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4"/>
  <workbookPr defaultThemeVersion="124226"/>
  <mc:AlternateContent xmlns:mc="http://schemas.openxmlformats.org/markup-compatibility/2006">
    <mc:Choice Requires="x15">
      <x15ac:absPath xmlns:x15ac="http://schemas.microsoft.com/office/spreadsheetml/2010/11/ac" url="F:\1. NESPAK D Data\4199 - UNHCR\12. Proposed Work Orders\2022 Projects\BOQ All\"/>
    </mc:Choice>
  </mc:AlternateContent>
  <xr:revisionPtr revIDLastSave="0" documentId="11_D0229785F6044AA3F0C2B4A8394FA1E720B41A15" xr6:coauthVersionLast="47" xr6:coauthVersionMax="47" xr10:uidLastSave="{00000000-0000-0000-0000-000000000000}"/>
  <bookViews>
    <workbookView xWindow="0" yWindow="0" windowWidth="20490" windowHeight="7155" tabRatio="931" firstSheet="1" activeTab="1" xr2:uid="{00000000-000D-0000-FFFF-FFFF00000000}"/>
  </bookViews>
  <sheets>
    <sheet name="Summary" sheetId="107" r:id="rId1"/>
    <sheet name="Kohat - Combine" sheetId="106"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Summary!$A$9:$D$9</definedName>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MS50">'[1]P-NS'!$H$199</definedName>
    <definedName name="C.MSH">'[1]P-NS'!$H$631</definedName>
    <definedName name="C.PPR40">'[1]P-NS'!$H$110</definedName>
    <definedName name="C.PPR50">'[1]P-NS'!$H$132</definedName>
    <definedName name="C.PPR63">'[1]P-NS'!$H$154</definedName>
    <definedName name="C.PPR90">'[1]P-NS'!$H$176</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3F">'[1]5'!$H$578</definedName>
    <definedName name="C5.13G">'[1]5'!$H$606</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'[2]E-NS'!$H$1671</definedName>
    <definedName name="CE.CT3">'[2]E-NS'!$H$1692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OH">[1]LAB!$B$23:$H$23</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[3]MAT!$B$134:$H$134</definedName>
    <definedName name="CR.M">[1]MAT!$B$33:$H$33</definedName>
    <definedName name="CR.M37">[1]MAT!$B$34:$H$34</definedName>
    <definedName name="CRL1.5">[1]MAT!$B$36:$H$36</definedName>
    <definedName name="CRO">[1]LAB!$B$27:$H$27</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NS.PAJB">'[1]E-NS'!$H$1554</definedName>
    <definedName name="ENS.PVC100">'[1]E-NS'!$H$1429</definedName>
    <definedName name="ESC40TC">[1]MAT!$B$315:$H$315</definedName>
    <definedName name="FLG">[1]LAB!$B$40:$H$40</definedName>
    <definedName name="FLI">[1]MAT!$B$43:$H$43</definedName>
    <definedName name="GI.65">[1]MAT!$B$247:$H$247</definedName>
    <definedName name="GI.BN">[4]Material!$A$563:$I$563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[4]Material!$B$595:$I$595</definedName>
    <definedName name="GI.T2">[1]MAT!$B$53:$H$53</definedName>
    <definedName name="GL.P5">[1]MAT!$B$45:$H$45</definedName>
    <definedName name="GL.SH">[1]MAT!$B$246:$H$246</definedName>
    <definedName name="GL.T5">[1]MAT!$B$46:$H$46</definedName>
    <definedName name="GLA">[5]labour!$A$43:$I$43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L.10">[1]CIV!$I$247</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[5]Material!$B$813:$I$813</definedName>
    <definedName name="PLA">[1]LAB!$B$58:$H$58</definedName>
    <definedName name="PLT">[1]LAB!$B$59:$H$59</definedName>
    <definedName name="PLU">[1]LAB!$B$61:$H$61</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1">'Kohat - Combine'!$A$1:$H$1613</definedName>
    <definedName name="_xlnm.Print_Area" localSheetId="0">Summary!$A$1:$G$22</definedName>
    <definedName name="_xlnm.Print_Area">#REF!</definedName>
    <definedName name="PRINT_AREA_MI">#N/A</definedName>
    <definedName name="_xlnm.Print_Titles" localSheetId="1">'Kohat - Combine'!$7:$11</definedName>
    <definedName name="_xlnm.Print_Titles" localSheetId="0">#REF!</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1">#REF!</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[4]Material!$B$1051:$I$1051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[6]LAB!$B$77:$H$77</definedName>
    <definedName name="SWE">[1]MAT!$B$108:$H$108</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[5]Material!$B$1117:$I$1117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52511"/>
</workbook>
</file>

<file path=xl/calcChain.xml><?xml version="1.0" encoding="utf-8"?>
<calcChain xmlns="http://schemas.openxmlformats.org/spreadsheetml/2006/main">
  <c r="F1371" i="106" l="1"/>
  <c r="F1363" i="106"/>
  <c r="F1365" i="106" s="1"/>
  <c r="A1355" i="106"/>
  <c r="A1357" i="106" s="1"/>
  <c r="A1359" i="106" s="1"/>
  <c r="A1361" i="106" s="1"/>
  <c r="A1363" i="106" s="1"/>
  <c r="A1365" i="106" s="1"/>
  <c r="A1367" i="106" s="1"/>
  <c r="A1369" i="106" s="1"/>
  <c r="A1371" i="106" s="1"/>
  <c r="A1373" i="106" s="1"/>
  <c r="A1375" i="106" s="1"/>
  <c r="A1377" i="106" s="1"/>
  <c r="A1379" i="106" s="1"/>
  <c r="A1381" i="106" s="1"/>
  <c r="A1385" i="106" s="1"/>
  <c r="A1389" i="106" s="1"/>
  <c r="F1587" i="106" l="1"/>
  <c r="F1585" i="106"/>
  <c r="F1577" i="106"/>
  <c r="A1573" i="106"/>
  <c r="A1575" i="106" s="1"/>
  <c r="A1577" i="106" s="1"/>
  <c r="A1579" i="106" s="1"/>
  <c r="A1581" i="106" s="1"/>
  <c r="A1585" i="106" s="1"/>
  <c r="A1587" i="106" s="1"/>
  <c r="A1589" i="106" s="1"/>
  <c r="F1569" i="106"/>
  <c r="F1567" i="106"/>
  <c r="F1563" i="106"/>
  <c r="A1561" i="106"/>
  <c r="A1563" i="106" s="1"/>
  <c r="A1565" i="106" s="1"/>
  <c r="A1567" i="106" s="1"/>
  <c r="A1569" i="106" s="1"/>
  <c r="F1559" i="106"/>
  <c r="F1511" i="106"/>
  <c r="F1509" i="106"/>
  <c r="F1501" i="106"/>
  <c r="A1497" i="106"/>
  <c r="A1499" i="106" s="1"/>
  <c r="A1501" i="106" s="1"/>
  <c r="A1503" i="106" s="1"/>
  <c r="A1505" i="106" s="1"/>
  <c r="A1509" i="106" s="1"/>
  <c r="A1511" i="106" s="1"/>
  <c r="A1513" i="106" s="1"/>
  <c r="F1493" i="106"/>
  <c r="F1491" i="106"/>
  <c r="F1487" i="106"/>
  <c r="A1485" i="106"/>
  <c r="A1487" i="106" s="1"/>
  <c r="A1489" i="106" s="1"/>
  <c r="A1491" i="106" s="1"/>
  <c r="A1493" i="106" s="1"/>
  <c r="F1483" i="106"/>
  <c r="F1417" i="106"/>
  <c r="F1415" i="106"/>
  <c r="F1407" i="106"/>
  <c r="F1399" i="106"/>
  <c r="F1397" i="106"/>
  <c r="F1393" i="106"/>
  <c r="A1391" i="106"/>
  <c r="A1393" i="106" s="1"/>
  <c r="A1395" i="106" s="1"/>
  <c r="A1397" i="106" s="1"/>
  <c r="A1399" i="106" s="1"/>
  <c r="A1401" i="106" s="1"/>
  <c r="A1403" i="106" s="1"/>
  <c r="A1405" i="106" s="1"/>
  <c r="A1407" i="106" s="1"/>
  <c r="A1409" i="106" s="1"/>
  <c r="A1411" i="106" s="1"/>
  <c r="A1415" i="106" s="1"/>
  <c r="A1417" i="106" s="1"/>
  <c r="A1419" i="106" s="1"/>
  <c r="A1427" i="106" s="1"/>
  <c r="A1429" i="106" s="1"/>
  <c r="A1431" i="106" s="1"/>
  <c r="F1389" i="106"/>
  <c r="F1071" i="106"/>
  <c r="A1118" i="106"/>
  <c r="A1120" i="106" s="1"/>
  <c r="A1122" i="106" s="1"/>
  <c r="A1124" i="106" s="1"/>
  <c r="A1126" i="106" s="1"/>
  <c r="F840" i="106"/>
  <c r="F838" i="106"/>
  <c r="A824" i="106"/>
  <c r="A826" i="106" s="1"/>
  <c r="A828" i="106" s="1"/>
  <c r="A830" i="106" s="1"/>
  <c r="A832" i="106" s="1"/>
  <c r="A834" i="106" s="1"/>
  <c r="F820" i="106"/>
  <c r="F818" i="106"/>
  <c r="F814" i="106"/>
  <c r="A812" i="106"/>
  <c r="A814" i="106" s="1"/>
  <c r="A816" i="106" s="1"/>
  <c r="A818" i="106" s="1"/>
  <c r="A820" i="106" s="1"/>
  <c r="F810" i="106"/>
  <c r="F774" i="106"/>
  <c r="F772" i="106"/>
  <c r="F756" i="106"/>
  <c r="F754" i="106"/>
  <c r="F750" i="106"/>
  <c r="F746" i="106"/>
  <c r="F650" i="106"/>
  <c r="F648" i="106"/>
  <c r="F632" i="106"/>
  <c r="F630" i="106"/>
  <c r="F626" i="106"/>
  <c r="F622" i="106"/>
  <c r="F423" i="106"/>
  <c r="F409" i="106"/>
  <c r="F407" i="106"/>
  <c r="F399" i="106"/>
  <c r="F391" i="106"/>
  <c r="F389" i="106"/>
  <c r="F385" i="106"/>
  <c r="F381" i="106"/>
  <c r="A838" i="106" l="1"/>
  <c r="A840" i="106" s="1"/>
  <c r="A842" i="106" s="1"/>
  <c r="A851" i="106" s="1"/>
  <c r="A853" i="106" s="1"/>
  <c r="A855" i="106" s="1"/>
  <c r="F149" i="106" l="1"/>
  <c r="F147" i="106"/>
  <c r="F128" i="106"/>
  <c r="F126" i="106"/>
  <c r="F122" i="106"/>
  <c r="F118" i="106"/>
  <c r="J22" i="107" l="1"/>
  <c r="J23" i="107" s="1"/>
  <c r="F1306" i="106"/>
  <c r="F1298" i="106"/>
  <c r="A1290" i="106"/>
  <c r="A1292" i="106" s="1"/>
  <c r="A1294" i="106" s="1"/>
  <c r="A1296" i="106" s="1"/>
  <c r="A1298" i="106" s="1"/>
  <c r="A1300" i="106" s="1"/>
  <c r="A1302" i="106" s="1"/>
  <c r="A1304" i="106" s="1"/>
  <c r="A1306" i="106" s="1"/>
  <c r="A1308" i="106" s="1"/>
  <c r="A1310" i="106" s="1"/>
  <c r="A1312" i="106" s="1"/>
  <c r="A1314" i="106" s="1"/>
  <c r="A1316" i="106" s="1"/>
  <c r="A1320" i="106" s="1"/>
  <c r="A1217" i="106"/>
  <c r="A1219" i="106" s="1"/>
  <c r="A1221" i="106" s="1"/>
  <c r="A1223" i="106" s="1"/>
  <c r="A1225" i="106" s="1"/>
  <c r="A1229" i="106" s="1"/>
  <c r="A1231" i="106" s="1"/>
  <c r="A1233" i="106" s="1"/>
  <c r="A1130" i="106"/>
  <c r="A1132" i="106" s="1"/>
  <c r="A1134" i="106" s="1"/>
  <c r="A1140" i="106" s="1"/>
  <c r="A1142" i="106" s="1"/>
  <c r="A1144" i="106" s="1"/>
  <c r="A1146" i="106" s="1"/>
  <c r="A1148" i="106" s="1"/>
  <c r="A1150" i="106" s="1"/>
  <c r="A1154" i="106" s="1"/>
  <c r="A1156" i="106" s="1"/>
  <c r="A1158" i="106" s="1"/>
  <c r="F985" i="106"/>
  <c r="F983" i="106"/>
  <c r="F961" i="106"/>
  <c r="F935" i="106"/>
  <c r="F897" i="106"/>
  <c r="F893" i="106"/>
  <c r="F879" i="106"/>
  <c r="A879" i="106"/>
  <c r="A881" i="106" s="1"/>
  <c r="A883" i="106" s="1"/>
  <c r="A885" i="106" s="1"/>
  <c r="A887" i="106" s="1"/>
  <c r="A889" i="106" s="1"/>
  <c r="A891" i="106" s="1"/>
  <c r="A893" i="106" s="1"/>
  <c r="A895" i="106" s="1"/>
  <c r="A897" i="106" s="1"/>
  <c r="A899" i="106" s="1"/>
  <c r="A901" i="106" s="1"/>
  <c r="A903" i="106" s="1"/>
  <c r="A907" i="106" s="1"/>
  <c r="A909" i="106" s="1"/>
  <c r="A911" i="106" s="1"/>
  <c r="A913" i="106" s="1"/>
  <c r="A915" i="106" s="1"/>
  <c r="A917" i="106" s="1"/>
  <c r="A919" i="106" s="1"/>
  <c r="A921" i="106" s="1"/>
  <c r="A923" i="106" s="1"/>
  <c r="A925" i="106" s="1"/>
  <c r="A927" i="106" s="1"/>
  <c r="A929" i="106" s="1"/>
  <c r="A931" i="106" s="1"/>
  <c r="A933" i="106" s="1"/>
  <c r="A935" i="106" s="1"/>
  <c r="A937" i="106" s="1"/>
  <c r="A939" i="106" s="1"/>
  <c r="A941" i="106" s="1"/>
  <c r="A943" i="106" s="1"/>
  <c r="A945" i="106" s="1"/>
  <c r="A947" i="106" s="1"/>
  <c r="A949" i="106" s="1"/>
  <c r="A953" i="106" s="1"/>
  <c r="A955" i="106" s="1"/>
  <c r="A957" i="106" s="1"/>
  <c r="A959" i="106" s="1"/>
  <c r="A961" i="106" s="1"/>
  <c r="A963" i="106" s="1"/>
  <c r="A965" i="106" s="1"/>
  <c r="A967" i="106" s="1"/>
  <c r="A969" i="106" s="1"/>
  <c r="A971" i="106" s="1"/>
  <c r="A973" i="106" s="1"/>
  <c r="A975" i="106" s="1"/>
  <c r="A977" i="106" s="1"/>
  <c r="A979" i="106" s="1"/>
  <c r="A981" i="106" s="1"/>
  <c r="A983" i="106" s="1"/>
  <c r="A985" i="106" s="1"/>
  <c r="A987" i="106" s="1"/>
  <c r="A989" i="106" s="1"/>
  <c r="A991" i="106" s="1"/>
  <c r="A993" i="106" s="1"/>
  <c r="A995" i="106" s="1"/>
  <c r="F784" i="106"/>
  <c r="F740" i="106"/>
  <c r="F724" i="106"/>
  <c r="F720" i="106"/>
  <c r="F706" i="106"/>
  <c r="A704" i="106"/>
  <c r="A706" i="106" s="1"/>
  <c r="A708" i="106" s="1"/>
  <c r="A710" i="106" s="1"/>
  <c r="A712" i="106" s="1"/>
  <c r="A714" i="106" s="1"/>
  <c r="A716" i="106" s="1"/>
  <c r="A718" i="106" s="1"/>
  <c r="A720" i="106" s="1"/>
  <c r="A722" i="106" s="1"/>
  <c r="A724" i="106" s="1"/>
  <c r="A726" i="106" s="1"/>
  <c r="A728" i="106" s="1"/>
  <c r="A730" i="106" s="1"/>
  <c r="A734" i="106" s="1"/>
  <c r="A736" i="106" s="1"/>
  <c r="A738" i="106" s="1"/>
  <c r="A740" i="106" s="1"/>
  <c r="A742" i="106" s="1"/>
  <c r="A746" i="106" s="1"/>
  <c r="A748" i="106" s="1"/>
  <c r="A750" i="106" s="1"/>
  <c r="A752" i="106" s="1"/>
  <c r="A754" i="106" s="1"/>
  <c r="A756" i="106" s="1"/>
  <c r="A758" i="106" s="1"/>
  <c r="A760" i="106" s="1"/>
  <c r="A762" i="106" s="1"/>
  <c r="A764" i="106" s="1"/>
  <c r="A766" i="106" s="1"/>
  <c r="A768" i="106" s="1"/>
  <c r="A772" i="106" s="1"/>
  <c r="A774" i="106" s="1"/>
  <c r="A776" i="106" s="1"/>
  <c r="A784" i="106" s="1"/>
  <c r="A788" i="106" s="1"/>
  <c r="A790" i="106" s="1"/>
  <c r="A792" i="106" s="1"/>
  <c r="F564" i="106"/>
  <c r="F566" i="106" s="1"/>
  <c r="F496" i="106"/>
  <c r="F494" i="106"/>
  <c r="A458" i="106"/>
  <c r="A462" i="106" s="1"/>
  <c r="A464" i="106" s="1"/>
  <c r="A466" i="106" s="1"/>
  <c r="A468" i="106" s="1"/>
  <c r="A470" i="106" s="1"/>
  <c r="A472" i="106" s="1"/>
  <c r="A474" i="106" s="1"/>
  <c r="A476" i="106" s="1"/>
  <c r="A478" i="106" s="1"/>
  <c r="A480" i="106" s="1"/>
  <c r="A482" i="106" s="1"/>
  <c r="A484" i="106" s="1"/>
  <c r="A486" i="106" s="1"/>
  <c r="A488" i="106" s="1"/>
  <c r="A490" i="106" s="1"/>
  <c r="A492" i="106" s="1"/>
  <c r="A494" i="106" s="1"/>
  <c r="A496" i="106" s="1"/>
  <c r="A498" i="106" s="1"/>
  <c r="A500" i="106" s="1"/>
  <c r="A502" i="106" s="1"/>
  <c r="A506" i="106" s="1"/>
  <c r="A508" i="106" s="1"/>
  <c r="A510" i="106" s="1"/>
  <c r="A512" i="106" s="1"/>
  <c r="A514" i="106" s="1"/>
  <c r="A516" i="106" s="1"/>
  <c r="A518" i="106" s="1"/>
  <c r="A520" i="106" s="1"/>
  <c r="A522" i="106" s="1"/>
  <c r="A524" i="106" s="1"/>
  <c r="A526" i="106" s="1"/>
  <c r="A528" i="106" s="1"/>
  <c r="A530" i="106" s="1"/>
  <c r="A532" i="106" s="1"/>
  <c r="A534" i="106" s="1"/>
  <c r="A536" i="106" s="1"/>
  <c r="A538" i="106" s="1"/>
  <c r="A540" i="106" s="1"/>
  <c r="A542" i="106" s="1"/>
  <c r="A544" i="106" s="1"/>
  <c r="A546" i="106" s="1"/>
  <c r="A548" i="106" s="1"/>
  <c r="A552" i="106" s="1"/>
  <c r="A554" i="106" s="1"/>
  <c r="A556" i="106" s="1"/>
  <c r="A558" i="106" s="1"/>
  <c r="A560" i="106" s="1"/>
  <c r="A562" i="106" s="1"/>
  <c r="A564" i="106" s="1"/>
  <c r="A566" i="106" s="1"/>
  <c r="A568" i="106" s="1"/>
  <c r="A570" i="106" s="1"/>
  <c r="A572" i="106" s="1"/>
  <c r="A574" i="106" s="1"/>
  <c r="A576" i="106" s="1"/>
  <c r="A578" i="106" s="1"/>
  <c r="A580" i="106" s="1"/>
  <c r="A582" i="106" s="1"/>
  <c r="A586" i="106" s="1"/>
  <c r="A588" i="106" s="1"/>
  <c r="A590" i="106" s="1"/>
  <c r="A592" i="106" s="1"/>
  <c r="A594" i="106" s="1"/>
  <c r="A596" i="106" s="1"/>
  <c r="A598" i="106" s="1"/>
  <c r="A600" i="106" s="1"/>
  <c r="A602" i="106" s="1"/>
  <c r="A606" i="106" s="1"/>
  <c r="A608" i="106" s="1"/>
  <c r="A610" i="106" s="1"/>
  <c r="A612" i="106" s="1"/>
  <c r="A614" i="106" s="1"/>
  <c r="A616" i="106" s="1"/>
  <c r="A618" i="106" s="1"/>
  <c r="A622" i="106" s="1"/>
  <c r="A624" i="106" s="1"/>
  <c r="A626" i="106" s="1"/>
  <c r="A628" i="106" s="1"/>
  <c r="A630" i="106" s="1"/>
  <c r="A632" i="106" s="1"/>
  <c r="A634" i="106" s="1"/>
  <c r="A636" i="106" s="1"/>
  <c r="A638" i="106" s="1"/>
  <c r="A640" i="106" s="1"/>
  <c r="A642" i="106" s="1"/>
  <c r="A644" i="106" s="1"/>
  <c r="A648" i="106" s="1"/>
  <c r="A650" i="106" s="1"/>
  <c r="A652" i="106" s="1"/>
  <c r="A662" i="106" s="1"/>
  <c r="A664" i="106" s="1"/>
  <c r="A666" i="106" s="1"/>
  <c r="F419" i="106"/>
  <c r="F331" i="106"/>
  <c r="F327" i="106"/>
  <c r="F307" i="106"/>
  <c r="F305" i="106"/>
  <c r="F283" i="106"/>
  <c r="F225" i="106"/>
  <c r="F221" i="106"/>
  <c r="F203" i="106"/>
  <c r="A193" i="106"/>
  <c r="A195" i="106" s="1"/>
  <c r="A197" i="106" s="1"/>
  <c r="A199" i="106" s="1"/>
  <c r="A201" i="106" s="1"/>
  <c r="A203" i="106" s="1"/>
  <c r="A205" i="106" s="1"/>
  <c r="A207" i="106" s="1"/>
  <c r="A209" i="106" s="1"/>
  <c r="A211" i="106" s="1"/>
  <c r="A213" i="106" s="1"/>
  <c r="A215" i="106" s="1"/>
  <c r="A217" i="106" s="1"/>
  <c r="A219" i="106" s="1"/>
  <c r="A221" i="106" s="1"/>
  <c r="A223" i="106" s="1"/>
  <c r="A225" i="106" s="1"/>
  <c r="A227" i="106" s="1"/>
  <c r="A229" i="106" s="1"/>
  <c r="A231" i="106" s="1"/>
  <c r="A233" i="106" s="1"/>
  <c r="A237" i="106" s="1"/>
  <c r="A239" i="106" s="1"/>
  <c r="A241" i="106" s="1"/>
  <c r="A243" i="106" s="1"/>
  <c r="A245" i="106" s="1"/>
  <c r="A247" i="106" s="1"/>
  <c r="A249" i="106" s="1"/>
  <c r="A251" i="106" s="1"/>
  <c r="A253" i="106" s="1"/>
  <c r="A255" i="106" s="1"/>
  <c r="A257" i="106" s="1"/>
  <c r="A259" i="106" s="1"/>
  <c r="A261" i="106" s="1"/>
  <c r="A263" i="106" s="1"/>
  <c r="A265" i="106" s="1"/>
  <c r="A267" i="106" s="1"/>
  <c r="A269" i="106" s="1"/>
  <c r="A271" i="106" s="1"/>
  <c r="A275" i="106" s="1"/>
  <c r="A277" i="106" s="1"/>
  <c r="A279" i="106" s="1"/>
  <c r="A281" i="106" s="1"/>
  <c r="A283" i="106" s="1"/>
  <c r="A285" i="106" s="1"/>
  <c r="A287" i="106" s="1"/>
  <c r="A289" i="106" s="1"/>
  <c r="A291" i="106" s="1"/>
  <c r="A293" i="106" s="1"/>
  <c r="A295" i="106" s="1"/>
  <c r="A297" i="106" s="1"/>
  <c r="A299" i="106" s="1"/>
  <c r="A301" i="106" s="1"/>
  <c r="A303" i="106" s="1"/>
  <c r="A305" i="106" s="1"/>
  <c r="A307" i="106" s="1"/>
  <c r="A309" i="106" s="1"/>
  <c r="A311" i="106" s="1"/>
  <c r="A313" i="106" s="1"/>
  <c r="A315" i="106" s="1"/>
  <c r="A317" i="106" s="1"/>
  <c r="A321" i="106" s="1"/>
  <c r="A323" i="106" s="1"/>
  <c r="A325" i="106" s="1"/>
  <c r="A327" i="106" s="1"/>
  <c r="A329" i="106" s="1"/>
  <c r="A331" i="106" s="1"/>
  <c r="A333" i="106" s="1"/>
  <c r="A335" i="106" s="1"/>
  <c r="A339" i="106" s="1"/>
  <c r="A341" i="106" s="1"/>
  <c r="A343" i="106" s="1"/>
  <c r="A345" i="106" s="1"/>
  <c r="A347" i="106" s="1"/>
  <c r="A349" i="106" s="1"/>
  <c r="A351" i="106" s="1"/>
  <c r="A353" i="106" s="1"/>
  <c r="A355" i="106" s="1"/>
  <c r="A359" i="106" s="1"/>
  <c r="A361" i="106" s="1"/>
  <c r="A363" i="106" s="1"/>
  <c r="A365" i="106" s="1"/>
  <c r="A367" i="106" s="1"/>
  <c r="A369" i="106" s="1"/>
  <c r="A371" i="106" s="1"/>
  <c r="A375" i="106" s="1"/>
  <c r="A999" i="106" l="1"/>
  <c r="A1001" i="106" s="1"/>
  <c r="A1003" i="106" s="1"/>
  <c r="A1007" i="106" s="1"/>
  <c r="A1009" i="106" s="1"/>
  <c r="A1013" i="106" s="1"/>
  <c r="A1015" i="106" s="1"/>
  <c r="A1017" i="106" s="1"/>
  <c r="A1019" i="106" s="1"/>
  <c r="A1021" i="106" s="1"/>
  <c r="A1023" i="106" s="1"/>
  <c r="A1027" i="106" s="1"/>
  <c r="A1029" i="106" s="1"/>
  <c r="A1031" i="106" s="1"/>
  <c r="A1035" i="106" s="1"/>
  <c r="A1039" i="106" s="1"/>
  <c r="A1041" i="106" s="1"/>
  <c r="A1043" i="106" s="1"/>
  <c r="A1045" i="106" s="1"/>
  <c r="A1047" i="106" s="1"/>
  <c r="A1049" i="106" s="1"/>
  <c r="A1051" i="106" s="1"/>
  <c r="A1053" i="106" s="1"/>
  <c r="A1055" i="106" s="1"/>
  <c r="A1057" i="106" s="1"/>
  <c r="A1059" i="106" s="1"/>
  <c r="A1061" i="106" s="1"/>
  <c r="A1063" i="106" s="1"/>
  <c r="A1071" i="106" s="1"/>
  <c r="A1075" i="106" s="1"/>
  <c r="A1077" i="106" s="1"/>
  <c r="A1079" i="106" s="1"/>
  <c r="A1081" i="106" s="1"/>
  <c r="A1085" i="106" s="1"/>
  <c r="A381" i="106"/>
  <c r="A383" i="106" s="1"/>
  <c r="A385" i="106" s="1"/>
  <c r="A387" i="106" s="1"/>
  <c r="A389" i="106" s="1"/>
  <c r="A391" i="106" s="1"/>
  <c r="A393" i="106" s="1"/>
  <c r="A395" i="106" s="1"/>
  <c r="A397" i="106" s="1"/>
  <c r="A399" i="106" s="1"/>
  <c r="A401" i="106" s="1"/>
  <c r="A403" i="106" s="1"/>
  <c r="A407" i="106" s="1"/>
  <c r="A409" i="106" s="1"/>
  <c r="A411" i="106" s="1"/>
  <c r="A419" i="106" s="1"/>
  <c r="A423" i="106" s="1"/>
  <c r="A425" i="106" s="1"/>
  <c r="A427" i="106" s="1"/>
  <c r="F1300" i="106"/>
  <c r="F159" i="106" l="1"/>
  <c r="F105" i="106"/>
  <c r="F103" i="106"/>
  <c r="F69" i="106"/>
  <c r="F67" i="106"/>
  <c r="F45" i="106"/>
  <c r="F31" i="106"/>
  <c r="F27" i="106"/>
  <c r="F21" i="106"/>
  <c r="A19" i="106"/>
  <c r="A21" i="106" s="1"/>
  <c r="A23" i="106" s="1"/>
  <c r="A25" i="106" s="1"/>
  <c r="A27" i="106" s="1"/>
  <c r="A29" i="106" s="1"/>
  <c r="A31" i="106" s="1"/>
  <c r="A33" i="106" s="1"/>
  <c r="A37" i="106" s="1"/>
  <c r="A39" i="106" s="1"/>
  <c r="A41" i="106" s="1"/>
  <c r="A43" i="106" s="1"/>
  <c r="A45" i="106" s="1"/>
  <c r="A47" i="106" s="1"/>
  <c r="A49" i="106" s="1"/>
  <c r="A51" i="106" s="1"/>
  <c r="A53" i="106" s="1"/>
  <c r="A55" i="106" s="1"/>
  <c r="A57" i="106" s="1"/>
  <c r="A59" i="106" s="1"/>
  <c r="A61" i="106" s="1"/>
  <c r="A63" i="106" s="1"/>
  <c r="A65" i="106" s="1"/>
  <c r="A67" i="106" s="1"/>
  <c r="A69" i="106" s="1"/>
  <c r="A71" i="106" s="1"/>
  <c r="A73" i="106" s="1"/>
  <c r="A75" i="106" s="1"/>
  <c r="A77" i="106" s="1"/>
  <c r="A79" i="106" s="1"/>
  <c r="A83" i="106" s="1"/>
  <c r="A85" i="106" s="1"/>
  <c r="A87" i="106" s="1"/>
  <c r="A89" i="106" s="1"/>
  <c r="A91" i="106" s="1"/>
  <c r="A93" i="106" s="1"/>
  <c r="A95" i="106" s="1"/>
  <c r="A97" i="106" s="1"/>
  <c r="A99" i="106" s="1"/>
  <c r="A101" i="106" s="1"/>
  <c r="A103" i="106" s="1"/>
  <c r="A105" i="106" s="1"/>
  <c r="A107" i="106" s="1"/>
  <c r="A109" i="106" s="1"/>
  <c r="A114" i="106" s="1"/>
  <c r="A118" i="106" l="1"/>
  <c r="A120" i="106" s="1"/>
  <c r="A122" i="106" s="1"/>
  <c r="A124" i="106" s="1"/>
  <c r="A126" i="106" s="1"/>
  <c r="A128" i="106" s="1"/>
  <c r="A130" i="106" s="1"/>
  <c r="A132" i="106" s="1"/>
  <c r="A134" i="106" s="1"/>
  <c r="A136" i="106" s="1"/>
  <c r="A138" i="106" s="1"/>
  <c r="A140" i="106" s="1"/>
  <c r="A147" i="106" s="1"/>
  <c r="A149" i="106" s="1"/>
  <c r="A151" i="106" s="1"/>
  <c r="A159" i="106" s="1"/>
  <c r="A163" i="106" s="1"/>
  <c r="A165" i="106" s="1"/>
  <c r="A167" i="106" s="1"/>
</calcChain>
</file>

<file path=xl/sharedStrings.xml><?xml version="1.0" encoding="utf-8"?>
<sst xmlns="http://schemas.openxmlformats.org/spreadsheetml/2006/main" count="1969" uniqueCount="457">
  <si>
    <t>UNHCR PAKISTAN</t>
  </si>
  <si>
    <t>CONSTRUCTION/RENOVATION OF INFRASTRUCTURE/WASH &amp; ENERGY FACILITIES 2022 IN KHYBER PAKHTUNKHWA</t>
  </si>
  <si>
    <t>DISTRICT KOHAT</t>
  </si>
  <si>
    <t>Summary of Cost</t>
  </si>
  <si>
    <t>S.No</t>
  </si>
  <si>
    <t>RV school Code</t>
  </si>
  <si>
    <t>RV Names</t>
  </si>
  <si>
    <t>District</t>
  </si>
  <si>
    <t>Cost (PKR)</t>
  </si>
  <si>
    <t>Repair Work</t>
  </si>
  <si>
    <t>New  Work</t>
  </si>
  <si>
    <t>PSG-271</t>
  </si>
  <si>
    <t>Ghamkol</t>
  </si>
  <si>
    <t>Kohat</t>
  </si>
  <si>
    <t>3 class rooms</t>
  </si>
  <si>
    <t>5 class rooms, boundary wall &amp; gate, solarization of 9 class rooms &amp; 1 office with battery back up</t>
  </si>
  <si>
    <t>PSG-302</t>
  </si>
  <si>
    <t>3 class rooms, 3 toilets, boundary wall &amp; gate</t>
  </si>
  <si>
    <t>1 class room, verandah, hand wash, solarization of 7 class rooms with battery backup</t>
  </si>
  <si>
    <t>PSC-276</t>
  </si>
  <si>
    <t>Sheendand</t>
  </si>
  <si>
    <t>-</t>
  </si>
  <si>
    <t>2 toilets, hand wash &amp; solar pump, solarization of 7 class rooms &amp; 1 office with battery backup</t>
  </si>
  <si>
    <t>PSC-187</t>
  </si>
  <si>
    <t>Chichana</t>
  </si>
  <si>
    <t>2 class rooms &amp; boundary wall</t>
  </si>
  <si>
    <t>Solarization of 4 class rooms with battery backup</t>
  </si>
  <si>
    <t>PSB-191</t>
  </si>
  <si>
    <t>Solarization of 9 class rooms with battery backup</t>
  </si>
  <si>
    <t>RVA Office</t>
  </si>
  <si>
    <t>Ghulam Banda</t>
  </si>
  <si>
    <t>3 office rooms &amp; 2 toilets</t>
  </si>
  <si>
    <t>1 office room, solarizaiton of RV office with 3KW solar system</t>
  </si>
  <si>
    <t>Community</t>
  </si>
  <si>
    <t>Oblan</t>
  </si>
  <si>
    <t>PCC street &amp; Drain Work</t>
  </si>
  <si>
    <t>Ghamkol-3</t>
  </si>
  <si>
    <t>Solar Pump</t>
  </si>
  <si>
    <t>ALP (p) 14</t>
  </si>
  <si>
    <t>Installation of solar water pump &amp; solarization of ALP with battery bcakup</t>
  </si>
  <si>
    <t>ALP (p) 15</t>
  </si>
  <si>
    <t>Solarization of ALP with battery bcakup</t>
  </si>
  <si>
    <t>ALP (p) 12</t>
  </si>
  <si>
    <t>Total Cost (Rs.)</t>
  </si>
  <si>
    <t>BILL OF QUANTITIES</t>
  </si>
  <si>
    <t>ITEM No.</t>
  </si>
  <si>
    <t>KPK MRS-2022 REF. No. / NS</t>
  </si>
  <si>
    <t>DESCRIPTION</t>
  </si>
  <si>
    <t>UNIT</t>
  </si>
  <si>
    <t>QTY</t>
  </si>
  <si>
    <t>UNIT
RATE
(Rs.)</t>
  </si>
  <si>
    <t>TOTAL
AMOUNT
(Rs.)</t>
  </si>
  <si>
    <t>(a)</t>
  </si>
  <si>
    <t>(b)</t>
  </si>
  <si>
    <t>(c)</t>
  </si>
  <si>
    <t>(d)</t>
  </si>
  <si>
    <t>(e)</t>
  </si>
  <si>
    <t>(f)</t>
  </si>
  <si>
    <t>(g)</t>
  </si>
  <si>
    <t>Site No. 01</t>
  </si>
  <si>
    <t>RV School PSG-271 Ghamkol, Kohat</t>
  </si>
  <si>
    <t>A</t>
  </si>
  <si>
    <t>03 CLASS ROOMS REPAIR WORK &amp; 05 CLASS ROOMS DISMANTLING WORK</t>
  </si>
  <si>
    <t>04-02'</t>
  </si>
  <si>
    <t>Dismantling stone masonry in mud mortar</t>
  </si>
  <si>
    <t>Cft</t>
  </si>
  <si>
    <t>04-24'</t>
  </si>
  <si>
    <t>Dismantling roof of wooden planks &amp; battens from
any height</t>
  </si>
  <si>
    <t>Sft</t>
  </si>
  <si>
    <t>04-45-b</t>
  </si>
  <si>
    <t>Scraping : Ordinary distemper, oil bound distemper or paint off wall &amp; Door,Window</t>
  </si>
  <si>
    <t>11-09-b</t>
  </si>
  <si>
    <t>Cement plaster 1:4 upto 20' height 1/2" thick</t>
  </si>
  <si>
    <t>11-23-b-01</t>
  </si>
  <si>
    <t>White washing: Old surface : One coat</t>
  </si>
  <si>
    <t>11-23-b-02</t>
  </si>
  <si>
    <t>White washing: Old surface : Two coats</t>
  </si>
  <si>
    <t>13-02-c-01</t>
  </si>
  <si>
    <t>Painting old surfaces : Doors / windows any type First coat</t>
  </si>
  <si>
    <t>13-02-c-02</t>
  </si>
  <si>
    <t>Painting old surfaces : Doors / windows any type Each subsequent coat</t>
  </si>
  <si>
    <t>27-04</t>
  </si>
  <si>
    <t>Repairing &amp; re-fixing of steel main gate ,doors/windows i/c holdfast, welding complete in all respects.</t>
  </si>
  <si>
    <t xml:space="preserve"> Sft</t>
  </si>
  <si>
    <t>B</t>
  </si>
  <si>
    <t>CONSTRUCTION OF 05 NOS. NEW CLASS ROOM</t>
  </si>
  <si>
    <t>03-18-a</t>
  </si>
  <si>
    <t>Filling watering and ramming earth under floor with surplus earth from foundation etc.</t>
  </si>
  <si>
    <t>03-25-b</t>
  </si>
  <si>
    <t>Excavation in foundation of building, bridges etc complete : in ordinary soil.</t>
  </si>
  <si>
    <t>06-02'</t>
  </si>
  <si>
    <t>Dry rammed shingle brick ballast or stone ballast
1.5" to 2" guage</t>
  </si>
  <si>
    <t>06-05-h</t>
  </si>
  <si>
    <t>Plain Cement Concrete including placing, compacting, finishing &amp; curing (Ratio 1:3:6)</t>
  </si>
  <si>
    <t>06-05-i</t>
  </si>
  <si>
    <t>Plain Cement Concrete including placing, compacting, finishing &amp; curing (Ratio 1:4:8)</t>
  </si>
  <si>
    <t>06-07-a-03</t>
  </si>
  <si>
    <t>RCC including Precast/Prestressed slab, column, beam, lintel, girder etc. (1:2:4).</t>
  </si>
  <si>
    <t>06-08-c</t>
  </si>
  <si>
    <t>Supply &amp; fabricate M.S. reinforcement for cement concrete (Hot rolled deformed bars Grade 40)</t>
  </si>
  <si>
    <t>kg</t>
  </si>
  <si>
    <t>06-26-a-02</t>
  </si>
  <si>
    <t>Damp proof course of cem. conc. 1:2:4 including bitumen coat, 1 layer polythene &amp; 1 coat bitumen (2" thick)</t>
  </si>
  <si>
    <t>07-04-a-04</t>
  </si>
  <si>
    <t>1st class brick work in foundation and plinth in Cement, sand mortar 1:5</t>
  </si>
  <si>
    <t>07-05-a-04</t>
  </si>
  <si>
    <t xml:space="preserve">1st class brick work in ground floor Cement, sand mortar 1:5 </t>
  </si>
  <si>
    <t>09-46'</t>
  </si>
  <si>
    <t>Providing and Laying Prestressed Roof of Slab/Girder, 2" thick PCC 1:2:4 with chicken mesh, polythene, mud, tar</t>
  </si>
  <si>
    <t>10-15-d</t>
  </si>
  <si>
    <t>Provide &amp; lay topping of concrete 1:2:4, including surface finishing &amp; dividing in panels : 2" thick</t>
  </si>
  <si>
    <t>11-18-b</t>
  </si>
  <si>
    <t>Cement pointing struck joints, on walls, upto 20' height : Ratio 1:3</t>
  </si>
  <si>
    <t>11-23-a-01</t>
  </si>
  <si>
    <t>White washing: New surface : One coat</t>
  </si>
  <si>
    <t>11-23-a-02</t>
  </si>
  <si>
    <t>White washing: New surface : Two coat</t>
  </si>
  <si>
    <t>11-29</t>
  </si>
  <si>
    <t>Extra cost of labour &amp; material for red oxide pigment in cement pointing to match bricks</t>
  </si>
  <si>
    <t>12-61'</t>
  </si>
  <si>
    <t>MS flat 1/2"x1/8" grill in windows of approved design</t>
  </si>
  <si>
    <t>15-02-a-08</t>
  </si>
  <si>
    <t>Supply and Fixing PVC pipe for draining rain water (from roof) complete On surface including clamps etc: 4" i/d</t>
  </si>
  <si>
    <t>Rft</t>
  </si>
  <si>
    <t>25-39-a-05</t>
  </si>
  <si>
    <t>Providing and fixing steel windows/Ventilator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5mm thick</t>
  </si>
  <si>
    <t>25-45-a</t>
  </si>
  <si>
    <t>Supplying and Fixing 18 SWG MS Sheet Door with angle iron frame (1.5"x1.5"x1/8"), bolt, hinges, paint etc complete</t>
  </si>
  <si>
    <t>28-15</t>
  </si>
  <si>
    <t>Pre anti Termite Treatment in the building mixed with water of mixing ratio as per the manufacturer's certified manual</t>
  </si>
  <si>
    <t>C</t>
  </si>
  <si>
    <t>BOUNDARY WALL &amp; GATE</t>
  </si>
  <si>
    <t>04-12'</t>
  </si>
  <si>
    <t>Dismantling brick work in mud mortar</t>
  </si>
  <si>
    <t>25-45-b</t>
  </si>
  <si>
    <t>Supplying and Fixing 18 SWG MS Sheet Gate with angle iron frame (2"x2"x3/16") with side window, lock, painting etc</t>
  </si>
  <si>
    <t>25-60-b</t>
  </si>
  <si>
    <t>Supply and fixing razor wire (1'-6" dia) consisting of 1-1/2"X1-1/2"X3/16" angle iron Y post 2'-6"long 6' to 8' center to ter embedded in concrete block of size 3"X9"X6" (PCC 1:2:4), at top of boundary wall including painting posts etc.Complete in all respects.</t>
  </si>
  <si>
    <t>D</t>
  </si>
  <si>
    <t>DRAIN WORK (P.C.C)</t>
  </si>
  <si>
    <t>E</t>
  </si>
  <si>
    <t>BUILDING ELECTRICAL SOLAR WORKS</t>
  </si>
  <si>
    <t>26-01-b-01</t>
  </si>
  <si>
    <t>Supply and Erection PVC flexible pipe : 1" i/d (From Panel to Penel )</t>
  </si>
  <si>
    <t>26-01-l-02</t>
  </si>
  <si>
    <t>Supply and Erection of DC CEILING FANS 48 inch 30-36 W (&gt; 320 RPM with Speed Controller)</t>
  </si>
  <si>
    <t>No.</t>
  </si>
  <si>
    <t>26-01-d-01</t>
  </si>
  <si>
    <t>Supply and Erection of Solar PV Module (Solar Panel) Mono-crystalline A-Grade (per Watt) (As per Approved Specifications) 6 no existing Panel will be used with new Panels</t>
  </si>
  <si>
    <t>Watt</t>
  </si>
  <si>
    <t>26-01-f-06</t>
  </si>
  <si>
    <t>Supply and Erection of Lithium LiFeP04 battery 6000 cycles &amp; 5 Years Warranty per KWhr</t>
  </si>
  <si>
    <t>KWhr</t>
  </si>
  <si>
    <t>26-01-g-01</t>
  </si>
  <si>
    <t>Supply and Erection 1x2.5 sq.mm flexible copper Cable</t>
  </si>
  <si>
    <t>26-01-g-03</t>
  </si>
  <si>
    <t>Supply and Erection 1x6 sq.mm single core (XPLE/XPLO insulated/PCV sheathed) flexible copper cable</t>
  </si>
  <si>
    <t>26-01-h-01</t>
  </si>
  <si>
    <t>Supply and Erection MC4 connector (TUV Approved)</t>
  </si>
  <si>
    <t>Pair</t>
  </si>
  <si>
    <t>26-01-h-02</t>
  </si>
  <si>
    <t>Supply and Erection MC4 Branch connector</t>
  </si>
  <si>
    <t>26-01-m-01</t>
  </si>
  <si>
    <t>Supply and Erection of hot dipped (80 microns Average) galvanized steel of minimum thickness of 12 SWG / 2.64 mm Channel / Pipe or 8 SWG / 4.06 mm Angle</t>
  </si>
  <si>
    <t>Per
Watt</t>
  </si>
  <si>
    <t>26-01-o</t>
  </si>
  <si>
    <t>Supply and Erection of BOX / STAND for Batteries SHS Inverter &amp; Charge Controller</t>
  </si>
  <si>
    <t>15-25</t>
  </si>
  <si>
    <t>Supply and Erection girder clamp hook, 5/8" dia.for hanging ceiling fans</t>
  </si>
  <si>
    <t>Each</t>
  </si>
  <si>
    <t>15-27-f</t>
  </si>
  <si>
    <t>Supply at site, installation, testing and commissioning of Six gang light control switches 10 Amps,one way, including appropriate size concealed MS, powder coated back box, complete in all respects.</t>
  </si>
  <si>
    <t>F</t>
  </si>
  <si>
    <t>CONDUITS &amp; PIPES</t>
  </si>
  <si>
    <t>15-02-a-02</t>
  </si>
  <si>
    <t>Supply and Erection PVC pipe for wiring purpose complete On surface including clamps etc: 3/4" i/d</t>
  </si>
  <si>
    <t>15-02-a-03</t>
  </si>
  <si>
    <t>Supply and Erection PVC pipe for wiring purpose complete On surface including clamps etc: 1" i/d       (from Panels to Battery Box and Switch to First Point)</t>
  </si>
  <si>
    <t>06-05-f</t>
  </si>
  <si>
    <t>Plain Cement Concrete including placing, compacting, finishing &amp; curing (Ratio 1:2:4) (1'x1'x1') Foundation for Solar Panels Structure)</t>
  </si>
  <si>
    <t>Total Cost of Scheduled Items (Rs.)</t>
  </si>
  <si>
    <t>Add 3% above on Scheduled Item for District Kohat (Rs.)</t>
  </si>
  <si>
    <t>G</t>
  </si>
  <si>
    <t>BUILDING CIVIL WORKS NON-SCHEDULE</t>
  </si>
  <si>
    <t>NS-01</t>
  </si>
  <si>
    <t>Removal and disposing of plaster in complete all respect.</t>
  </si>
  <si>
    <t>H</t>
  </si>
  <si>
    <t>BUILDING SOLAR WORKS NON-SCHEDULE</t>
  </si>
  <si>
    <t>NS-02</t>
  </si>
  <si>
    <t>Supply and Erection of DC ENERGY EFFICIENT LED LIGHT BULBS (12 W)</t>
  </si>
  <si>
    <t>NS-03</t>
  </si>
  <si>
    <t>Supply and Erection of PWM Solar Light Charge Controller (40/ 50 Amps, (12/24 V) with all sort of electronic protections</t>
  </si>
  <si>
    <t>NS-04</t>
  </si>
  <si>
    <t>Supply, installation, testing &amp; commissioning of the DC Circuit Breakers with all mounting accessories Along with  enclouser complete in all respect) 2P, 32-A  ABB or Chint</t>
  </si>
  <si>
    <t>No</t>
  </si>
  <si>
    <t xml:space="preserve">Cost of Non-Schedule Items: Rs.  </t>
  </si>
  <si>
    <t xml:space="preserve">Total Cost of Schedule &amp; Non-Schedule Items: Rs.  </t>
  </si>
  <si>
    <t>NOTE :</t>
  </si>
  <si>
    <t>Follow the solar solution for each room</t>
  </si>
  <si>
    <t>160 Watt Panel</t>
  </si>
  <si>
    <t>12V,  50/ 55Ah Battery</t>
  </si>
  <si>
    <t>PWM Charge Controller</t>
  </si>
  <si>
    <t>DC LED Bulb</t>
  </si>
  <si>
    <t>DC Fan</t>
  </si>
  <si>
    <t>Site No. 03</t>
  </si>
  <si>
    <t>RV School PSG-302 Ghamkol, Kohat</t>
  </si>
  <si>
    <t>04 CLASS ROOMS,NEW VERANDAH,03 TOILETS REPAIR &amp; 01 ROOM DISMANTLING WORK</t>
  </si>
  <si>
    <t>04-19-c</t>
  </si>
  <si>
    <t>Dismantling : Plain Cement Concrete 1:2:4</t>
  </si>
  <si>
    <t>04-28-b</t>
  </si>
  <si>
    <t>Stripping and stacking: GI sheet roofing</t>
  </si>
  <si>
    <t>PLUMBING WORK (03 TOILETS REPAIR)</t>
  </si>
  <si>
    <t>14-03-b</t>
  </si>
  <si>
    <t>Providing and Fixing glazed earthen ware WC squatting type with built-in foot rests complete in all respects : Coloured</t>
  </si>
  <si>
    <t>14-05-a-06</t>
  </si>
  <si>
    <t>Providing and Fixing glazed earthen ware wash hand basin (WHB) complete size 56x40 cm (22"x16"), including bracket set, waste coupling, complete in all respects: Colour with pedestal (Normal Quality)</t>
  </si>
  <si>
    <t xml:space="preserve">Each </t>
  </si>
  <si>
    <t>14-10-b</t>
  </si>
  <si>
    <t>Providing and Fixing glazed earthen ware low down flushing cistern 3 gallons (13.63 Liters) capacity including bracket set, copper connection, etc. complete in all respects: Coloured</t>
  </si>
  <si>
    <t>14-13</t>
  </si>
  <si>
    <t>Providing and fixing choricum plated soap dish complete.</t>
  </si>
  <si>
    <t>14-15</t>
  </si>
  <si>
    <t>Providing and Fixing CP (chromium plated) toilet paper holder complete</t>
  </si>
  <si>
    <t>14-22-b</t>
  </si>
  <si>
    <t>Providing and fixing chromium plated CP stop-cock, heavy type : 1.5 cm (1/2")</t>
  </si>
  <si>
    <t>14-24-b</t>
  </si>
  <si>
    <t>Providing and fixing chromium plated (CP) bib-cock heavy duty of approved quality : 1.5 cm 1/2"</t>
  </si>
  <si>
    <t>14-27-a</t>
  </si>
  <si>
    <t>Providing and fixing chorimum plated (CP) mixing valve for wash hand basin (WHB), sink or shower of approved (Best) quality</t>
  </si>
  <si>
    <t>14-31-b</t>
  </si>
  <si>
    <t>Providing and Fixing cast iron (CI) floor trap approved quality including CI grating &amp; concrete chamber all round : 4"x3" (100 mm x 75 mm)</t>
  </si>
  <si>
    <t>14-32-b</t>
  </si>
  <si>
    <t>Providing and Fixing 'P' trap of approved quality including GI grating &amp; PCC chamber 4" (100 mm) glazed</t>
  </si>
  <si>
    <t>14-33</t>
  </si>
  <si>
    <t>Providing and Fixing 4" gully trap of approved quality including cement concrete cost of PVC grating 6" x6" (150 x 150 mm) and masonry chamber 12"x12" (300 x 300 mm).</t>
  </si>
  <si>
    <t>14-48-b</t>
  </si>
  <si>
    <t>Providing and Fixing brass ball float valve of approved quality: 3/4" dia</t>
  </si>
  <si>
    <t>14-55-e</t>
  </si>
  <si>
    <t>Providing and Fixing GI pipe &amp; including specials complete: 3/4" dia (light)</t>
  </si>
  <si>
    <t>14-55-f</t>
  </si>
  <si>
    <t>Providing and Fixing GI pipe &amp; including specials complete: 1/2" dia (light)</t>
  </si>
  <si>
    <t>14-69-b-01</t>
  </si>
  <si>
    <t>Supplying and Fixing Polyethylene Water Tank made from food grade FDA Certified raw material, 3 layers UV stablized, inert with water, anti-fungus and anti-bacterial and have a service life of more than 10 years : 200 gallons (Horizontal)</t>
  </si>
  <si>
    <t>14-144-b</t>
  </si>
  <si>
    <t>Supplying and Fixing UPVC soil waste and vent pipe class B : 4" dia</t>
  </si>
  <si>
    <t>14-144-c</t>
  </si>
  <si>
    <t>Supplying and Fixing UPVC soil waste and vent pipe class B : 3" dia</t>
  </si>
  <si>
    <t>14-144-d</t>
  </si>
  <si>
    <t>uPVC Soil, Waste and vent pipes conforming to ISO:3633 type "B" or BS-4514/5255 class "A", including imported rubber ring/solvent cement fittings, jointing, cutting, and breaking concrete/masonry and then making it good, applying painting, cleaning and testing etc. complete in all respects.(for sanitary drainage) : 2" dia</t>
  </si>
  <si>
    <t>CONSTRUCTION OF 01 NOS. NEW CLASS ROOM</t>
  </si>
  <si>
    <t>BOUNDARY WALL &amp; GATE (REPAIR WORK)</t>
  </si>
  <si>
    <t>Painting old surfaces : Gate any type First coat</t>
  </si>
  <si>
    <t>Painting old surfaces : Gate any type Each subsequent coat</t>
  </si>
  <si>
    <t xml:space="preserve">HAND WASH FACILITY </t>
  </si>
  <si>
    <t xml:space="preserve">06-07-b-03  </t>
  </si>
  <si>
    <t>RCC in raft foundation slab, base slab of column &amp; ret. wall etc, not including in 06-06. (1:2:4)</t>
  </si>
  <si>
    <t>10-39-a</t>
  </si>
  <si>
    <t>Glazed tile 1/4" thick dado jointed in white cement complete : Ceramic Tile</t>
  </si>
  <si>
    <t>10-50-a</t>
  </si>
  <si>
    <t>Providing and Fixing Ceramic Floor Tiles of approved quality of Size : 12" x 12"</t>
  </si>
  <si>
    <t>PLUMBING &amp; SWERAGE WORKS</t>
  </si>
  <si>
    <t>14-28-f</t>
  </si>
  <si>
    <t>Providing and fixing gun metal peet / gate valve (screwed) 20 mm (3/4") dia of approved quality.</t>
  </si>
  <si>
    <t>14-69-a-02</t>
  </si>
  <si>
    <t>Providing and fixing Fibre Glass , corrosion resistant, UV stablized WaterTank : 400 gallons</t>
  </si>
  <si>
    <t>25-58-b</t>
  </si>
  <si>
    <t>Providing and fixing of parking shed consisting ofCGI Sheet, tubular pipe frame (heavy) quality andcircular columns excluding cost of foundation.</t>
  </si>
  <si>
    <t xml:space="preserve">Rft </t>
  </si>
  <si>
    <t xml:space="preserve"> Supply and Erection of DC CEILING FANS 48 inch 30-36 W (&gt; 320 RPM with Speed Controller)</t>
  </si>
  <si>
    <t>I</t>
  </si>
  <si>
    <t>J</t>
  </si>
  <si>
    <t>K</t>
  </si>
  <si>
    <t>Cost of Non-Scheduled Items (Rs.)</t>
  </si>
  <si>
    <t>Total Cost of Scheduled Items &amp; Non-Scheduled Items (Rs.)</t>
  </si>
  <si>
    <t>Site No. 11</t>
  </si>
  <si>
    <t>RV School PSC-276 Sheendand, Kohat</t>
  </si>
  <si>
    <t>02 TOILETS DISMANTLING WORK</t>
  </si>
  <si>
    <t xml:space="preserve">CONSTRUCTION OF 02 NOS. NEW TOILETS </t>
  </si>
  <si>
    <t>Plain Cement Concrete including placing, compacting, finishing &amp; curing (Ratio 1:2:4)</t>
  </si>
  <si>
    <t>07-30'</t>
  </si>
  <si>
    <t>Supplying and filling sand under floor or plugging in wells</t>
  </si>
  <si>
    <t xml:space="preserve">Glazed tile 1/4" thick dado jointed in white cement complete : Ceramic Tile </t>
  </si>
  <si>
    <t>PLUMBING WORKS</t>
  </si>
  <si>
    <t>06-07-d-05</t>
  </si>
  <si>
    <t>Providing manhole size 24" x 18" (inside dimensions) as per approved design and specifications complete for 4" to 12" dia pipes upto 4 ft. (1.2 m) depth with 16" dia.Concrete Cover fixed in 4" thick RCC 1:2:4 slab (with 5 lbs per Cu.ft. or 80 kg/Cu.m of steel), burnt brick masonry walls 9" (225 mm) thick set in 1:3 cement sand mortar, 6" thick 1:3:6 cement concrete in foundation, 4" av. thickness 1:2:4 cement concrete in benching and 1/2" (13mm) thick cement sand plaster in 1:3 to all inside wall surfaces, channels and benching including making requisite number of main and branch channels but excluding the cost of excavation, back filling and disposal of excavated stuff</t>
  </si>
  <si>
    <t>14-37-c</t>
  </si>
  <si>
    <t>Supply and Fixing cast iron (CI) manhole cover with frame etc (Heavey Type) of approved quality complete: 24" (610 mm) dia</t>
  </si>
  <si>
    <t>23-10</t>
  </si>
  <si>
    <t>Septic Tank (int.Size: 7'x2'x5') complete.</t>
  </si>
  <si>
    <t>23-11</t>
  </si>
  <si>
    <t>Soakage Pit (6'dia x 15' deep) complete.</t>
  </si>
  <si>
    <t>SOLAR WATER PUMP</t>
  </si>
  <si>
    <t>24-41</t>
  </si>
  <si>
    <t>Conducting Elec: Resistivity survey of the area and furnishing its reports.</t>
  </si>
  <si>
    <t>24-05</t>
  </si>
  <si>
    <t>Collection and submission at approved water testing laboratory of two water samples in bottles from each bore hole for testing</t>
  </si>
  <si>
    <t>Per Set</t>
  </si>
  <si>
    <t>24-02-a-05</t>
  </si>
  <si>
    <t>Drilling of Bore holes for tube well in all types of soil and soft rock except hard rock from ground level upto 328 ft depth (0m to 100m), including sinking, collection of 100 % corings and withdrawing of pipe, complete as per specifications.: Dia of Bore 8" (200 mm) i/d</t>
  </si>
  <si>
    <t>24-18-a-04</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</si>
  <si>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6" Nominal Pipe Size (NPS)</t>
  </si>
  <si>
    <t>24-09-a-01</t>
  </si>
  <si>
    <t>Providing and installing PVC Strainer BSS Class "B" of approved make \ quality in tubewell bore hole, including socket, special sockets, studs etc. complete as per specification:- 6" Nominal Pipe Size (NPS) (150mm)</t>
  </si>
  <si>
    <t>24-10-d-01</t>
  </si>
  <si>
    <t>Providing and installing PVC bail plug in tubewell BSS Class 'D' working pressure : 6"Nominal Pipe Size (NPS) (150 mm)</t>
  </si>
  <si>
    <t>24-18-d-02</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</si>
  <si>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E (15 Bar) except excavation. 1" Nominal Pipe Size (NPS)</t>
  </si>
  <si>
    <t>24-14</t>
  </si>
  <si>
    <t>Shrouding with graded pack gravel 3/8" (10 mm) to 1/8" (3 mm) around tubewell in bore hole complete as per specification:-</t>
  </si>
  <si>
    <t>Supply and Erection of Solar PV Module (Solar Panel) Mono-crystalline A-Grade (per Watt) (As per Approved Specifications)</t>
  </si>
  <si>
    <t>26-01-n-02</t>
  </si>
  <si>
    <t xml:space="preserve">Supply and Erection of 1x1 ft 4mm Copper Earthing Plate </t>
  </si>
  <si>
    <t>26-01-n-03</t>
  </si>
  <si>
    <t>Supply and Erection of Stainless Steel Nuts and Bolts</t>
  </si>
  <si>
    <t xml:space="preserve"> Supply and Erection MC4 connector (TUV Approved)</t>
  </si>
  <si>
    <t xml:space="preserve">Supply and Erection MC4 Branch connector </t>
  </si>
  <si>
    <t>26-01-k-02</t>
  </si>
  <si>
    <t>Supply installation and commissioning of DC Submersible (2HP (2000w), 50 meter head)</t>
  </si>
  <si>
    <t>BUILDING ELECTRICAL SOLAR WORKS:</t>
  </si>
  <si>
    <t>Supply and Erection of Solar PV Module (Solar Panel) Mono-crystalline A-Grade (per Watt) (As per Approved Specifications) 4 no existing Panel will also be used)</t>
  </si>
  <si>
    <t>Supply and Erection of hot dipped (80 microns Average) galvanized steel of minimum thickness of 12 SWG / 2.64 mm Channel / Pipe or 8 SWG / 4.06 mm Angle (structure of 4 no existing Panel will be used)</t>
  </si>
  <si>
    <t>Supply and Erection PVC pipe for wiring purpose complete On surface including clamps etc: 1" i/d       (from Panels to Battery Box and Switch to First Point))</t>
  </si>
  <si>
    <t>Plain Cement Concrete including placing, compacting, finishing &amp; curing (Ratio 1:2:4) (1'x1'x1') Foundation for existing Solar Panels Structure)</t>
  </si>
  <si>
    <t>Site No. 12</t>
  </si>
  <si>
    <t>RV School PSC-187 Chichana, Kohat</t>
  </si>
  <si>
    <t>02 CLASS ROOMS REPAIR WORK</t>
  </si>
  <si>
    <t>Scraping : Ordinary distemper, oil bound
distemper or paint off wall &amp; Door,Window</t>
  </si>
  <si>
    <t>Plain Cement Concrete including placing,compacting, finishing &amp; curing (Ratio 1:2:4) for roof treatment.</t>
  </si>
  <si>
    <t>28-18</t>
  </si>
  <si>
    <t>Providing and fixing with steel nails and washers, the chicken wire mesh of approved quality, at joint of concrete and masonry work (4" wide strip) before plastering etc complete.</t>
  </si>
  <si>
    <t>BOUNDARY WALL (REPAIR WORK)</t>
  </si>
  <si>
    <t>14-69-b-02</t>
  </si>
  <si>
    <t>Supplying and Fixing Polyethylene Water Tank made from food grade FDA Certified raw material, 3 layers UV stablized, inert with water,anti-fungus and anti-bacterial and have a service life of more than 10 years : 400 gallons (Vertical)</t>
  </si>
  <si>
    <t>Supply and Erection PVC pipe for wiring purpose complete On surface including clamps etc: 1" i/d (from Panels to Battery Box and Switch to First Point and Earthing on Top roof))</t>
  </si>
  <si>
    <t xml:space="preserve">MCB DP 32A DC </t>
  </si>
  <si>
    <t>Site No. 04</t>
  </si>
  <si>
    <t>PSB-191 Gamkol, Kohat</t>
  </si>
  <si>
    <t>15-27-c</t>
  </si>
  <si>
    <t>Supply at site, installation, testing and commissioning of Three gang light control switches 10 Amps,one way, including appropriate size concealed MS, powder coated back box, complete in all respects.</t>
  </si>
  <si>
    <t>Plain Cement Concrete including placing,
compacting, finishing &amp; curing (Ratio 1:2:4) (1'x1'x1') Foundation for Solar Panels Structure)</t>
  </si>
  <si>
    <t>Follow the solar solution</t>
  </si>
  <si>
    <t>class room 5 no</t>
  </si>
  <si>
    <t>small  class room 2 no</t>
  </si>
  <si>
    <t>Site No. 08</t>
  </si>
  <si>
    <t>RVA Office Ghulam Banda, Kohat</t>
  </si>
  <si>
    <t>03 ROOMS,02 TOILETS REPAIR</t>
  </si>
  <si>
    <t>PLUMBING WORK (02 TOILETS REPAIR)</t>
  </si>
  <si>
    <t>FANS &amp; EXHAUST FANS</t>
  </si>
  <si>
    <t>15-68-b</t>
  </si>
  <si>
    <t>Supply and Erection best quality AC ceiling fan complete with GI rod, canopy, blades &amp; regulator: 48" sweep.</t>
  </si>
  <si>
    <t>15-69-a</t>
  </si>
  <si>
    <t xml:space="preserve"> Supply and Erection best quality exhaust fan complete with shutter &amp; regulator : 12"sweep</t>
  </si>
  <si>
    <t>Supply and Erection girder clamp hook, 5/8" dia.for hanging ceiling fans.</t>
  </si>
  <si>
    <t>LT CABLES CONDUITS &amp; PIPES</t>
  </si>
  <si>
    <t>15-79-d</t>
  </si>
  <si>
    <t>PVC conduit for surface wiring (duraduct) 2" including all charges for nail screws etc</t>
  </si>
  <si>
    <t>Rft.</t>
  </si>
  <si>
    <t>WIRING ACCESSORIES</t>
  </si>
  <si>
    <t>15-127-a</t>
  </si>
  <si>
    <t>Supply at site, installation, testing and commissioning of one gang light control switches 10 Amps, 250 Volts one way, including appropriate size concealed MS, powder coated back box, complete in all respects</t>
  </si>
  <si>
    <t>15-127-b</t>
  </si>
  <si>
    <t>Supply at site, installation, testing and commissioning of two gang light control switches 10 Amps, 250 Volts one way, including appropriate size concealed MS, powder coated back box, complete in all respects</t>
  </si>
  <si>
    <t>15-127-d</t>
  </si>
  <si>
    <t>Supply at site, installation, testing and commissioning of four  gang light control switches 10 Amps, 250 Volts one way, including appropriate size concealed MS, powder coated back box, complete in all respects</t>
  </si>
  <si>
    <t>15-127-f</t>
  </si>
  <si>
    <t>Supply at site, installation, testing and commissioning of Six gang light control switches 10 Amps, 250 Volts one way, including appropriate size concealed MS, powder coated back box, complete in all respects</t>
  </si>
  <si>
    <t>15-156</t>
  </si>
  <si>
    <t>Supply, Installation, Connecting, testing and commissioning of 400 watt Fan dimmer, polycarbonate flame retardant with fancy gang plate fixed on die fabricated poweder coated metal board recessed in wall or column , Complete in all respects</t>
  </si>
  <si>
    <t>15-155-c</t>
  </si>
  <si>
    <t>Supply, installation, connecting, testing &amp; commissioning of flush type 13 Amps 3-pin simplex outlet with 3 pin switch and socket combine unit with neon bulb fixed on plastic or fiber top covered, including 14 SWG metal board with earth</t>
  </si>
  <si>
    <t>WIRING IN CONCEALED CONDUITS</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</si>
  <si>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</si>
  <si>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</si>
  <si>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</si>
  <si>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</si>
  <si>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t>15-02-b-02</t>
  </si>
  <si>
    <t>Supply and Erection PVC pipe for wiring purpose complete Recessed in walls including chase etc : 3/4" i/d (for wiring)</t>
  </si>
  <si>
    <t>LIGHT FIXTURES</t>
  </si>
  <si>
    <t>15-36-m-03</t>
  </si>
  <si>
    <t xml:space="preserve"> Supply &amp; Erection of CFL 18 Watt</t>
  </si>
  <si>
    <t>SOLAR SYSTEM  (PHOTOVOLTAIC)</t>
  </si>
  <si>
    <t>26-01-i-05</t>
  </si>
  <si>
    <t>Supply and Erection of  Hybrid inverter off Grid</t>
  </si>
  <si>
    <t>Supply and Erection of 12 V Lithium LiFeP04 battery per KWhr</t>
  </si>
  <si>
    <t xml:space="preserve">Supply and Erection of BOX / STAND for Batteries SHS Inverter &amp; Charge Controller </t>
  </si>
  <si>
    <t xml:space="preserve">26-01-g-04 </t>
  </si>
  <si>
    <t>Supply and Erection 1x10 sq.mm flexible copper cable</t>
  </si>
  <si>
    <t xml:space="preserve">26-01-g-05 </t>
  </si>
  <si>
    <t>Supply and Erection 1x16sq.mm Copper cable</t>
  </si>
  <si>
    <t>6-01-n-03</t>
  </si>
  <si>
    <t>15-105-a</t>
  </si>
  <si>
    <t>Supply &amp; erection of Earth Rod</t>
  </si>
  <si>
    <t>15-105-b</t>
  </si>
  <si>
    <t>Supply &amp; erection of Earthing wire GSL 6 mm</t>
  </si>
  <si>
    <t>Supply, installation, testing &amp; commissioning of the DC Circuit Breakers with all mounting accessories Along with  enclouser complete in all respect) 2P, 40-A CHINTor ABB</t>
  </si>
  <si>
    <t>Providing and fixing Lightning Arrestor  1" Copper  rod  6ft long with 4'' Bowl  five spikes  complete in all respect (above top structure level)</t>
  </si>
  <si>
    <t>Providing and fixing Earth Connecting Point 8"x1.5"x 6-8mm insulators with  complete Accessories.</t>
  </si>
  <si>
    <t>NS-05</t>
  </si>
  <si>
    <t>Supply, installation, testing and commissioning of the following items of work, including all labour, tools, plant, accessories, etc. required for completion of each item as per specifications and as approved by the Engineer.</t>
  </si>
  <si>
    <t>LT DISTRIBUTION BOARD</t>
  </si>
  <si>
    <t>(Ref. Specification Section-8001, 8133)</t>
  </si>
  <si>
    <t>NS-06</t>
  </si>
  <si>
    <t>LT 415V AC Main DB/Sub-Main DBs shall be made from 16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</si>
  <si>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INCOMING (MAIN  Supply)</t>
  </si>
  <si>
    <t>1 No. 40 Amps DP MCB  RC=15KA</t>
  </si>
  <si>
    <t>02 Nos. 2 Amps Protection fuses.</t>
  </si>
  <si>
    <t>01 No.  VSS</t>
  </si>
  <si>
    <t>01 No.   0-500 Volts AC Analog Voltmeter</t>
  </si>
  <si>
    <t>02 Nos. R- Indication lamps</t>
  </si>
  <si>
    <t>01 Nos. Cu Bus Bars complete with</t>
  </si>
  <si>
    <t>Nut &amp; bolts, washers/ insulation.</t>
  </si>
  <si>
    <t xml:space="preserve">01 Nos. Earth Bus Bar </t>
  </si>
  <si>
    <t xml:space="preserve">01 Nos. Neutral Bus Bar </t>
  </si>
  <si>
    <t>OUTGOINGS</t>
  </si>
  <si>
    <t>12 Nos. 10 Amps SP  MCB  RC-6kA.</t>
  </si>
  <si>
    <t>2 Nos. 20 Amps SP  MCB  RC-6kA.</t>
  </si>
  <si>
    <t>Job</t>
  </si>
  <si>
    <t>RECOMMENDATION</t>
  </si>
  <si>
    <t>1 No 3KW Single Phase Inverter</t>
  </si>
  <si>
    <t xml:space="preserve">3KW Solar Panel  </t>
  </si>
  <si>
    <t>3kwh  Battery Backup</t>
  </si>
  <si>
    <t>Site No. 09</t>
  </si>
  <si>
    <t>Drain &amp; Street Oblan, Kohat</t>
  </si>
  <si>
    <t>Left Side Of Road</t>
  </si>
  <si>
    <t xml:space="preserve">DRAIN WORK </t>
  </si>
  <si>
    <t>Excavation in foundation of building, bridges,drain etc complete : in ordinary soil.</t>
  </si>
  <si>
    <t>06-46-b</t>
  </si>
  <si>
    <t>Plain Cement Concrete including placing,compacting, finishing &amp; curing (Ratio 1:2:4)Erection and removal of Form work with Wood Surface Finshing for RCC or Plain cement Concrete in any shape - Position /Vertical</t>
  </si>
  <si>
    <t>23-03-a-01</t>
  </si>
  <si>
    <t>Providing &amp; laying R.C.C. pipe sewers, moulded with cement concrete 1:1-1/2:3 conforming to ASTM specification C-76-79, Class II, Wall B,including carriage, lowering in trenches to correct alignment and grade, jointing with rubber ring,cutting pipes where necessary, testing, etc.complete:-12" i/d, wall thickness 2".</t>
  </si>
  <si>
    <t>23-03-a-03</t>
  </si>
  <si>
    <t>Providing &amp; laying R.C.C. pipe sewers, moulded with cement concrete 1:1-1/2:3 conforming to ASTM specification C-76-79, Class II, Wall B, including carriage, lowering in trenches to correct alignment and grade, jointing with rubber ring, cutting pipes where necessary, testing, etc. complete:- 18" i/d, wall thickness 2.5".</t>
  </si>
  <si>
    <t>23-03-a-05</t>
  </si>
  <si>
    <t>Providing &amp; laying R.C.C. pipe sewers, moulded with cement concrete 1:1-1/2:3 conforming to ASTM specification C-76-79, Class II, Wall B, including carriage, lowering in trenches to correct alignment and grade, jointing with rubber ring,cutting pipes where necessary, testing, etc.complete:- 24" i/d, wall thickness 3".</t>
  </si>
  <si>
    <t>STREET WORK</t>
  </si>
  <si>
    <t>03-70-a</t>
  </si>
  <si>
    <t>Formation of Embankment from Roadway Excavation in Common Material including compaction Modified AASHTO 90% by power roller.</t>
  </si>
  <si>
    <t>Dry rammed shingle brick ballast or stone ballast 1.5" to 2" guage</t>
  </si>
  <si>
    <t>Right Side Of Road</t>
  </si>
  <si>
    <t>Site No. 10</t>
  </si>
  <si>
    <t>Drain &amp; Street Ghulam Banda, Kohat</t>
  </si>
  <si>
    <t>Site No. 02</t>
  </si>
  <si>
    <t>RV Community Solar Water Bore Ghamkol-03, Kohat</t>
  </si>
  <si>
    <t>Per 
Set</t>
  </si>
  <si>
    <t>Base for Solar water Pump</t>
  </si>
  <si>
    <t>Site No. 05</t>
  </si>
  <si>
    <t xml:space="preserve">ALP 14 GHAMKOL </t>
  </si>
  <si>
    <t>Supply and Erection 1x6 sq.mm single core  (XPLE/XPLO insulated/PCV sheathed) flexible copper cable</t>
  </si>
  <si>
    <t>BASE FOR SOLAR WATER PUMP</t>
  </si>
  <si>
    <t xml:space="preserve">Follow the solar solution for 1 ALP room </t>
  </si>
  <si>
    <t>180 Watt Panel</t>
  </si>
  <si>
    <t>12V,  100Ah Battery</t>
  </si>
  <si>
    <t>Site No. 06</t>
  </si>
  <si>
    <t>ALP 15 CHICHANA</t>
  </si>
  <si>
    <t>Follow the solar solution for 1 ALP room</t>
  </si>
  <si>
    <t>Site No. 13</t>
  </si>
  <si>
    <t>ALP 12 CHICHANA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</si>
</sst>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0."/>
    <numFmt numFmtId="166" formatCode="&quot;$&quot;#."/>
    <numFmt numFmtId="167" formatCode="#.00"/>
    <numFmt numFmtId="168" formatCode="00000"/>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
      <color indexed="8"/>
      <name val="Courier"/>
      <family val="3"/>
    </font>
    <font>
      <sz val="12"/>
      <name val="Courier"/>
      <family val="3"/>
    </font>
    <font>
      <vertAlign val="superscript"/>
      <sz val="10"/>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b/>
      <sz val="12"/>
      <name val="Arial"/>
      <family val="2"/>
    </font>
    <font>
      <sz val="10"/>
      <color rgb="FFFF0000"/>
      <name val="Arial"/>
      <family val="2"/>
    </font>
    <font>
      <b/>
      <sz val="11"/>
      <color theme="1"/>
      <name val="Arial"/>
      <family val="2"/>
    </font>
    <font>
      <b/>
      <sz val="10"/>
      <color theme="1"/>
      <name val="Arial"/>
      <family val="2"/>
    </font>
    <font>
      <sz val="10"/>
      <color theme="1"/>
      <name val="Arial"/>
      <family val="2"/>
    </font>
    <font>
      <b/>
      <sz val="12"/>
      <color rgb="FFFF0000"/>
      <name val="Arial"/>
      <family val="2"/>
    </font>
    <font>
      <sz val="11"/>
      <color theme="1"/>
      <name val="Arial"/>
      <family val="2"/>
    </font>
    <font>
      <b/>
      <u/>
      <sz val="11"/>
      <color theme="1"/>
      <name val="Arial"/>
      <family val="2"/>
    </font>
    <font>
      <b/>
      <sz val="11"/>
      <color rgb="FF000000"/>
      <name val="Arial"/>
      <family val="2"/>
    </font>
    <font>
      <sz val="11"/>
      <color rgb="FF000000"/>
      <name val="Arial"/>
      <family val="2"/>
    </font>
    <font>
      <sz val="10"/>
      <name val="Arial"/>
      <family val="2"/>
    </font>
    <font>
      <b/>
      <u/>
      <sz val="10"/>
      <color theme="1"/>
      <name val="Arial"/>
      <family val="2"/>
    </font>
    <font>
      <b/>
      <u/>
      <sz val="10"/>
      <color indexed="8"/>
      <name val="Arial"/>
      <family val="2"/>
    </font>
    <font>
      <sz val="10"/>
      <color indexed="8"/>
      <name val="Arial"/>
      <family val="2"/>
    </font>
    <font>
      <i/>
      <sz val="10"/>
      <name val="Arial"/>
      <family val="2"/>
    </font>
    <font>
      <i/>
      <vertAlign val="superscript"/>
      <sz val="10"/>
      <name val="Arial"/>
      <family val="2"/>
    </font>
    <font>
      <b/>
      <sz val="10"/>
      <color indexed="8"/>
      <name val="Arial"/>
      <family val="2"/>
    </font>
    <font>
      <b/>
      <sz val="10"/>
      <color rgb="FFFF0000"/>
      <name val="Arial"/>
      <family val="2"/>
    </font>
    <font>
      <b/>
      <sz val="9"/>
      <color rgb="FFFF0000"/>
      <name val="Arial"/>
      <family val="2"/>
    </font>
    <font>
      <b/>
      <sz val="11"/>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2"/>
        <bgColor indexed="64"/>
      </patternFill>
    </fill>
    <fill>
      <patternFill patternType="solid">
        <fgColor theme="9"/>
        <bgColor indexed="64"/>
      </patternFill>
    </fill>
    <fill>
      <patternFill patternType="solid">
        <fgColor rgb="FFFCE4D6"/>
        <bgColor rgb="FF000000"/>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7">
    <xf numFmtId="0" fontId="0" fillId="0" borderId="0"/>
    <xf numFmtId="0" fontId="9" fillId="0" borderId="0"/>
    <xf numFmtId="43" fontId="9" fillId="0" borderId="0" applyFont="0" applyFill="0" applyBorder="0" applyAlignment="0" applyProtection="0"/>
    <xf numFmtId="165" fontId="16" fillId="0" borderId="0">
      <protection locked="0"/>
    </xf>
    <xf numFmtId="166" fontId="16" fillId="0" borderId="0">
      <protection locked="0"/>
    </xf>
    <xf numFmtId="0" fontId="16" fillId="0" borderId="0">
      <protection locked="0"/>
    </xf>
    <xf numFmtId="167" fontId="16" fillId="0" borderId="0">
      <protection locked="0"/>
    </xf>
    <xf numFmtId="164" fontId="17" fillId="0" borderId="0"/>
    <xf numFmtId="0" fontId="9" fillId="0" borderId="0"/>
    <xf numFmtId="1" fontId="20" fillId="0" borderId="0">
      <protection locked="0"/>
    </xf>
    <xf numFmtId="0" fontId="9" fillId="0" borderId="0"/>
    <xf numFmtId="0" fontId="18" fillId="0" borderId="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8" fontId="18" fillId="0" borderId="0"/>
    <xf numFmtId="0" fontId="9" fillId="0" borderId="0"/>
    <xf numFmtId="0" fontId="9" fillId="0" borderId="0"/>
    <xf numFmtId="0" fontId="21" fillId="0" borderId="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165" fontId="23" fillId="0" borderId="0"/>
    <xf numFmtId="0" fontId="24" fillId="0" borderId="0">
      <alignment vertical="center"/>
    </xf>
    <xf numFmtId="0" fontId="8" fillId="0" borderId="0"/>
    <xf numFmtId="0" fontId="9" fillId="0" borderId="0"/>
    <xf numFmtId="0" fontId="25" fillId="0" borderId="0"/>
    <xf numFmtId="0" fontId="9" fillId="0" borderId="0"/>
    <xf numFmtId="0" fontId="9" fillId="0" borderId="0"/>
    <xf numFmtId="0" fontId="9"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6" fillId="0" borderId="0"/>
    <xf numFmtId="0" fontId="6" fillId="0" borderId="0"/>
    <xf numFmtId="0" fontId="6" fillId="0" borderId="0"/>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43" fontId="36" fillId="0" borderId="0" applyFont="0" applyFill="0" applyBorder="0" applyAlignment="0" applyProtection="0"/>
  </cellStyleXfs>
  <cellXfs count="822">
    <xf numFmtId="0" fontId="0" fillId="0" borderId="0" xfId="0"/>
    <xf numFmtId="0" fontId="9" fillId="2" borderId="0" xfId="23" applyFill="1"/>
    <xf numFmtId="43" fontId="9" fillId="2" borderId="0" xfId="47" applyFont="1" applyFill="1" applyAlignment="1"/>
    <xf numFmtId="0" fontId="9" fillId="2" borderId="0" xfId="23" applyFill="1" applyAlignment="1">
      <alignment horizontal="center" vertical="center" wrapText="1"/>
    </xf>
    <xf numFmtId="0" fontId="9" fillId="2" borderId="0" xfId="23" applyFill="1" applyAlignment="1">
      <alignment horizontal="right"/>
    </xf>
    <xf numFmtId="0" fontId="9" fillId="2" borderId="0" xfId="23" applyFill="1" applyAlignment="1">
      <alignment horizontal="left" vertical="center"/>
    </xf>
    <xf numFmtId="0" fontId="9" fillId="0" borderId="0" xfId="23"/>
    <xf numFmtId="0" fontId="11" fillId="0" borderId="1" xfId="23" applyFont="1" applyBorder="1" applyAlignment="1">
      <alignment horizontal="center" vertical="center" wrapText="1"/>
    </xf>
    <xf numFmtId="0" fontId="11" fillId="0" borderId="1" xfId="23" applyFont="1" applyBorder="1" applyAlignment="1">
      <alignment horizontal="center" vertical="center"/>
    </xf>
    <xf numFmtId="0" fontId="12" fillId="0" borderId="0" xfId="23" applyFont="1" applyAlignment="1">
      <alignment horizontal="center" vertical="center"/>
    </xf>
    <xf numFmtId="0" fontId="11" fillId="0" borderId="1" xfId="23" quotePrefix="1" applyFont="1" applyBorder="1" applyAlignment="1">
      <alignment horizontal="center" vertical="center" wrapText="1"/>
    </xf>
    <xf numFmtId="0" fontId="11" fillId="0" borderId="0" xfId="23" applyFont="1" applyAlignment="1">
      <alignment horizontal="center" vertical="center" wrapText="1"/>
    </xf>
    <xf numFmtId="0" fontId="11" fillId="0" borderId="0" xfId="23" quotePrefix="1" applyFont="1" applyAlignment="1">
      <alignment horizontal="center" vertical="center" wrapText="1"/>
    </xf>
    <xf numFmtId="0" fontId="11" fillId="0" borderId="0" xfId="23" quotePrefix="1" applyFont="1" applyAlignment="1">
      <alignment horizontal="center" vertical="center"/>
    </xf>
    <xf numFmtId="0" fontId="26" fillId="0" borderId="0" xfId="23" applyFont="1" applyAlignment="1">
      <alignment horizontal="center" vertical="center" wrapText="1"/>
    </xf>
    <xf numFmtId="0" fontId="10" fillId="0" borderId="0" xfId="23" applyFont="1" applyAlignment="1">
      <alignment horizontal="center" vertical="center" wrapText="1"/>
    </xf>
    <xf numFmtId="0" fontId="26" fillId="0" borderId="0" xfId="23" applyFont="1" applyAlignment="1">
      <alignment horizontal="center" vertical="top" wrapText="1"/>
    </xf>
    <xf numFmtId="0" fontId="26" fillId="0" borderId="0" xfId="23" applyFont="1" applyAlignment="1">
      <alignment horizontal="justify" vertical="top" wrapText="1"/>
    </xf>
    <xf numFmtId="0" fontId="26" fillId="0" borderId="0" xfId="23" applyFont="1" applyAlignment="1">
      <alignment horizontal="right" wrapText="1"/>
    </xf>
    <xf numFmtId="0" fontId="26" fillId="0" borderId="0" xfId="23" applyFont="1" applyAlignment="1">
      <alignment horizontal="left" wrapText="1"/>
    </xf>
    <xf numFmtId="4" fontId="26" fillId="0" borderId="0" xfId="23" applyNumberFormat="1" applyFont="1" applyAlignment="1">
      <alignment horizontal="center" wrapText="1"/>
    </xf>
    <xf numFmtId="4" fontId="31" fillId="0" borderId="0" xfId="23" applyNumberFormat="1" applyFont="1" applyAlignment="1">
      <alignment horizontal="center" wrapText="1"/>
    </xf>
    <xf numFmtId="0" fontId="15" fillId="4" borderId="0" xfId="0" applyFont="1" applyFill="1"/>
    <xf numFmtId="0" fontId="11" fillId="4" borderId="0" xfId="23" applyFont="1" applyFill="1" applyAlignment="1">
      <alignment horizontal="center" vertical="center" wrapText="1"/>
    </xf>
    <xf numFmtId="0" fontId="11" fillId="4" borderId="0" xfId="23" quotePrefix="1" applyFont="1" applyFill="1" applyAlignment="1">
      <alignment horizontal="center" vertical="center" wrapText="1"/>
    </xf>
    <xf numFmtId="0" fontId="11" fillId="4" borderId="0" xfId="23" quotePrefix="1" applyFont="1" applyFill="1" applyAlignment="1">
      <alignment horizontal="center" vertical="center"/>
    </xf>
    <xf numFmtId="0" fontId="12" fillId="4" borderId="0" xfId="23" applyFont="1" applyFill="1" applyAlignment="1">
      <alignment horizontal="center" vertical="center"/>
    </xf>
    <xf numFmtId="0" fontId="10" fillId="4" borderId="0" xfId="23" applyFont="1" applyFill="1" applyAlignment="1">
      <alignment horizontal="center" vertical="center" wrapText="1"/>
    </xf>
    <xf numFmtId="0" fontId="10" fillId="4" borderId="0" xfId="23" applyFont="1" applyFill="1"/>
    <xf numFmtId="0" fontId="10" fillId="4" borderId="0" xfId="23" applyFont="1" applyFill="1" applyAlignment="1">
      <alignment horizontal="right"/>
    </xf>
    <xf numFmtId="0" fontId="10" fillId="4" borderId="0" xfId="23" applyFont="1" applyFill="1" applyAlignment="1">
      <alignment horizontal="left" vertical="center"/>
    </xf>
    <xf numFmtId="0" fontId="9" fillId="4" borderId="0" xfId="23" applyFill="1"/>
    <xf numFmtId="0" fontId="9" fillId="4" borderId="0" xfId="23" applyFill="1" applyAlignment="1">
      <alignment horizontal="center" vertical="top" wrapText="1"/>
    </xf>
    <xf numFmtId="0" fontId="9" fillId="4" borderId="0" xfId="0" applyFont="1" applyFill="1" applyAlignment="1">
      <alignment horizontal="center" vertical="top" wrapText="1"/>
    </xf>
    <xf numFmtId="0" fontId="9" fillId="4" borderId="0" xfId="0" applyFont="1" applyFill="1" applyAlignment="1">
      <alignment horizontal="justify" vertical="top"/>
    </xf>
    <xf numFmtId="0" fontId="9" fillId="4" borderId="0" xfId="0" applyFont="1" applyFill="1" applyAlignment="1">
      <alignment horizontal="right" wrapText="1"/>
    </xf>
    <xf numFmtId="0" fontId="9" fillId="4" borderId="0" xfId="23" applyFill="1" applyAlignment="1">
      <alignment horizontal="left" wrapText="1"/>
    </xf>
    <xf numFmtId="3" fontId="9" fillId="4" borderId="0" xfId="47" applyNumberFormat="1" applyFont="1" applyFill="1" applyBorder="1" applyAlignment="1">
      <alignment horizontal="center"/>
    </xf>
    <xf numFmtId="4" fontId="9" fillId="4" borderId="0" xfId="27" applyNumberFormat="1" applyFont="1" applyFill="1" applyBorder="1" applyAlignment="1">
      <alignment horizontal="center"/>
    </xf>
    <xf numFmtId="4" fontId="9" fillId="4" borderId="0" xfId="47" applyNumberFormat="1" applyFont="1" applyFill="1" applyBorder="1" applyAlignment="1">
      <alignment horizontal="center"/>
    </xf>
    <xf numFmtId="0" fontId="9" fillId="4" borderId="0" xfId="0" applyFont="1" applyFill="1" applyAlignment="1">
      <alignment horizontal="justify" vertical="top" wrapText="1"/>
    </xf>
    <xf numFmtId="49" fontId="9" fillId="4" borderId="0" xfId="0" applyNumberFormat="1" applyFont="1" applyFill="1" applyAlignment="1">
      <alignment horizontal="center" vertical="top" wrapText="1"/>
    </xf>
    <xf numFmtId="0" fontId="0" fillId="4" borderId="0" xfId="0" applyFill="1" applyAlignment="1">
      <alignment horizontal="justify" vertical="top"/>
    </xf>
    <xf numFmtId="0" fontId="9" fillId="4" borderId="0" xfId="0" applyFont="1" applyFill="1"/>
    <xf numFmtId="0" fontId="9" fillId="4" borderId="0" xfId="0" quotePrefix="1" applyFont="1" applyFill="1" applyAlignment="1">
      <alignment horizontal="center" vertical="top" wrapText="1"/>
    </xf>
    <xf numFmtId="0" fontId="9" fillId="4" borderId="0" xfId="23" quotePrefix="1" applyFill="1" applyAlignment="1">
      <alignment horizontal="center" vertical="top" wrapText="1"/>
    </xf>
    <xf numFmtId="17" fontId="9" fillId="4" borderId="0" xfId="0" applyNumberFormat="1" applyFont="1" applyFill="1" applyAlignment="1">
      <alignment horizontal="center" vertical="top" wrapText="1"/>
    </xf>
    <xf numFmtId="0" fontId="13" fillId="4" borderId="0" xfId="23" applyFont="1" applyFill="1" applyAlignment="1">
      <alignment horizontal="justify" vertical="top"/>
    </xf>
    <xf numFmtId="4" fontId="10" fillId="4" borderId="0" xfId="47" applyNumberFormat="1" applyFont="1" applyFill="1" applyBorder="1" applyAlignment="1">
      <alignment horizontal="center"/>
    </xf>
    <xf numFmtId="0" fontId="10" fillId="4" borderId="0" xfId="1" applyFont="1" applyFill="1" applyAlignment="1">
      <alignment horizontal="right" vertical="center" wrapText="1"/>
    </xf>
    <xf numFmtId="0" fontId="9" fillId="4" borderId="0" xfId="1" applyFill="1" applyAlignment="1">
      <alignment horizontal="right" vertical="top" wrapText="1"/>
    </xf>
    <xf numFmtId="43" fontId="10" fillId="4" borderId="0" xfId="47" applyFont="1" applyFill="1" applyBorder="1" applyAlignment="1">
      <alignment horizontal="center" vertical="center" wrapText="1"/>
    </xf>
    <xf numFmtId="43" fontId="28" fillId="4" borderId="0" xfId="47" applyFont="1" applyFill="1" applyBorder="1" applyAlignment="1">
      <alignment vertical="center"/>
    </xf>
    <xf numFmtId="0" fontId="27" fillId="4" borderId="0" xfId="0" applyFont="1" applyFill="1"/>
    <xf numFmtId="0" fontId="29" fillId="4" borderId="0" xfId="0" applyFont="1" applyFill="1" applyAlignment="1">
      <alignment horizontal="center"/>
    </xf>
    <xf numFmtId="0" fontId="30" fillId="4" borderId="0" xfId="0" applyFont="1" applyFill="1"/>
    <xf numFmtId="0" fontId="0" fillId="4" borderId="0" xfId="0" applyFill="1"/>
    <xf numFmtId="43" fontId="9" fillId="0" borderId="0" xfId="47" applyFont="1" applyFill="1" applyBorder="1" applyAlignment="1"/>
    <xf numFmtId="43" fontId="9" fillId="0" borderId="0" xfId="47" applyFont="1" applyFill="1" applyAlignment="1"/>
    <xf numFmtId="0" fontId="11" fillId="5" borderId="0" xfId="23" applyFont="1" applyFill="1" applyAlignment="1">
      <alignment horizontal="center" vertical="center" wrapText="1"/>
    </xf>
    <xf numFmtId="0" fontId="11" fillId="5" borderId="0" xfId="23" quotePrefix="1" applyFont="1" applyFill="1" applyAlignment="1">
      <alignment horizontal="center" vertical="center" wrapText="1"/>
    </xf>
    <xf numFmtId="0" fontId="11" fillId="5" borderId="0" xfId="23" quotePrefix="1" applyFont="1" applyFill="1" applyAlignment="1">
      <alignment horizontal="center" vertical="center"/>
    </xf>
    <xf numFmtId="0" fontId="10" fillId="5" borderId="0" xfId="23" applyFont="1" applyFill="1" applyAlignment="1">
      <alignment horizontal="center" vertical="center" wrapText="1"/>
    </xf>
    <xf numFmtId="0" fontId="10" fillId="5" borderId="0" xfId="23" applyFont="1" applyFill="1" applyAlignment="1">
      <alignment horizontal="right"/>
    </xf>
    <xf numFmtId="0" fontId="10" fillId="5" borderId="0" xfId="23" applyFont="1" applyFill="1" applyAlignment="1">
      <alignment horizontal="left" vertical="center"/>
    </xf>
    <xf numFmtId="0" fontId="9" fillId="5" borderId="0" xfId="23" applyFill="1" applyAlignment="1">
      <alignment horizontal="center" vertical="top" wrapText="1"/>
    </xf>
    <xf numFmtId="0" fontId="9" fillId="5" borderId="0" xfId="0" applyFont="1" applyFill="1" applyAlignment="1">
      <alignment horizontal="center" vertical="top" wrapText="1"/>
    </xf>
    <xf numFmtId="0" fontId="9" fillId="5" borderId="0" xfId="0" applyFont="1" applyFill="1" applyAlignment="1">
      <alignment horizontal="justify" vertical="top"/>
    </xf>
    <xf numFmtId="0" fontId="9" fillId="5" borderId="0" xfId="0" applyFont="1" applyFill="1" applyAlignment="1">
      <alignment horizontal="right" wrapText="1"/>
    </xf>
    <xf numFmtId="0" fontId="9" fillId="5" borderId="0" xfId="23" applyFill="1" applyAlignment="1">
      <alignment horizontal="left" wrapText="1"/>
    </xf>
    <xf numFmtId="3" fontId="9" fillId="5" borderId="0" xfId="47" applyNumberFormat="1" applyFont="1" applyFill="1" applyBorder="1" applyAlignment="1">
      <alignment horizontal="center"/>
    </xf>
    <xf numFmtId="4" fontId="9" fillId="5" borderId="0" xfId="27" applyNumberFormat="1" applyFont="1" applyFill="1" applyBorder="1" applyAlignment="1">
      <alignment horizontal="center"/>
    </xf>
    <xf numFmtId="4" fontId="9" fillId="5" borderId="0" xfId="47" applyNumberFormat="1" applyFont="1" applyFill="1" applyBorder="1" applyAlignment="1">
      <alignment horizontal="center"/>
    </xf>
    <xf numFmtId="0" fontId="9" fillId="5" borderId="0" xfId="0" applyFont="1" applyFill="1" applyAlignment="1">
      <alignment horizontal="justify" vertical="top" wrapText="1"/>
    </xf>
    <xf numFmtId="0" fontId="0" fillId="5" borderId="0" xfId="0" applyFill="1" applyAlignment="1">
      <alignment horizontal="justify" vertical="top"/>
    </xf>
    <xf numFmtId="17" fontId="9" fillId="5" borderId="0" xfId="0" applyNumberFormat="1" applyFont="1" applyFill="1" applyAlignment="1">
      <alignment horizontal="center" vertical="top" wrapText="1"/>
    </xf>
    <xf numFmtId="49" fontId="9" fillId="5" borderId="0" xfId="0" applyNumberFormat="1" applyFont="1" applyFill="1" applyAlignment="1">
      <alignment horizontal="center" vertical="top" wrapText="1"/>
    </xf>
    <xf numFmtId="0" fontId="9" fillId="5" borderId="0" xfId="0" quotePrefix="1" applyFont="1" applyFill="1" applyAlignment="1">
      <alignment horizontal="center" vertical="top" wrapText="1"/>
    </xf>
    <xf numFmtId="0" fontId="13" fillId="5" borderId="0" xfId="23" applyFont="1" applyFill="1" applyAlignment="1">
      <alignment horizontal="justify" vertical="top"/>
    </xf>
    <xf numFmtId="0" fontId="9" fillId="5" borderId="0" xfId="23" quotePrefix="1" applyFill="1" applyAlignment="1">
      <alignment horizontal="center" vertical="top" wrapText="1"/>
    </xf>
    <xf numFmtId="0" fontId="10" fillId="5" borderId="0" xfId="23" applyFont="1" applyFill="1" applyAlignment="1">
      <alignment horizontal="center" vertical="top" wrapText="1"/>
    </xf>
    <xf numFmtId="0" fontId="10" fillId="5" borderId="0" xfId="0" applyFont="1" applyFill="1" applyAlignment="1">
      <alignment horizontal="right"/>
    </xf>
    <xf numFmtId="4" fontId="10" fillId="5" borderId="0" xfId="47" applyNumberFormat="1" applyFont="1" applyFill="1" applyBorder="1" applyAlignment="1">
      <alignment horizontal="center"/>
    </xf>
    <xf numFmtId="0" fontId="10" fillId="5" borderId="0" xfId="1" applyFont="1" applyFill="1" applyAlignment="1">
      <alignment horizontal="right" vertical="center" wrapText="1"/>
    </xf>
    <xf numFmtId="0" fontId="9" fillId="5" borderId="0" xfId="1" applyFill="1" applyAlignment="1">
      <alignment horizontal="right" vertical="top" wrapText="1"/>
    </xf>
    <xf numFmtId="43" fontId="10" fillId="5" borderId="0" xfId="47" applyFont="1" applyFill="1" applyBorder="1" applyAlignment="1">
      <alignment horizontal="center" vertical="center" wrapText="1"/>
    </xf>
    <xf numFmtId="0" fontId="29" fillId="5" borderId="0" xfId="0" applyFont="1" applyFill="1" applyAlignment="1">
      <alignment horizontal="center"/>
    </xf>
    <xf numFmtId="0" fontId="13" fillId="5" borderId="0" xfId="23" applyFont="1" applyFill="1" applyAlignment="1">
      <alignment horizontal="left"/>
    </xf>
    <xf numFmtId="0" fontId="30" fillId="5" borderId="0" xfId="0" applyFont="1" applyFill="1"/>
    <xf numFmtId="0" fontId="11" fillId="6" borderId="0" xfId="23" applyFont="1" applyFill="1" applyAlignment="1">
      <alignment horizontal="center" vertical="center" wrapText="1"/>
    </xf>
    <xf numFmtId="0" fontId="11" fillId="6" borderId="0" xfId="23" quotePrefix="1" applyFont="1" applyFill="1" applyAlignment="1">
      <alignment horizontal="center" vertical="center" wrapText="1"/>
    </xf>
    <xf numFmtId="0" fontId="11" fillId="6" borderId="0" xfId="23" quotePrefix="1" applyFont="1" applyFill="1" applyAlignment="1">
      <alignment horizontal="center" vertical="center"/>
    </xf>
    <xf numFmtId="0" fontId="10" fillId="6" borderId="0" xfId="23" applyFont="1" applyFill="1" applyAlignment="1">
      <alignment horizontal="center" vertical="center" wrapText="1"/>
    </xf>
    <xf numFmtId="0" fontId="10" fillId="6" borderId="0" xfId="23" applyFont="1" applyFill="1" applyAlignment="1">
      <alignment horizontal="right"/>
    </xf>
    <xf numFmtId="0" fontId="10" fillId="6" borderId="0" xfId="23" applyFont="1" applyFill="1" applyAlignment="1">
      <alignment horizontal="left" vertical="center"/>
    </xf>
    <xf numFmtId="0" fontId="9" fillId="6" borderId="0" xfId="23" applyFill="1" applyAlignment="1">
      <alignment horizontal="center" vertical="top" wrapText="1"/>
    </xf>
    <xf numFmtId="0" fontId="9" fillId="6" borderId="0" xfId="0" applyFont="1" applyFill="1" applyAlignment="1">
      <alignment horizontal="center" vertical="top" wrapText="1"/>
    </xf>
    <xf numFmtId="0" fontId="9" fillId="6" borderId="0" xfId="0" applyFont="1" applyFill="1" applyAlignment="1">
      <alignment horizontal="justify" vertical="top"/>
    </xf>
    <xf numFmtId="0" fontId="9" fillId="6" borderId="0" xfId="0" applyFont="1" applyFill="1" applyAlignment="1">
      <alignment horizontal="right" wrapText="1"/>
    </xf>
    <xf numFmtId="0" fontId="9" fillId="6" borderId="0" xfId="23" applyFill="1" applyAlignment="1">
      <alignment horizontal="left" wrapText="1"/>
    </xf>
    <xf numFmtId="3" fontId="9" fillId="6" borderId="0" xfId="47" applyNumberFormat="1" applyFont="1" applyFill="1" applyBorder="1" applyAlignment="1">
      <alignment horizontal="center"/>
    </xf>
    <xf numFmtId="4" fontId="9" fillId="6" borderId="0" xfId="27" applyNumberFormat="1" applyFont="1" applyFill="1" applyBorder="1" applyAlignment="1">
      <alignment horizontal="center"/>
    </xf>
    <xf numFmtId="0" fontId="9" fillId="6" borderId="0" xfId="0" applyFont="1" applyFill="1" applyAlignment="1">
      <alignment horizontal="justify" vertical="top" wrapText="1"/>
    </xf>
    <xf numFmtId="0" fontId="13" fillId="6" borderId="0" xfId="23" applyFont="1" applyFill="1" applyAlignment="1">
      <alignment horizontal="justify" vertical="top"/>
    </xf>
    <xf numFmtId="0" fontId="9" fillId="6" borderId="0" xfId="23" quotePrefix="1" applyFill="1" applyAlignment="1">
      <alignment horizontal="center" vertical="top" wrapText="1"/>
    </xf>
    <xf numFmtId="0" fontId="0" fillId="6" borderId="0" xfId="0" applyFill="1" applyAlignment="1">
      <alignment horizontal="justify" vertical="top"/>
    </xf>
    <xf numFmtId="16" fontId="9" fillId="6" borderId="0" xfId="0" applyNumberFormat="1" applyFont="1" applyFill="1" applyAlignment="1">
      <alignment horizontal="center" vertical="top" wrapText="1"/>
    </xf>
    <xf numFmtId="17" fontId="9" fillId="6" borderId="0" xfId="0" applyNumberFormat="1" applyFont="1" applyFill="1" applyAlignment="1">
      <alignment horizontal="center" vertical="top" wrapText="1"/>
    </xf>
    <xf numFmtId="49" fontId="9" fillId="6" borderId="0" xfId="0" applyNumberFormat="1" applyFont="1" applyFill="1" applyAlignment="1">
      <alignment horizontal="center" vertical="top" wrapText="1"/>
    </xf>
    <xf numFmtId="0" fontId="9" fillId="6" borderId="0" xfId="0" quotePrefix="1" applyFont="1" applyFill="1" applyAlignment="1">
      <alignment horizontal="center" vertical="top" wrapText="1"/>
    </xf>
    <xf numFmtId="0" fontId="10" fillId="6" borderId="0" xfId="23" applyFont="1" applyFill="1" applyAlignment="1">
      <alignment horizontal="center" vertical="top" wrapText="1"/>
    </xf>
    <xf numFmtId="0" fontId="10" fillId="6" borderId="0" xfId="0" applyFont="1" applyFill="1" applyAlignment="1">
      <alignment horizontal="right"/>
    </xf>
    <xf numFmtId="4" fontId="10" fillId="6" borderId="0" xfId="47" applyNumberFormat="1" applyFont="1" applyFill="1" applyBorder="1" applyAlignment="1">
      <alignment horizontal="center"/>
    </xf>
    <xf numFmtId="0" fontId="11" fillId="7" borderId="0" xfId="23" applyFont="1" applyFill="1" applyAlignment="1">
      <alignment horizontal="center" vertical="center" wrapText="1"/>
    </xf>
    <xf numFmtId="0" fontId="11" fillId="7" borderId="0" xfId="23" quotePrefix="1" applyFont="1" applyFill="1" applyAlignment="1">
      <alignment horizontal="center" vertical="center" wrapText="1"/>
    </xf>
    <xf numFmtId="0" fontId="11" fillId="7" borderId="0" xfId="23" quotePrefix="1" applyFont="1" applyFill="1" applyAlignment="1">
      <alignment horizontal="center" vertical="center"/>
    </xf>
    <xf numFmtId="0" fontId="10" fillId="7" borderId="0" xfId="23" applyFont="1" applyFill="1" applyAlignment="1">
      <alignment horizontal="center" vertical="center" wrapText="1"/>
    </xf>
    <xf numFmtId="0" fontId="10" fillId="7" borderId="0" xfId="23" applyFont="1" applyFill="1" applyAlignment="1">
      <alignment horizontal="right"/>
    </xf>
    <xf numFmtId="0" fontId="10" fillId="7" borderId="0" xfId="23" applyFont="1" applyFill="1" applyAlignment="1">
      <alignment horizontal="left" vertical="center"/>
    </xf>
    <xf numFmtId="0" fontId="9" fillId="7" borderId="0" xfId="23" applyFill="1" applyAlignment="1">
      <alignment horizontal="center" vertical="top" wrapText="1"/>
    </xf>
    <xf numFmtId="0" fontId="9" fillId="7" borderId="0" xfId="0" applyFont="1" applyFill="1" applyAlignment="1">
      <alignment horizontal="center" vertical="top" wrapText="1"/>
    </xf>
    <xf numFmtId="0" fontId="9" fillId="7" borderId="0" xfId="0" applyFont="1" applyFill="1" applyAlignment="1">
      <alignment horizontal="justify" vertical="top"/>
    </xf>
    <xf numFmtId="0" fontId="9" fillId="7" borderId="0" xfId="0" applyFont="1" applyFill="1" applyAlignment="1">
      <alignment horizontal="right" wrapText="1"/>
    </xf>
    <xf numFmtId="0" fontId="9" fillId="7" borderId="0" xfId="23" applyFill="1" applyAlignment="1">
      <alignment horizontal="left" wrapText="1"/>
    </xf>
    <xf numFmtId="3" fontId="9" fillId="7" borderId="0" xfId="47" applyNumberFormat="1" applyFont="1" applyFill="1" applyBorder="1" applyAlignment="1">
      <alignment horizontal="center"/>
    </xf>
    <xf numFmtId="4" fontId="9" fillId="7" borderId="0" xfId="27" applyNumberFormat="1" applyFont="1" applyFill="1" applyBorder="1" applyAlignment="1">
      <alignment horizontal="center"/>
    </xf>
    <xf numFmtId="4" fontId="9" fillId="7" borderId="0" xfId="47" applyNumberFormat="1" applyFont="1" applyFill="1" applyBorder="1" applyAlignment="1">
      <alignment horizontal="center"/>
    </xf>
    <xf numFmtId="0" fontId="9" fillId="7" borderId="0" xfId="0" applyFont="1" applyFill="1" applyAlignment="1">
      <alignment horizontal="justify" vertical="top" wrapText="1"/>
    </xf>
    <xf numFmtId="17" fontId="9" fillId="7" borderId="0" xfId="0" applyNumberFormat="1" applyFont="1" applyFill="1" applyAlignment="1">
      <alignment horizontal="center" vertical="top" wrapText="1"/>
    </xf>
    <xf numFmtId="49" fontId="9" fillId="7" borderId="0" xfId="0" applyNumberFormat="1" applyFont="1" applyFill="1" applyAlignment="1">
      <alignment horizontal="center" vertical="top" wrapText="1"/>
    </xf>
    <xf numFmtId="0" fontId="0" fillId="7" borderId="0" xfId="0" applyFill="1" applyAlignment="1">
      <alignment horizontal="justify" vertical="top"/>
    </xf>
    <xf numFmtId="0" fontId="9" fillId="7" borderId="0" xfId="0" quotePrefix="1" applyFont="1" applyFill="1" applyAlignment="1">
      <alignment horizontal="center" vertical="top" wrapText="1"/>
    </xf>
    <xf numFmtId="0" fontId="13" fillId="7" borderId="0" xfId="23" applyFont="1" applyFill="1" applyAlignment="1">
      <alignment horizontal="justify" vertical="top"/>
    </xf>
    <xf numFmtId="0" fontId="10" fillId="7" borderId="0" xfId="0" applyFont="1" applyFill="1" applyAlignment="1">
      <alignment horizontal="right"/>
    </xf>
    <xf numFmtId="4" fontId="10" fillId="7" borderId="0" xfId="47" applyNumberFormat="1" applyFont="1" applyFill="1" applyBorder="1" applyAlignment="1">
      <alignment horizontal="center"/>
    </xf>
    <xf numFmtId="0" fontId="10" fillId="7" borderId="0" xfId="1" applyFont="1" applyFill="1" applyAlignment="1">
      <alignment horizontal="right" vertical="center" wrapText="1"/>
    </xf>
    <xf numFmtId="0" fontId="9" fillId="7" borderId="0" xfId="1" applyFill="1" applyAlignment="1">
      <alignment horizontal="right" vertical="top" wrapText="1"/>
    </xf>
    <xf numFmtId="43" fontId="10" fillId="7" borderId="0" xfId="47" applyFont="1" applyFill="1" applyBorder="1" applyAlignment="1">
      <alignment horizontal="center" vertical="center" wrapText="1"/>
    </xf>
    <xf numFmtId="0" fontId="29" fillId="7" borderId="0" xfId="0" applyFont="1" applyFill="1" applyAlignment="1">
      <alignment horizontal="center"/>
    </xf>
    <xf numFmtId="0" fontId="13" fillId="7" borderId="0" xfId="23" applyFont="1" applyFill="1" applyAlignment="1">
      <alignment horizontal="left"/>
    </xf>
    <xf numFmtId="0" fontId="30" fillId="7" borderId="0" xfId="0" applyFont="1" applyFill="1"/>
    <xf numFmtId="0" fontId="11" fillId="8" borderId="0" xfId="23" applyFont="1" applyFill="1" applyAlignment="1">
      <alignment horizontal="center" vertical="center" wrapText="1"/>
    </xf>
    <xf numFmtId="0" fontId="11" fillId="8" borderId="0" xfId="23" quotePrefix="1" applyFont="1" applyFill="1" applyAlignment="1">
      <alignment horizontal="center" vertical="center" wrapText="1"/>
    </xf>
    <xf numFmtId="0" fontId="11" fillId="8" borderId="0" xfId="23" quotePrefix="1" applyFont="1" applyFill="1" applyAlignment="1">
      <alignment horizontal="center" vertical="center"/>
    </xf>
    <xf numFmtId="0" fontId="10" fillId="8" borderId="0" xfId="23" applyFont="1" applyFill="1" applyAlignment="1">
      <alignment horizontal="center" vertical="center" wrapText="1"/>
    </xf>
    <xf numFmtId="0" fontId="10" fillId="8" borderId="0" xfId="23" applyFont="1" applyFill="1" applyAlignment="1">
      <alignment horizontal="right"/>
    </xf>
    <xf numFmtId="0" fontId="10" fillId="8" borderId="0" xfId="23" applyFont="1" applyFill="1" applyAlignment="1">
      <alignment horizontal="left" vertical="center"/>
    </xf>
    <xf numFmtId="0" fontId="9" fillId="8" borderId="0" xfId="23" applyFill="1" applyAlignment="1">
      <alignment horizontal="center" vertical="top" wrapText="1"/>
    </xf>
    <xf numFmtId="0" fontId="9" fillId="8" borderId="0" xfId="0" applyFont="1" applyFill="1" applyAlignment="1">
      <alignment horizontal="center" vertical="top" wrapText="1"/>
    </xf>
    <xf numFmtId="0" fontId="9" fillId="8" borderId="0" xfId="0" applyFont="1" applyFill="1" applyAlignment="1">
      <alignment horizontal="justify" vertical="top"/>
    </xf>
    <xf numFmtId="0" fontId="9" fillId="8" borderId="0" xfId="0" applyFont="1" applyFill="1" applyAlignment="1">
      <alignment horizontal="right" wrapText="1"/>
    </xf>
    <xf numFmtId="0" fontId="9" fillId="8" borderId="0" xfId="23" applyFill="1" applyAlignment="1">
      <alignment horizontal="left" wrapText="1"/>
    </xf>
    <xf numFmtId="3" fontId="9" fillId="8" borderId="0" xfId="47" applyNumberFormat="1" applyFont="1" applyFill="1" applyBorder="1" applyAlignment="1">
      <alignment horizontal="center"/>
    </xf>
    <xf numFmtId="4" fontId="9" fillId="8" borderId="0" xfId="27" applyNumberFormat="1" applyFont="1" applyFill="1" applyBorder="1" applyAlignment="1">
      <alignment horizontal="center"/>
    </xf>
    <xf numFmtId="4" fontId="9" fillId="8" borderId="0" xfId="47" applyNumberFormat="1" applyFont="1" applyFill="1" applyBorder="1" applyAlignment="1">
      <alignment horizontal="center"/>
    </xf>
    <xf numFmtId="0" fontId="9" fillId="8" borderId="0" xfId="0" applyFont="1" applyFill="1" applyAlignment="1">
      <alignment horizontal="justify" vertical="top" wrapText="1"/>
    </xf>
    <xf numFmtId="17" fontId="9" fillId="8" borderId="0" xfId="0" applyNumberFormat="1" applyFont="1" applyFill="1" applyAlignment="1">
      <alignment horizontal="center" vertical="top" wrapText="1"/>
    </xf>
    <xf numFmtId="49" fontId="9" fillId="8" borderId="0" xfId="0" applyNumberFormat="1" applyFont="1" applyFill="1" applyAlignment="1">
      <alignment horizontal="center" vertical="top" wrapText="1"/>
    </xf>
    <xf numFmtId="0" fontId="0" fillId="8" borderId="0" xfId="0" applyFill="1" applyAlignment="1">
      <alignment horizontal="justify" vertical="top"/>
    </xf>
    <xf numFmtId="0" fontId="9" fillId="8" borderId="0" xfId="0" quotePrefix="1" applyFont="1" applyFill="1" applyAlignment="1">
      <alignment horizontal="center" vertical="top" wrapText="1"/>
    </xf>
    <xf numFmtId="0" fontId="13" fillId="8" borderId="0" xfId="23" applyFont="1" applyFill="1" applyAlignment="1">
      <alignment horizontal="justify" vertical="top"/>
    </xf>
    <xf numFmtId="0" fontId="10" fillId="8" borderId="0" xfId="0" applyFont="1" applyFill="1" applyAlignment="1">
      <alignment horizontal="right"/>
    </xf>
    <xf numFmtId="4" fontId="10" fillId="8" borderId="0" xfId="47" applyNumberFormat="1" applyFont="1" applyFill="1" applyBorder="1" applyAlignment="1">
      <alignment horizontal="center"/>
    </xf>
    <xf numFmtId="0" fontId="10" fillId="8" borderId="0" xfId="1" applyFont="1" applyFill="1" applyAlignment="1">
      <alignment horizontal="right" vertical="center" wrapText="1"/>
    </xf>
    <xf numFmtId="0" fontId="9" fillId="8" borderId="0" xfId="1" applyFill="1" applyAlignment="1">
      <alignment horizontal="right" vertical="top" wrapText="1"/>
    </xf>
    <xf numFmtId="43" fontId="10" fillId="8" borderId="0" xfId="47" applyFont="1" applyFill="1" applyBorder="1" applyAlignment="1">
      <alignment horizontal="center" vertical="center" wrapText="1"/>
    </xf>
    <xf numFmtId="0" fontId="29" fillId="8" borderId="0" xfId="0" applyFont="1" applyFill="1" applyAlignment="1">
      <alignment horizontal="center"/>
    </xf>
    <xf numFmtId="0" fontId="13" fillId="8" borderId="0" xfId="23" applyFont="1" applyFill="1" applyAlignment="1">
      <alignment horizontal="left"/>
    </xf>
    <xf numFmtId="0" fontId="30" fillId="8" borderId="0" xfId="0" applyFont="1" applyFill="1"/>
    <xf numFmtId="0" fontId="9" fillId="8" borderId="0" xfId="23" applyFill="1" applyAlignment="1">
      <alignment horizontal="center" vertical="center" wrapText="1"/>
    </xf>
    <xf numFmtId="0" fontId="9" fillId="7" borderId="0" xfId="23" quotePrefix="1" applyFill="1" applyAlignment="1">
      <alignment horizontal="center" vertical="top" wrapText="1"/>
    </xf>
    <xf numFmtId="0" fontId="10" fillId="9" borderId="0" xfId="23" applyFont="1" applyFill="1" applyAlignment="1">
      <alignment horizontal="center" vertical="center" wrapText="1"/>
    </xf>
    <xf numFmtId="0" fontId="10" fillId="9" borderId="0" xfId="23" applyFont="1" applyFill="1" applyAlignment="1">
      <alignment horizontal="right"/>
    </xf>
    <xf numFmtId="0" fontId="10" fillId="9" borderId="0" xfId="23" applyFont="1" applyFill="1" applyAlignment="1">
      <alignment horizontal="left" vertical="center"/>
    </xf>
    <xf numFmtId="0" fontId="9" fillId="9" borderId="0" xfId="23" applyFill="1" applyAlignment="1">
      <alignment horizontal="center" vertical="top" wrapText="1"/>
    </xf>
    <xf numFmtId="0" fontId="9" fillId="9" borderId="0" xfId="0" applyFont="1" applyFill="1" applyAlignment="1">
      <alignment horizontal="center" vertical="top" wrapText="1"/>
    </xf>
    <xf numFmtId="0" fontId="9" fillId="9" borderId="0" xfId="0" applyFont="1" applyFill="1" applyAlignment="1">
      <alignment horizontal="justify" vertical="top"/>
    </xf>
    <xf numFmtId="0" fontId="9" fillId="9" borderId="0" xfId="0" applyFont="1" applyFill="1" applyAlignment="1">
      <alignment horizontal="right" wrapText="1"/>
    </xf>
    <xf numFmtId="0" fontId="9" fillId="9" borderId="0" xfId="23" applyFill="1" applyAlignment="1">
      <alignment horizontal="left" wrapText="1"/>
    </xf>
    <xf numFmtId="3" fontId="9" fillId="9" borderId="0" xfId="47" applyNumberFormat="1" applyFont="1" applyFill="1" applyBorder="1" applyAlignment="1">
      <alignment horizontal="center"/>
    </xf>
    <xf numFmtId="4" fontId="9" fillId="9" borderId="0" xfId="27" applyNumberFormat="1" applyFont="1" applyFill="1" applyBorder="1" applyAlignment="1">
      <alignment horizontal="center"/>
    </xf>
    <xf numFmtId="0" fontId="9" fillId="9" borderId="0" xfId="0" applyFont="1" applyFill="1" applyAlignment="1">
      <alignment horizontal="justify" vertical="top" wrapText="1"/>
    </xf>
    <xf numFmtId="0" fontId="13" fillId="9" borderId="0" xfId="23" applyFont="1" applyFill="1" applyAlignment="1">
      <alignment horizontal="justify" vertical="top"/>
    </xf>
    <xf numFmtId="4" fontId="10" fillId="9" borderId="0" xfId="47" applyNumberFormat="1" applyFont="1" applyFill="1" applyBorder="1" applyAlignment="1">
      <alignment horizontal="center"/>
    </xf>
    <xf numFmtId="0" fontId="10" fillId="10" borderId="0" xfId="23" applyFont="1" applyFill="1" applyAlignment="1">
      <alignment horizontal="center" vertical="center" wrapText="1"/>
    </xf>
    <xf numFmtId="0" fontId="10" fillId="10" borderId="0" xfId="23" applyFont="1" applyFill="1" applyAlignment="1">
      <alignment horizontal="right"/>
    </xf>
    <xf numFmtId="0" fontId="10" fillId="10" borderId="0" xfId="23" applyFont="1" applyFill="1" applyAlignment="1">
      <alignment horizontal="left" vertical="center"/>
    </xf>
    <xf numFmtId="0" fontId="9" fillId="10" borderId="0" xfId="23" applyFill="1" applyAlignment="1">
      <alignment horizontal="center" vertical="top" wrapText="1"/>
    </xf>
    <xf numFmtId="0" fontId="9" fillId="10" borderId="0" xfId="0" applyFont="1" applyFill="1" applyAlignment="1">
      <alignment horizontal="center" vertical="top" wrapText="1"/>
    </xf>
    <xf numFmtId="0" fontId="9" fillId="10" borderId="0" xfId="0" applyFont="1" applyFill="1" applyAlignment="1">
      <alignment horizontal="justify" vertical="top"/>
    </xf>
    <xf numFmtId="0" fontId="9" fillId="10" borderId="0" xfId="0" applyFont="1" applyFill="1" applyAlignment="1">
      <alignment horizontal="right" wrapText="1"/>
    </xf>
    <xf numFmtId="0" fontId="9" fillId="10" borderId="0" xfId="23" applyFill="1" applyAlignment="1">
      <alignment horizontal="left" wrapText="1"/>
    </xf>
    <xf numFmtId="3" fontId="9" fillId="10" borderId="0" xfId="47" applyNumberFormat="1" applyFont="1" applyFill="1" applyBorder="1" applyAlignment="1">
      <alignment horizontal="center"/>
    </xf>
    <xf numFmtId="4" fontId="9" fillId="10" borderId="0" xfId="27" applyNumberFormat="1" applyFont="1" applyFill="1" applyBorder="1" applyAlignment="1">
      <alignment horizontal="center"/>
    </xf>
    <xf numFmtId="0" fontId="9" fillId="10" borderId="0" xfId="0" applyFont="1" applyFill="1" applyAlignment="1">
      <alignment horizontal="justify" vertical="top" wrapText="1"/>
    </xf>
    <xf numFmtId="0" fontId="13" fillId="10" borderId="0" xfId="23" applyFont="1" applyFill="1" applyAlignment="1">
      <alignment horizontal="justify" vertical="top"/>
    </xf>
    <xf numFmtId="4" fontId="10" fillId="10" borderId="0" xfId="47" applyNumberFormat="1" applyFont="1" applyFill="1" applyBorder="1" applyAlignment="1">
      <alignment horizontal="center"/>
    </xf>
    <xf numFmtId="0" fontId="9" fillId="11" borderId="0" xfId="23" applyFill="1" applyAlignment="1">
      <alignment horizontal="center" vertical="top" wrapText="1"/>
    </xf>
    <xf numFmtId="0" fontId="9" fillId="11" borderId="0" xfId="0" applyFont="1" applyFill="1" applyAlignment="1">
      <alignment horizontal="center" vertical="top" wrapText="1"/>
    </xf>
    <xf numFmtId="0" fontId="9" fillId="11" borderId="0" xfId="0" applyFont="1" applyFill="1" applyAlignment="1">
      <alignment horizontal="justify" vertical="top"/>
    </xf>
    <xf numFmtId="0" fontId="9" fillId="11" borderId="0" xfId="0" applyFont="1" applyFill="1" applyAlignment="1">
      <alignment horizontal="right" wrapText="1"/>
    </xf>
    <xf numFmtId="0" fontId="9" fillId="11" borderId="0" xfId="23" applyFill="1" applyAlignment="1">
      <alignment horizontal="left" wrapText="1"/>
    </xf>
    <xf numFmtId="3" fontId="9" fillId="11" borderId="0" xfId="47" applyNumberFormat="1" applyFont="1" applyFill="1" applyBorder="1" applyAlignment="1">
      <alignment horizontal="center"/>
    </xf>
    <xf numFmtId="4" fontId="9" fillId="11" borderId="0" xfId="27" applyNumberFormat="1" applyFont="1" applyFill="1" applyBorder="1" applyAlignment="1">
      <alignment horizontal="center"/>
    </xf>
    <xf numFmtId="0" fontId="10" fillId="11" borderId="0" xfId="23" applyFont="1" applyFill="1" applyAlignment="1">
      <alignment horizontal="center" vertical="top" wrapText="1"/>
    </xf>
    <xf numFmtId="0" fontId="13" fillId="11" borderId="0" xfId="23" applyFont="1" applyFill="1" applyAlignment="1">
      <alignment horizontal="justify" vertical="top"/>
    </xf>
    <xf numFmtId="43" fontId="9" fillId="3" borderId="0" xfId="47" applyFont="1" applyFill="1" applyAlignment="1"/>
    <xf numFmtId="0" fontId="9" fillId="3" borderId="0" xfId="23" applyFill="1"/>
    <xf numFmtId="0" fontId="9" fillId="3" borderId="0" xfId="23" applyFill="1" applyAlignment="1">
      <alignment horizontal="center" vertical="center" wrapText="1"/>
    </xf>
    <xf numFmtId="0" fontId="9" fillId="3" borderId="0" xfId="23" applyFill="1" applyAlignment="1">
      <alignment horizontal="right"/>
    </xf>
    <xf numFmtId="0" fontId="9" fillId="3" borderId="0" xfId="23" applyFill="1" applyAlignment="1">
      <alignment horizontal="left" vertical="center"/>
    </xf>
    <xf numFmtId="0" fontId="29" fillId="2" borderId="0" xfId="23" applyFont="1" applyFill="1" applyAlignment="1">
      <alignment vertical="center"/>
    </xf>
    <xf numFmtId="0" fontId="32" fillId="0" borderId="0" xfId="115" applyFont="1"/>
    <xf numFmtId="0" fontId="10" fillId="0" borderId="0" xfId="23" applyFont="1" applyAlignment="1">
      <alignment vertical="center" wrapText="1"/>
    </xf>
    <xf numFmtId="0" fontId="34" fillId="12" borderId="1" xfId="115" applyFont="1" applyFill="1" applyBorder="1" applyAlignment="1">
      <alignment horizontal="center" vertical="center" wrapText="1"/>
    </xf>
    <xf numFmtId="0" fontId="34" fillId="12" borderId="1" xfId="115" applyFont="1" applyFill="1" applyBorder="1" applyAlignment="1">
      <alignment horizontal="center" vertical="center" wrapText="1" readingOrder="1"/>
    </xf>
    <xf numFmtId="0" fontId="35" fillId="0" borderId="1" xfId="115" applyFont="1" applyBorder="1" applyAlignment="1">
      <alignment horizontal="center" vertical="center"/>
    </xf>
    <xf numFmtId="0" fontId="35" fillId="0" borderId="1" xfId="115" applyFont="1" applyBorder="1" applyAlignment="1">
      <alignment horizontal="center" vertical="center" wrapText="1"/>
    </xf>
    <xf numFmtId="0" fontId="15" fillId="0" borderId="1" xfId="115" applyFont="1" applyBorder="1" applyAlignment="1">
      <alignment horizontal="center" vertical="center" wrapText="1"/>
    </xf>
    <xf numFmtId="4" fontId="32" fillId="0" borderId="1" xfId="115" applyNumberFormat="1" applyFont="1" applyBorder="1" applyAlignment="1">
      <alignment horizontal="center" vertical="center"/>
    </xf>
    <xf numFmtId="0" fontId="15" fillId="0" borderId="1" xfId="115" applyFont="1" applyBorder="1" applyAlignment="1">
      <alignment horizontal="justify" vertical="center" wrapText="1"/>
    </xf>
    <xf numFmtId="4" fontId="28" fillId="0" borderId="1" xfId="115" applyNumberFormat="1" applyFont="1" applyBorder="1" applyAlignment="1">
      <alignment horizontal="center" vertical="center"/>
    </xf>
    <xf numFmtId="0" fontId="14" fillId="9" borderId="0" xfId="1" applyFont="1" applyFill="1" applyAlignment="1">
      <alignment horizontal="center" vertical="center"/>
    </xf>
    <xf numFmtId="0" fontId="29" fillId="8" borderId="0" xfId="0" applyFont="1" applyFill="1" applyAlignment="1">
      <alignment horizontal="center" vertical="center"/>
    </xf>
    <xf numFmtId="0" fontId="29" fillId="8" borderId="0" xfId="0" applyFont="1" applyFill="1" applyAlignment="1">
      <alignment horizontal="right"/>
    </xf>
    <xf numFmtId="0" fontId="29" fillId="8" borderId="0" xfId="0" applyFont="1" applyFill="1" applyAlignment="1">
      <alignment horizontal="center" vertical="top"/>
    </xf>
    <xf numFmtId="0" fontId="37" fillId="8" borderId="0" xfId="0" applyFont="1" applyFill="1" applyAlignment="1">
      <alignment horizontal="justify" vertical="top"/>
    </xf>
    <xf numFmtId="0" fontId="37" fillId="8" borderId="0" xfId="0" applyFont="1" applyFill="1" applyAlignment="1">
      <alignment horizontal="right"/>
    </xf>
    <xf numFmtId="0" fontId="29" fillId="8" borderId="0" xfId="0" applyFont="1" applyFill="1" applyAlignment="1">
      <alignment horizontal="left"/>
    </xf>
    <xf numFmtId="0" fontId="30" fillId="8" borderId="0" xfId="0" applyFont="1" applyFill="1" applyAlignment="1">
      <alignment horizontal="center" vertical="top"/>
    </xf>
    <xf numFmtId="0" fontId="30" fillId="8" borderId="0" xfId="0" applyFont="1" applyFill="1" applyAlignment="1">
      <alignment horizontal="right" wrapText="1"/>
    </xf>
    <xf numFmtId="0" fontId="9" fillId="8" borderId="0" xfId="1" applyFill="1" applyAlignment="1">
      <alignment horizontal="left"/>
    </xf>
    <xf numFmtId="0" fontId="30" fillId="8" borderId="0" xfId="0" applyFont="1" applyFill="1" applyAlignment="1">
      <alignment horizontal="left"/>
    </xf>
    <xf numFmtId="0" fontId="9" fillId="8" borderId="0" xfId="1" applyFill="1" applyAlignment="1">
      <alignment horizontal="center" vertical="top" wrapText="1"/>
    </xf>
    <xf numFmtId="0" fontId="9" fillId="8" borderId="0" xfId="1" applyFill="1" applyAlignment="1">
      <alignment horizontal="right" wrapText="1"/>
    </xf>
    <xf numFmtId="0" fontId="30" fillId="8" borderId="0" xfId="0" applyFont="1" applyFill="1" applyAlignment="1">
      <alignment horizontal="right"/>
    </xf>
    <xf numFmtId="0" fontId="9" fillId="8" borderId="0" xfId="0" applyFont="1" applyFill="1" applyAlignment="1">
      <alignment horizontal="center" vertical="top"/>
    </xf>
    <xf numFmtId="0" fontId="0" fillId="8" borderId="0" xfId="0" applyFill="1" applyAlignment="1">
      <alignment horizontal="right" wrapText="1"/>
    </xf>
    <xf numFmtId="1" fontId="10" fillId="8" borderId="0" xfId="1" applyNumberFormat="1" applyFont="1" applyFill="1" applyAlignment="1">
      <alignment horizontal="center" vertical="top"/>
    </xf>
    <xf numFmtId="16" fontId="9" fillId="8" borderId="0" xfId="1" applyNumberFormat="1" applyFill="1" applyAlignment="1">
      <alignment horizontal="center" vertical="top"/>
    </xf>
    <xf numFmtId="0" fontId="38" fillId="8" borderId="0" xfId="1" applyFont="1" applyFill="1" applyAlignment="1">
      <alignment horizontal="right" wrapText="1"/>
    </xf>
    <xf numFmtId="1" fontId="9" fillId="8" borderId="0" xfId="1" applyNumberFormat="1" applyFill="1" applyAlignment="1">
      <alignment horizontal="center" vertical="top"/>
    </xf>
    <xf numFmtId="0" fontId="39" fillId="8" borderId="0" xfId="1" applyFont="1" applyFill="1" applyAlignment="1">
      <alignment horizontal="right" wrapText="1"/>
    </xf>
    <xf numFmtId="0" fontId="30" fillId="8" borderId="0" xfId="1" applyFont="1" applyFill="1" applyAlignment="1">
      <alignment horizontal="left"/>
    </xf>
    <xf numFmtId="0" fontId="29" fillId="5" borderId="0" xfId="0" applyFont="1" applyFill="1" applyAlignment="1">
      <alignment horizontal="center" vertical="center"/>
    </xf>
    <xf numFmtId="0" fontId="29" fillId="5" borderId="0" xfId="0" applyFont="1" applyFill="1" applyAlignment="1">
      <alignment horizontal="right"/>
    </xf>
    <xf numFmtId="0" fontId="29" fillId="5" borderId="0" xfId="0" applyFont="1" applyFill="1" applyAlignment="1">
      <alignment horizontal="center" vertical="top"/>
    </xf>
    <xf numFmtId="0" fontId="37" fillId="5" borderId="0" xfId="0" applyFont="1" applyFill="1" applyAlignment="1">
      <alignment horizontal="justify" vertical="top"/>
    </xf>
    <xf numFmtId="0" fontId="37" fillId="5" borderId="0" xfId="0" applyFont="1" applyFill="1" applyAlignment="1">
      <alignment horizontal="right"/>
    </xf>
    <xf numFmtId="0" fontId="29" fillId="5" borderId="0" xfId="0" applyFont="1" applyFill="1" applyAlignment="1">
      <alignment horizontal="left"/>
    </xf>
    <xf numFmtId="0" fontId="30" fillId="5" borderId="0" xfId="0" applyFont="1" applyFill="1" applyAlignment="1">
      <alignment horizontal="center" vertical="top"/>
    </xf>
    <xf numFmtId="0" fontId="30" fillId="5" borderId="0" xfId="0" applyFont="1" applyFill="1" applyAlignment="1">
      <alignment horizontal="right" wrapText="1"/>
    </xf>
    <xf numFmtId="0" fontId="9" fillId="5" borderId="0" xfId="1" applyFill="1" applyAlignment="1">
      <alignment horizontal="left"/>
    </xf>
    <xf numFmtId="0" fontId="30" fillId="5" borderId="0" xfId="0" applyFont="1" applyFill="1" applyAlignment="1">
      <alignment horizontal="left"/>
    </xf>
    <xf numFmtId="0" fontId="9" fillId="5" borderId="0" xfId="1" applyFill="1" applyAlignment="1">
      <alignment horizontal="center" vertical="top" wrapText="1"/>
    </xf>
    <xf numFmtId="0" fontId="9" fillId="5" borderId="0" xfId="1" applyFill="1" applyAlignment="1">
      <alignment horizontal="right" wrapText="1"/>
    </xf>
    <xf numFmtId="0" fontId="30" fillId="5" borderId="0" xfId="0" applyFont="1" applyFill="1" applyAlignment="1">
      <alignment horizontal="right"/>
    </xf>
    <xf numFmtId="0" fontId="9" fillId="5" borderId="0" xfId="0" applyFont="1" applyFill="1" applyAlignment="1">
      <alignment horizontal="center" vertical="top"/>
    </xf>
    <xf numFmtId="0" fontId="0" fillId="5" borderId="0" xfId="0" applyFill="1" applyAlignment="1">
      <alignment horizontal="right" wrapText="1"/>
    </xf>
    <xf numFmtId="1" fontId="10" fillId="5" borderId="0" xfId="1" applyNumberFormat="1" applyFont="1" applyFill="1" applyAlignment="1">
      <alignment horizontal="center" vertical="top"/>
    </xf>
    <xf numFmtId="16" fontId="9" fillId="5" borderId="0" xfId="1" applyNumberFormat="1" applyFill="1" applyAlignment="1">
      <alignment horizontal="center" vertical="top"/>
    </xf>
    <xf numFmtId="0" fontId="38" fillId="5" borderId="0" xfId="1" applyFont="1" applyFill="1" applyAlignment="1">
      <alignment horizontal="right" wrapText="1"/>
    </xf>
    <xf numFmtId="1" fontId="9" fillId="5" borderId="0" xfId="1" applyNumberFormat="1" applyFill="1" applyAlignment="1">
      <alignment horizontal="center" vertical="top"/>
    </xf>
    <xf numFmtId="0" fontId="39" fillId="5" borderId="0" xfId="1" applyFont="1" applyFill="1" applyAlignment="1">
      <alignment horizontal="right" wrapText="1"/>
    </xf>
    <xf numFmtId="0" fontId="30" fillId="5" borderId="0" xfId="1" applyFont="1" applyFill="1" applyAlignment="1">
      <alignment horizontal="left"/>
    </xf>
    <xf numFmtId="0" fontId="9" fillId="5" borderId="0" xfId="0" applyFont="1" applyFill="1" applyAlignment="1">
      <alignment horizontal="left"/>
    </xf>
    <xf numFmtId="0" fontId="29" fillId="4" borderId="0" xfId="0" applyFont="1" applyFill="1" applyAlignment="1">
      <alignment horizontal="center" vertical="center"/>
    </xf>
    <xf numFmtId="0" fontId="29" fillId="4" borderId="0" xfId="0" applyFont="1" applyFill="1" applyAlignment="1">
      <alignment horizontal="right"/>
    </xf>
    <xf numFmtId="0" fontId="29" fillId="4" borderId="0" xfId="0" applyFont="1" applyFill="1" applyAlignment="1">
      <alignment horizontal="left" vertical="center"/>
    </xf>
    <xf numFmtId="0" fontId="29" fillId="4" borderId="0" xfId="0" applyFont="1" applyFill="1" applyAlignment="1">
      <alignment vertical="center"/>
    </xf>
    <xf numFmtId="0" fontId="29" fillId="4" borderId="0" xfId="0" applyFont="1" applyFill="1" applyAlignment="1">
      <alignment horizontal="center" vertical="top"/>
    </xf>
    <xf numFmtId="0" fontId="37" fillId="4" borderId="0" xfId="0" applyFont="1" applyFill="1" applyAlignment="1">
      <alignment horizontal="justify" vertical="top"/>
    </xf>
    <xf numFmtId="0" fontId="37" fillId="4" borderId="0" xfId="0" applyFont="1" applyFill="1" applyAlignment="1">
      <alignment horizontal="right"/>
    </xf>
    <xf numFmtId="0" fontId="29" fillId="4" borderId="0" xfId="0" applyFont="1" applyFill="1" applyAlignment="1">
      <alignment horizontal="left"/>
    </xf>
    <xf numFmtId="0" fontId="30" fillId="4" borderId="0" xfId="0" applyFont="1" applyFill="1" applyAlignment="1">
      <alignment horizontal="center" vertical="top"/>
    </xf>
    <xf numFmtId="0" fontId="30" fillId="4" borderId="0" xfId="0" applyFont="1" applyFill="1" applyAlignment="1">
      <alignment horizontal="right" wrapText="1"/>
    </xf>
    <xf numFmtId="0" fontId="9" fillId="4" borderId="0" xfId="1" applyFill="1" applyAlignment="1">
      <alignment horizontal="left"/>
    </xf>
    <xf numFmtId="0" fontId="30" fillId="4" borderId="0" xfId="0" applyFont="1" applyFill="1" applyAlignment="1">
      <alignment horizontal="left"/>
    </xf>
    <xf numFmtId="0" fontId="9" fillId="4" borderId="0" xfId="1" applyFill="1" applyAlignment="1">
      <alignment horizontal="center" vertical="top" wrapText="1"/>
    </xf>
    <xf numFmtId="0" fontId="9" fillId="4" borderId="0" xfId="1" applyFill="1" applyAlignment="1">
      <alignment horizontal="right" wrapText="1"/>
    </xf>
    <xf numFmtId="0" fontId="30" fillId="4" borderId="0" xfId="0" applyFont="1" applyFill="1" applyAlignment="1">
      <alignment horizontal="right"/>
    </xf>
    <xf numFmtId="0" fontId="9" fillId="4" borderId="0" xfId="0" applyFont="1" applyFill="1" applyAlignment="1">
      <alignment horizontal="center" vertical="top"/>
    </xf>
    <xf numFmtId="0" fontId="0" fillId="4" borderId="0" xfId="0" applyFill="1" applyAlignment="1">
      <alignment horizontal="right" wrapText="1"/>
    </xf>
    <xf numFmtId="1" fontId="10" fillId="4" borderId="0" xfId="1" applyNumberFormat="1" applyFont="1" applyFill="1" applyAlignment="1">
      <alignment horizontal="center" vertical="top"/>
    </xf>
    <xf numFmtId="16" fontId="9" fillId="4" borderId="0" xfId="1" applyNumberFormat="1" applyFill="1" applyAlignment="1">
      <alignment horizontal="center" vertical="top"/>
    </xf>
    <xf numFmtId="0" fontId="38" fillId="4" borderId="0" xfId="1" applyFont="1" applyFill="1" applyAlignment="1">
      <alignment horizontal="right" wrapText="1"/>
    </xf>
    <xf numFmtId="1" fontId="9" fillId="4" borderId="0" xfId="1" applyNumberFormat="1" applyFill="1" applyAlignment="1">
      <alignment horizontal="center" vertical="top"/>
    </xf>
    <xf numFmtId="0" fontId="39" fillId="4" borderId="0" xfId="1" applyFont="1" applyFill="1" applyAlignment="1">
      <alignment horizontal="right" wrapText="1"/>
    </xf>
    <xf numFmtId="0" fontId="30" fillId="4" borderId="0" xfId="1" applyFont="1" applyFill="1" applyAlignment="1">
      <alignment horizontal="left"/>
    </xf>
    <xf numFmtId="0" fontId="9" fillId="4" borderId="0" xfId="23" applyFill="1" applyAlignment="1">
      <alignment horizontal="left"/>
    </xf>
    <xf numFmtId="0" fontId="13" fillId="4" borderId="0" xfId="23" applyFont="1" applyFill="1" applyAlignment="1">
      <alignment horizontal="center"/>
    </xf>
    <xf numFmtId="0" fontId="30" fillId="4" borderId="0" xfId="0" applyFont="1" applyFill="1" applyAlignment="1">
      <alignment horizontal="left" wrapText="1"/>
    </xf>
    <xf numFmtId="4" fontId="29" fillId="4" borderId="0" xfId="116" applyNumberFormat="1" applyFont="1" applyFill="1" applyBorder="1" applyAlignment="1">
      <alignment horizontal="center"/>
    </xf>
    <xf numFmtId="4" fontId="30" fillId="4" borderId="0" xfId="116" applyNumberFormat="1" applyFont="1" applyFill="1" applyBorder="1" applyAlignment="1">
      <alignment horizontal="center"/>
    </xf>
    <xf numFmtId="4" fontId="9" fillId="4" borderId="0" xfId="116" applyNumberFormat="1" applyFont="1" applyFill="1" applyBorder="1" applyAlignment="1">
      <alignment horizontal="center"/>
    </xf>
    <xf numFmtId="4" fontId="30" fillId="4" borderId="0" xfId="0" applyNumberFormat="1" applyFont="1" applyFill="1" applyAlignment="1">
      <alignment horizontal="center"/>
    </xf>
    <xf numFmtId="4" fontId="30" fillId="5" borderId="0" xfId="0" applyNumberFormat="1" applyFont="1" applyFill="1" applyAlignment="1">
      <alignment horizontal="center"/>
    </xf>
    <xf numFmtId="4" fontId="30" fillId="8" borderId="0" xfId="0" applyNumberFormat="1" applyFont="1" applyFill="1" applyAlignment="1">
      <alignment horizontal="center"/>
    </xf>
    <xf numFmtId="4" fontId="30" fillId="7" borderId="0" xfId="0" applyNumberFormat="1" applyFont="1" applyFill="1" applyAlignment="1">
      <alignment horizontal="center"/>
    </xf>
    <xf numFmtId="4" fontId="10" fillId="0" borderId="0" xfId="23" applyNumberFormat="1" applyFont="1" applyAlignment="1">
      <alignment horizontal="center" wrapText="1"/>
    </xf>
    <xf numFmtId="4" fontId="11" fillId="0" borderId="1" xfId="47" quotePrefix="1" applyNumberFormat="1" applyFont="1" applyFill="1" applyBorder="1" applyAlignment="1">
      <alignment horizontal="center"/>
    </xf>
    <xf numFmtId="4" fontId="11" fillId="0" borderId="0" xfId="47" quotePrefix="1" applyNumberFormat="1" applyFont="1" applyFill="1" applyBorder="1" applyAlignment="1">
      <alignment horizontal="center"/>
    </xf>
    <xf numFmtId="4" fontId="11" fillId="4" borderId="0" xfId="47" quotePrefix="1" applyNumberFormat="1" applyFont="1" applyFill="1" applyBorder="1" applyAlignment="1">
      <alignment horizontal="center"/>
    </xf>
    <xf numFmtId="4" fontId="30" fillId="4" borderId="0" xfId="116" applyNumberFormat="1" applyFont="1" applyFill="1" applyAlignment="1">
      <alignment horizontal="center"/>
    </xf>
    <xf numFmtId="4" fontId="11" fillId="5" borderId="0" xfId="47" quotePrefix="1" applyNumberFormat="1" applyFont="1" applyFill="1" applyBorder="1" applyAlignment="1">
      <alignment horizontal="center"/>
    </xf>
    <xf numFmtId="4" fontId="9" fillId="5" borderId="0" xfId="23" applyNumberFormat="1" applyFill="1" applyAlignment="1">
      <alignment horizontal="center" wrapText="1"/>
    </xf>
    <xf numFmtId="4" fontId="11" fillId="6" borderId="0" xfId="47" quotePrefix="1" applyNumberFormat="1" applyFont="1" applyFill="1" applyBorder="1" applyAlignment="1">
      <alignment horizontal="center"/>
    </xf>
    <xf numFmtId="4" fontId="11" fillId="8" borderId="0" xfId="47" quotePrefix="1" applyNumberFormat="1" applyFont="1" applyFill="1" applyBorder="1" applyAlignment="1">
      <alignment horizontal="center"/>
    </xf>
    <xf numFmtId="4" fontId="9" fillId="3" borderId="0" xfId="47" applyNumberFormat="1" applyFont="1" applyFill="1" applyAlignment="1">
      <alignment horizontal="center"/>
    </xf>
    <xf numFmtId="4" fontId="11" fillId="7" borderId="0" xfId="47" quotePrefix="1" applyNumberFormat="1" applyFont="1" applyFill="1" applyBorder="1" applyAlignment="1">
      <alignment horizontal="center"/>
    </xf>
    <xf numFmtId="4" fontId="9" fillId="2" borderId="0" xfId="47" applyNumberFormat="1" applyFont="1" applyFill="1" applyAlignment="1">
      <alignment horizontal="center"/>
    </xf>
    <xf numFmtId="0" fontId="9" fillId="5" borderId="0" xfId="23" applyFill="1" applyAlignment="1">
      <alignment horizontal="left"/>
    </xf>
    <xf numFmtId="1" fontId="10" fillId="4" borderId="0" xfId="1" applyNumberFormat="1" applyFont="1" applyFill="1" applyAlignment="1">
      <alignment horizontal="right" vertical="center"/>
    </xf>
    <xf numFmtId="0" fontId="30" fillId="4" borderId="0" xfId="0" applyFont="1" applyFill="1" applyAlignment="1">
      <alignment horizontal="left" vertical="center"/>
    </xf>
    <xf numFmtId="0" fontId="37" fillId="13" borderId="0" xfId="0" applyFont="1" applyFill="1" applyAlignment="1">
      <alignment horizontal="right"/>
    </xf>
    <xf numFmtId="0" fontId="29" fillId="13" borderId="0" xfId="0" applyFont="1" applyFill="1" applyAlignment="1">
      <alignment horizontal="right"/>
    </xf>
    <xf numFmtId="0" fontId="30" fillId="13" borderId="0" xfId="0" applyFont="1" applyFill="1" applyAlignment="1">
      <alignment horizontal="left"/>
    </xf>
    <xf numFmtId="0" fontId="30" fillId="13" borderId="0" xfId="0" applyFont="1" applyFill="1"/>
    <xf numFmtId="0" fontId="30" fillId="13" borderId="0" xfId="0" applyFont="1" applyFill="1" applyAlignment="1">
      <alignment horizontal="right"/>
    </xf>
    <xf numFmtId="0" fontId="37" fillId="6" borderId="0" xfId="0" applyFont="1" applyFill="1" applyAlignment="1">
      <alignment horizontal="right"/>
    </xf>
    <xf numFmtId="0" fontId="29" fillId="6" borderId="0" xfId="0" applyFont="1" applyFill="1" applyAlignment="1">
      <alignment horizontal="right"/>
    </xf>
    <xf numFmtId="0" fontId="30" fillId="6" borderId="0" xfId="0" applyFont="1" applyFill="1" applyAlignment="1">
      <alignment horizontal="left"/>
    </xf>
    <xf numFmtId="0" fontId="30" fillId="6" borderId="0" xfId="0" applyFont="1" applyFill="1"/>
    <xf numFmtId="0" fontId="30" fillId="6" borderId="0" xfId="0" applyFont="1" applyFill="1" applyAlignment="1">
      <alignment horizontal="right"/>
    </xf>
    <xf numFmtId="0" fontId="29" fillId="6" borderId="0" xfId="0" applyFont="1" applyFill="1" applyAlignment="1">
      <alignment horizontal="center" vertical="center"/>
    </xf>
    <xf numFmtId="0" fontId="29" fillId="6" borderId="0" xfId="0" applyFont="1" applyFill="1"/>
    <xf numFmtId="0" fontId="29" fillId="6" borderId="0" xfId="0" applyFont="1" applyFill="1" applyAlignment="1">
      <alignment horizontal="center" vertical="top"/>
    </xf>
    <xf numFmtId="0" fontId="37" fillId="6" borderId="0" xfId="0" applyFont="1" applyFill="1" applyAlignment="1">
      <alignment horizontal="justify" vertical="top"/>
    </xf>
    <xf numFmtId="0" fontId="30" fillId="6" borderId="0" xfId="0" applyFont="1" applyFill="1" applyAlignment="1">
      <alignment horizontal="center" vertical="top"/>
    </xf>
    <xf numFmtId="0" fontId="30" fillId="6" borderId="0" xfId="0" applyFont="1" applyFill="1" applyAlignment="1">
      <alignment horizontal="right" wrapText="1"/>
    </xf>
    <xf numFmtId="0" fontId="9" fillId="6" borderId="0" xfId="1" applyFill="1"/>
    <xf numFmtId="0" fontId="9" fillId="6" borderId="0" xfId="1" applyFill="1" applyAlignment="1">
      <alignment horizontal="center" vertical="top" wrapText="1"/>
    </xf>
    <xf numFmtId="0" fontId="9" fillId="6" borderId="0" xfId="1" applyFill="1" applyAlignment="1">
      <alignment horizontal="right" wrapText="1"/>
    </xf>
    <xf numFmtId="0" fontId="9" fillId="6" borderId="0" xfId="0" applyFont="1" applyFill="1" applyAlignment="1">
      <alignment horizontal="center" vertical="top"/>
    </xf>
    <xf numFmtId="0" fontId="0" fillId="6" borderId="0" xfId="0" applyFill="1" applyAlignment="1">
      <alignment horizontal="right" wrapText="1"/>
    </xf>
    <xf numFmtId="1" fontId="10" fillId="6" borderId="0" xfId="1" applyNumberFormat="1" applyFont="1" applyFill="1" applyAlignment="1">
      <alignment horizontal="center" vertical="top"/>
    </xf>
    <xf numFmtId="16" fontId="9" fillId="6" borderId="0" xfId="1" applyNumberFormat="1" applyFill="1" applyAlignment="1">
      <alignment horizontal="center" vertical="top"/>
    </xf>
    <xf numFmtId="0" fontId="38" fillId="6" borderId="0" xfId="1" applyFont="1" applyFill="1" applyAlignment="1">
      <alignment horizontal="right" wrapText="1"/>
    </xf>
    <xf numFmtId="1" fontId="9" fillId="6" borderId="0" xfId="1" applyNumberFormat="1" applyFill="1" applyAlignment="1">
      <alignment horizontal="center" vertical="top"/>
    </xf>
    <xf numFmtId="0" fontId="39" fillId="6" borderId="0" xfId="1" applyFont="1" applyFill="1" applyAlignment="1">
      <alignment horizontal="right" wrapText="1"/>
    </xf>
    <xf numFmtId="0" fontId="30" fillId="6" borderId="0" xfId="1" applyFont="1" applyFill="1"/>
    <xf numFmtId="0" fontId="9" fillId="6" borderId="0" xfId="23" applyFill="1"/>
    <xf numFmtId="0" fontId="9" fillId="6" borderId="0" xfId="23" applyFill="1" applyAlignment="1">
      <alignment horizontal="center" vertical="center" wrapText="1"/>
    </xf>
    <xf numFmtId="0" fontId="29" fillId="13" borderId="0" xfId="0" applyFont="1" applyFill="1" applyAlignment="1">
      <alignment horizontal="center" vertical="center"/>
    </xf>
    <xf numFmtId="0" fontId="29" fillId="13" borderId="0" xfId="0" applyFont="1" applyFill="1" applyAlignment="1">
      <alignment horizontal="left"/>
    </xf>
    <xf numFmtId="0" fontId="29" fillId="13" borderId="0" xfId="0" applyFont="1" applyFill="1" applyAlignment="1">
      <alignment horizontal="center" vertical="top"/>
    </xf>
    <xf numFmtId="0" fontId="37" fillId="13" borderId="0" xfId="0" applyFont="1" applyFill="1" applyAlignment="1">
      <alignment horizontal="justify" vertical="top"/>
    </xf>
    <xf numFmtId="0" fontId="30" fillId="13" borderId="0" xfId="0" applyFont="1" applyFill="1" applyAlignment="1">
      <alignment horizontal="center" vertical="top"/>
    </xf>
    <xf numFmtId="0" fontId="30" fillId="13" borderId="0" xfId="0" applyFont="1" applyFill="1" applyAlignment="1">
      <alignment horizontal="right" wrapText="1"/>
    </xf>
    <xf numFmtId="0" fontId="9" fillId="13" borderId="0" xfId="1" applyFill="1" applyAlignment="1">
      <alignment horizontal="left"/>
    </xf>
    <xf numFmtId="0" fontId="9" fillId="13" borderId="0" xfId="0" applyFont="1" applyFill="1" applyAlignment="1">
      <alignment horizontal="right" wrapText="1"/>
    </xf>
    <xf numFmtId="0" fontId="9" fillId="13" borderId="0" xfId="1" applyFill="1" applyAlignment="1">
      <alignment horizontal="center" vertical="top" wrapText="1"/>
    </xf>
    <xf numFmtId="0" fontId="9" fillId="13" borderId="0" xfId="1" applyFill="1" applyAlignment="1">
      <alignment horizontal="right" wrapText="1"/>
    </xf>
    <xf numFmtId="0" fontId="9" fillId="13" borderId="0" xfId="0" applyFont="1" applyFill="1" applyAlignment="1">
      <alignment horizontal="center" vertical="top" wrapText="1"/>
    </xf>
    <xf numFmtId="0" fontId="9" fillId="13" borderId="0" xfId="0" applyFont="1" applyFill="1" applyAlignment="1">
      <alignment horizontal="center" vertical="top"/>
    </xf>
    <xf numFmtId="0" fontId="0" fillId="13" borderId="0" xfId="0" applyFill="1" applyAlignment="1">
      <alignment horizontal="right" wrapText="1"/>
    </xf>
    <xf numFmtId="1" fontId="10" fillId="13" borderId="0" xfId="1" applyNumberFormat="1" applyFont="1" applyFill="1" applyAlignment="1">
      <alignment horizontal="center" vertical="top"/>
    </xf>
    <xf numFmtId="16" fontId="9" fillId="13" borderId="0" xfId="1" applyNumberFormat="1" applyFill="1" applyAlignment="1">
      <alignment horizontal="center" vertical="top"/>
    </xf>
    <xf numFmtId="0" fontId="38" fillId="13" borderId="0" xfId="1" applyFont="1" applyFill="1" applyAlignment="1">
      <alignment horizontal="right" wrapText="1"/>
    </xf>
    <xf numFmtId="1" fontId="9" fillId="13" borderId="0" xfId="1" applyNumberFormat="1" applyFill="1" applyAlignment="1">
      <alignment horizontal="center" vertical="top"/>
    </xf>
    <xf numFmtId="0" fontId="39" fillId="13" borderId="0" xfId="1" applyFont="1" applyFill="1" applyAlignment="1">
      <alignment horizontal="right" wrapText="1"/>
    </xf>
    <xf numFmtId="0" fontId="30" fillId="13" borderId="0" xfId="1" applyFont="1" applyFill="1" applyAlignment="1">
      <alignment horizontal="left"/>
    </xf>
    <xf numFmtId="0" fontId="9" fillId="8" borderId="0" xfId="23" applyFill="1" applyAlignment="1">
      <alignment horizontal="left"/>
    </xf>
    <xf numFmtId="0" fontId="10" fillId="8" borderId="0" xfId="23" applyFont="1" applyFill="1" applyAlignment="1">
      <alignment horizontal="center" vertical="top" wrapText="1"/>
    </xf>
    <xf numFmtId="0" fontId="29" fillId="3" borderId="0" xfId="0" applyFont="1" applyFill="1" applyAlignment="1">
      <alignment horizontal="center" vertical="center"/>
    </xf>
    <xf numFmtId="0" fontId="30" fillId="3" borderId="0" xfId="0" applyFont="1" applyFill="1"/>
    <xf numFmtId="0" fontId="29" fillId="3" borderId="0" xfId="0" applyFont="1" applyFill="1" applyAlignment="1">
      <alignment horizontal="right"/>
    </xf>
    <xf numFmtId="0" fontId="29" fillId="3" borderId="0" xfId="0" applyFont="1" applyFill="1" applyAlignment="1">
      <alignment horizontal="left"/>
    </xf>
    <xf numFmtId="0" fontId="29" fillId="3" borderId="0" xfId="0" applyFont="1" applyFill="1" applyAlignment="1">
      <alignment horizontal="center" vertical="top"/>
    </xf>
    <xf numFmtId="0" fontId="37" fillId="3" borderId="0" xfId="0" applyFont="1" applyFill="1" applyAlignment="1">
      <alignment horizontal="justify" vertical="top"/>
    </xf>
    <xf numFmtId="0" fontId="37" fillId="3" borderId="0" xfId="0" applyFont="1" applyFill="1" applyAlignment="1">
      <alignment horizontal="right"/>
    </xf>
    <xf numFmtId="0" fontId="30" fillId="3" borderId="0" xfId="0" applyFont="1" applyFill="1" applyAlignment="1">
      <alignment horizontal="center" vertical="top"/>
    </xf>
    <xf numFmtId="0" fontId="30" fillId="3" borderId="0" xfId="0" applyFont="1" applyFill="1" applyAlignment="1">
      <alignment horizontal="right" wrapText="1"/>
    </xf>
    <xf numFmtId="0" fontId="9" fillId="3" borderId="0" xfId="1" applyFill="1" applyAlignment="1">
      <alignment horizontal="left"/>
    </xf>
    <xf numFmtId="0" fontId="9" fillId="3" borderId="0" xfId="0" applyFont="1" applyFill="1" applyAlignment="1">
      <alignment horizontal="right" wrapText="1"/>
    </xf>
    <xf numFmtId="0" fontId="30" fillId="3" borderId="0" xfId="0" applyFont="1" applyFill="1" applyAlignment="1">
      <alignment horizontal="left"/>
    </xf>
    <xf numFmtId="0" fontId="9" fillId="3" borderId="0" xfId="1" applyFill="1" applyAlignment="1">
      <alignment horizontal="center" vertical="top" wrapText="1"/>
    </xf>
    <xf numFmtId="0" fontId="9" fillId="3" borderId="0" xfId="1" applyFill="1" applyAlignment="1">
      <alignment horizontal="right" wrapText="1"/>
    </xf>
    <xf numFmtId="0" fontId="9" fillId="3" borderId="0" xfId="0" applyFont="1" applyFill="1" applyAlignment="1">
      <alignment horizontal="center" vertical="top" wrapText="1"/>
    </xf>
    <xf numFmtId="0" fontId="9" fillId="3" borderId="0" xfId="0" applyFont="1" applyFill="1" applyAlignment="1">
      <alignment horizontal="center" vertical="top"/>
    </xf>
    <xf numFmtId="0" fontId="0" fillId="3" borderId="0" xfId="0" applyFill="1" applyAlignment="1">
      <alignment horizontal="right" wrapText="1"/>
    </xf>
    <xf numFmtId="1" fontId="10" fillId="3" borderId="0" xfId="1" applyNumberFormat="1" applyFont="1" applyFill="1" applyAlignment="1">
      <alignment horizontal="center" vertical="top"/>
    </xf>
    <xf numFmtId="16" fontId="9" fillId="3" borderId="0" xfId="1" applyNumberFormat="1" applyFill="1" applyAlignment="1">
      <alignment horizontal="center" vertical="top"/>
    </xf>
    <xf numFmtId="0" fontId="38" fillId="3" borderId="0" xfId="1" applyFont="1" applyFill="1" applyAlignment="1">
      <alignment horizontal="right" wrapText="1"/>
    </xf>
    <xf numFmtId="1" fontId="9" fillId="3" borderId="0" xfId="1" applyNumberFormat="1" applyFill="1" applyAlignment="1">
      <alignment horizontal="center" vertical="top"/>
    </xf>
    <xf numFmtId="0" fontId="39" fillId="3" borderId="0" xfId="1" applyFont="1" applyFill="1" applyAlignment="1">
      <alignment horizontal="right" wrapText="1"/>
    </xf>
    <xf numFmtId="0" fontId="30" fillId="3" borderId="0" xfId="1" applyFont="1" applyFill="1" applyAlignment="1">
      <alignment horizontal="left"/>
    </xf>
    <xf numFmtId="0" fontId="9" fillId="3" borderId="0" xfId="0" applyFont="1" applyFill="1" applyAlignment="1">
      <alignment horizontal="left"/>
    </xf>
    <xf numFmtId="0" fontId="30" fillId="3" borderId="0" xfId="0" applyFont="1" applyFill="1" applyAlignment="1">
      <alignment horizontal="right"/>
    </xf>
    <xf numFmtId="0" fontId="9" fillId="3" borderId="0" xfId="23" applyFill="1" applyAlignment="1">
      <alignment horizontal="left"/>
    </xf>
    <xf numFmtId="0" fontId="29" fillId="3" borderId="0" xfId="0" applyFont="1" applyFill="1" applyAlignment="1">
      <alignment horizontal="right" vertical="center"/>
    </xf>
    <xf numFmtId="16" fontId="9" fillId="7" borderId="0" xfId="1" applyNumberFormat="1" applyFill="1" applyAlignment="1">
      <alignment horizontal="center" vertical="top"/>
    </xf>
    <xf numFmtId="0" fontId="38" fillId="7" borderId="0" xfId="1" applyFont="1" applyFill="1" applyAlignment="1">
      <alignment horizontal="justify" vertical="top"/>
    </xf>
    <xf numFmtId="0" fontId="9" fillId="7" borderId="0" xfId="1" applyFill="1" applyAlignment="1">
      <alignment horizontal="center"/>
    </xf>
    <xf numFmtId="0" fontId="9" fillId="7" borderId="0" xfId="1" applyFill="1" applyAlignment="1">
      <alignment horizontal="justify" vertical="top" wrapText="1"/>
    </xf>
    <xf numFmtId="0" fontId="9" fillId="7" borderId="0" xfId="1" applyFill="1" applyAlignment="1">
      <alignment horizontal="right" wrapText="1"/>
    </xf>
    <xf numFmtId="1" fontId="9" fillId="7" borderId="0" xfId="1" applyNumberFormat="1" applyFill="1" applyAlignment="1">
      <alignment horizontal="center" vertical="top"/>
    </xf>
    <xf numFmtId="4" fontId="9" fillId="7" borderId="0" xfId="0" applyNumberFormat="1" applyFont="1" applyFill="1" applyAlignment="1">
      <alignment horizontal="center"/>
    </xf>
    <xf numFmtId="0" fontId="30" fillId="7" borderId="0" xfId="0" applyFont="1" applyFill="1" applyAlignment="1">
      <alignment horizontal="center" vertical="top"/>
    </xf>
    <xf numFmtId="0" fontId="29" fillId="7" borderId="0" xfId="0" applyFont="1" applyFill="1" applyAlignment="1">
      <alignment horizontal="center" vertical="top"/>
    </xf>
    <xf numFmtId="0" fontId="30" fillId="7" borderId="0" xfId="0" applyFont="1" applyFill="1" applyAlignment="1">
      <alignment horizontal="center"/>
    </xf>
    <xf numFmtId="0" fontId="10" fillId="7" borderId="0" xfId="23" applyFont="1" applyFill="1" applyAlignment="1">
      <alignment horizontal="center" vertical="top" wrapText="1"/>
    </xf>
    <xf numFmtId="0" fontId="13" fillId="7" borderId="0" xfId="1" applyFont="1" applyFill="1" applyAlignment="1">
      <alignment horizontal="justify" vertical="top"/>
    </xf>
    <xf numFmtId="0" fontId="38" fillId="7" borderId="0" xfId="1" applyFont="1" applyFill="1" applyAlignment="1">
      <alignment horizontal="right"/>
    </xf>
    <xf numFmtId="0" fontId="39" fillId="7" borderId="0" xfId="1" applyFont="1" applyFill="1" applyAlignment="1">
      <alignment horizontal="left" vertical="top" wrapText="1"/>
    </xf>
    <xf numFmtId="0" fontId="39" fillId="7" borderId="0" xfId="1" applyFont="1" applyFill="1" applyAlignment="1">
      <alignment horizontal="right" wrapText="1"/>
    </xf>
    <xf numFmtId="0" fontId="9" fillId="7" borderId="0" xfId="1" applyFill="1" applyAlignment="1">
      <alignment horizontal="left"/>
    </xf>
    <xf numFmtId="0" fontId="30" fillId="7" borderId="0" xfId="1" applyFont="1" applyFill="1" applyAlignment="1">
      <alignment horizontal="justify" vertical="top" wrapText="1"/>
    </xf>
    <xf numFmtId="0" fontId="30" fillId="7" borderId="0" xfId="1" applyFont="1" applyFill="1" applyAlignment="1">
      <alignment horizontal="right" wrapText="1"/>
    </xf>
    <xf numFmtId="0" fontId="39" fillId="7" borderId="0" xfId="1" applyFont="1" applyFill="1" applyAlignment="1">
      <alignment horizontal="right"/>
    </xf>
    <xf numFmtId="0" fontId="0" fillId="7" borderId="0" xfId="0" applyFill="1" applyAlignment="1">
      <alignment horizontal="center" vertical="top"/>
    </xf>
    <xf numFmtId="0" fontId="9" fillId="7" borderId="0" xfId="0" applyFont="1" applyFill="1" applyAlignment="1">
      <alignment horizontal="left"/>
    </xf>
    <xf numFmtId="0" fontId="9" fillId="8" borderId="0" xfId="1" applyFill="1" applyAlignment="1">
      <alignment horizontal="justify" vertical="top" wrapText="1"/>
    </xf>
    <xf numFmtId="0" fontId="9" fillId="7" borderId="0" xfId="23" applyFill="1" applyAlignment="1">
      <alignment horizontal="center"/>
    </xf>
    <xf numFmtId="0" fontId="9" fillId="7" borderId="0" xfId="1" applyFill="1" applyAlignment="1">
      <alignment horizontal="center" vertical="top"/>
    </xf>
    <xf numFmtId="0" fontId="30" fillId="7" borderId="0" xfId="0" applyFont="1" applyFill="1" applyAlignment="1">
      <alignment horizontal="justify" vertical="top" wrapText="1"/>
    </xf>
    <xf numFmtId="0" fontId="30" fillId="7" borderId="0" xfId="0" applyFont="1" applyFill="1" applyAlignment="1">
      <alignment horizontal="right" wrapText="1"/>
    </xf>
    <xf numFmtId="0" fontId="9" fillId="7" borderId="0" xfId="23" applyFill="1" applyAlignment="1">
      <alignment horizontal="left"/>
    </xf>
    <xf numFmtId="0" fontId="9" fillId="7" borderId="0" xfId="1" applyFill="1" applyAlignment="1">
      <alignment vertical="top"/>
    </xf>
    <xf numFmtId="0" fontId="42" fillId="7" borderId="0" xfId="1" applyFont="1" applyFill="1" applyAlignment="1">
      <alignment horizontal="justify" vertical="top"/>
    </xf>
    <xf numFmtId="0" fontId="9" fillId="7" borderId="0" xfId="1" applyFill="1"/>
    <xf numFmtId="3" fontId="9" fillId="7" borderId="0" xfId="2" applyNumberFormat="1" applyFont="1" applyFill="1" applyBorder="1" applyAlignment="1">
      <alignment horizontal="center"/>
    </xf>
    <xf numFmtId="4" fontId="9" fillId="7" borderId="0" xfId="1" applyNumberFormat="1" applyFill="1" applyAlignment="1">
      <alignment horizontal="center"/>
    </xf>
    <xf numFmtId="3" fontId="9" fillId="7" borderId="0" xfId="27" applyNumberFormat="1" applyFont="1" applyFill="1" applyBorder="1" applyAlignment="1">
      <alignment horizontal="center"/>
    </xf>
    <xf numFmtId="0" fontId="10" fillId="7" borderId="0" xfId="1" applyFont="1" applyFill="1" applyAlignment="1">
      <alignment horizontal="justify" vertical="top"/>
    </xf>
    <xf numFmtId="4" fontId="42" fillId="7" borderId="0" xfId="1" applyNumberFormat="1" applyFont="1" applyFill="1" applyAlignment="1">
      <alignment horizontal="center"/>
    </xf>
    <xf numFmtId="3" fontId="10" fillId="7" borderId="0" xfId="27" applyNumberFormat="1" applyFont="1" applyFill="1" applyBorder="1" applyAlignment="1">
      <alignment horizontal="center"/>
    </xf>
    <xf numFmtId="4" fontId="9" fillId="7" borderId="0" xfId="47" applyNumberFormat="1" applyFont="1" applyFill="1" applyBorder="1" applyAlignment="1">
      <alignment horizontal="center" wrapText="1"/>
    </xf>
    <xf numFmtId="0" fontId="9" fillId="7" borderId="0" xfId="1" applyFill="1" applyAlignment="1">
      <alignment horizontal="justify" vertical="top"/>
    </xf>
    <xf numFmtId="0" fontId="30" fillId="7" borderId="0" xfId="1" applyFont="1" applyFill="1" applyAlignment="1">
      <alignment horizontal="center" wrapText="1"/>
    </xf>
    <xf numFmtId="0" fontId="39" fillId="7" borderId="0" xfId="1" applyFont="1" applyFill="1" applyAlignment="1">
      <alignment horizontal="center"/>
    </xf>
    <xf numFmtId="0" fontId="37" fillId="7" borderId="0" xfId="0" applyFont="1" applyFill="1" applyAlignment="1">
      <alignment horizontal="justify" vertical="top"/>
    </xf>
    <xf numFmtId="0" fontId="30" fillId="7" borderId="0" xfId="0" applyFont="1" applyFill="1" applyAlignment="1">
      <alignment horizontal="justify" vertical="top"/>
    </xf>
    <xf numFmtId="1" fontId="30" fillId="7" borderId="0" xfId="0" applyNumberFormat="1" applyFont="1" applyFill="1" applyAlignment="1">
      <alignment horizontal="center" vertical="top"/>
    </xf>
    <xf numFmtId="1" fontId="9" fillId="7" borderId="0" xfId="23" applyNumberFormat="1" applyFill="1" applyAlignment="1">
      <alignment horizontal="center" vertical="top" wrapText="1"/>
    </xf>
    <xf numFmtId="1" fontId="9" fillId="7" borderId="0" xfId="0" quotePrefix="1" applyNumberFormat="1" applyFont="1" applyFill="1" applyAlignment="1">
      <alignment horizontal="center" vertical="top"/>
    </xf>
    <xf numFmtId="0" fontId="9" fillId="13" borderId="0" xfId="0" applyFont="1" applyFill="1" applyAlignment="1">
      <alignment horizontal="left"/>
    </xf>
    <xf numFmtId="0" fontId="9" fillId="13" borderId="0" xfId="23" applyFill="1" applyAlignment="1">
      <alignment horizontal="left"/>
    </xf>
    <xf numFmtId="0" fontId="29" fillId="13" borderId="0" xfId="0" applyFont="1" applyFill="1" applyAlignment="1">
      <alignment horizontal="right" vertical="center"/>
    </xf>
    <xf numFmtId="0" fontId="29" fillId="5" borderId="0" xfId="0" applyFont="1" applyFill="1" applyAlignment="1">
      <alignment horizontal="right" vertical="center"/>
    </xf>
    <xf numFmtId="0" fontId="9" fillId="5" borderId="0" xfId="23" applyFill="1" applyAlignment="1">
      <alignment horizontal="center" vertical="center" wrapText="1"/>
    </xf>
    <xf numFmtId="0" fontId="9" fillId="5" borderId="0" xfId="23" applyFill="1"/>
    <xf numFmtId="0" fontId="9" fillId="5" borderId="0" xfId="23" applyFill="1" applyAlignment="1">
      <alignment horizontal="right"/>
    </xf>
    <xf numFmtId="0" fontId="9" fillId="5" borderId="0" xfId="23" applyFill="1" applyAlignment="1">
      <alignment horizontal="left" vertical="center"/>
    </xf>
    <xf numFmtId="4" fontId="9" fillId="5" borderId="0" xfId="47" applyNumberFormat="1" applyFont="1" applyFill="1" applyAlignment="1">
      <alignment horizontal="center"/>
    </xf>
    <xf numFmtId="43" fontId="9" fillId="5" borderId="0" xfId="47" applyFont="1" applyFill="1" applyAlignment="1"/>
    <xf numFmtId="0" fontId="29" fillId="6" borderId="0" xfId="0" applyFont="1" applyFill="1" applyAlignment="1">
      <alignment horizontal="left"/>
    </xf>
    <xf numFmtId="0" fontId="9" fillId="6" borderId="0" xfId="1" applyFill="1" applyAlignment="1">
      <alignment horizontal="left"/>
    </xf>
    <xf numFmtId="0" fontId="30" fillId="6" borderId="0" xfId="1" applyFont="1" applyFill="1" applyAlignment="1">
      <alignment horizontal="left"/>
    </xf>
    <xf numFmtId="0" fontId="9" fillId="6" borderId="0" xfId="0" applyFont="1" applyFill="1" applyAlignment="1">
      <alignment horizontal="left"/>
    </xf>
    <xf numFmtId="0" fontId="9" fillId="6" borderId="0" xfId="23" applyFill="1" applyAlignment="1">
      <alignment horizontal="left"/>
    </xf>
    <xf numFmtId="0" fontId="29" fillId="6" borderId="0" xfId="0" applyFont="1" applyFill="1" applyAlignment="1">
      <alignment horizontal="right" vertical="center"/>
    </xf>
    <xf numFmtId="0" fontId="9" fillId="6" borderId="0" xfId="23" applyFill="1" applyAlignment="1">
      <alignment horizontal="right"/>
    </xf>
    <xf numFmtId="0" fontId="9" fillId="6" borderId="0" xfId="23" applyFill="1" applyAlignment="1">
      <alignment horizontal="left" vertical="center"/>
    </xf>
    <xf numFmtId="4" fontId="9" fillId="6" borderId="0" xfId="47" applyNumberFormat="1" applyFont="1" applyFill="1" applyAlignment="1">
      <alignment horizontal="center"/>
    </xf>
    <xf numFmtId="0" fontId="9" fillId="13" borderId="0" xfId="23" applyFill="1" applyAlignment="1">
      <alignment horizontal="center" vertical="center" wrapText="1"/>
    </xf>
    <xf numFmtId="0" fontId="9" fillId="13" borderId="0" xfId="23" applyFill="1" applyAlignment="1">
      <alignment horizontal="right"/>
    </xf>
    <xf numFmtId="0" fontId="9" fillId="13" borderId="0" xfId="23" applyFill="1" applyAlignment="1">
      <alignment horizontal="left" vertical="center"/>
    </xf>
    <xf numFmtId="4" fontId="9" fillId="13" borderId="0" xfId="47" applyNumberFormat="1" applyFont="1" applyFill="1" applyAlignment="1">
      <alignment horizontal="center"/>
    </xf>
    <xf numFmtId="0" fontId="10" fillId="0" borderId="0" xfId="23" applyFont="1" applyAlignment="1">
      <alignment horizontal="justify" vertical="top" wrapText="1"/>
    </xf>
    <xf numFmtId="0" fontId="11" fillId="0" borderId="1" xfId="23" quotePrefix="1" applyFont="1" applyBorder="1" applyAlignment="1">
      <alignment horizontal="justify" vertical="top"/>
    </xf>
    <xf numFmtId="0" fontId="11" fillId="0" borderId="0" xfId="23" quotePrefix="1" applyFont="1" applyAlignment="1">
      <alignment horizontal="justify" vertical="top"/>
    </xf>
    <xf numFmtId="0" fontId="11" fillId="4" borderId="0" xfId="23" quotePrefix="1" applyFont="1" applyFill="1" applyAlignment="1">
      <alignment horizontal="justify" vertical="top"/>
    </xf>
    <xf numFmtId="0" fontId="10" fillId="4" borderId="0" xfId="23" applyFont="1" applyFill="1" applyAlignment="1">
      <alignment horizontal="justify" vertical="top"/>
    </xf>
    <xf numFmtId="0" fontId="30" fillId="4" borderId="0" xfId="0" applyFont="1" applyFill="1" applyAlignment="1">
      <alignment horizontal="justify" vertical="top" wrapText="1"/>
    </xf>
    <xf numFmtId="0" fontId="9" fillId="4" borderId="0" xfId="1" applyFill="1" applyAlignment="1">
      <alignment horizontal="justify" vertical="top" wrapText="1"/>
    </xf>
    <xf numFmtId="0" fontId="0" fillId="4" borderId="0" xfId="0" applyFill="1" applyAlignment="1">
      <alignment horizontal="justify" vertical="top" wrapText="1"/>
    </xf>
    <xf numFmtId="0" fontId="38" fillId="4" borderId="0" xfId="1" applyFont="1" applyFill="1" applyAlignment="1">
      <alignment horizontal="justify" vertical="top" wrapText="1"/>
    </xf>
    <xf numFmtId="0" fontId="39" fillId="4" borderId="0" xfId="1" applyFont="1" applyFill="1" applyAlignment="1">
      <alignment horizontal="justify" vertical="top" wrapText="1"/>
    </xf>
    <xf numFmtId="0" fontId="10" fillId="4" borderId="0" xfId="1" applyFont="1" applyFill="1" applyAlignment="1">
      <alignment horizontal="justify" vertical="top" wrapText="1"/>
    </xf>
    <xf numFmtId="1" fontId="10" fillId="4" borderId="0" xfId="1" applyNumberFormat="1" applyFont="1" applyFill="1" applyAlignment="1">
      <alignment horizontal="justify" vertical="top"/>
    </xf>
    <xf numFmtId="0" fontId="29" fillId="4" borderId="0" xfId="0" applyFont="1" applyFill="1" applyAlignment="1">
      <alignment horizontal="justify" vertical="top"/>
    </xf>
    <xf numFmtId="0" fontId="30" fillId="4" borderId="0" xfId="0" applyFont="1" applyFill="1" applyAlignment="1">
      <alignment horizontal="justify" vertical="top"/>
    </xf>
    <xf numFmtId="0" fontId="11" fillId="5" borderId="0" xfId="23" quotePrefix="1" applyFont="1" applyFill="1" applyAlignment="1">
      <alignment horizontal="justify" vertical="top"/>
    </xf>
    <xf numFmtId="0" fontId="10" fillId="5" borderId="0" xfId="23" applyFont="1" applyFill="1" applyAlignment="1">
      <alignment horizontal="justify" vertical="top"/>
    </xf>
    <xf numFmtId="0" fontId="30" fillId="5" borderId="0" xfId="0" applyFont="1" applyFill="1" applyAlignment="1">
      <alignment horizontal="justify" vertical="top" wrapText="1"/>
    </xf>
    <xf numFmtId="0" fontId="9" fillId="5" borderId="0" xfId="1" applyFill="1" applyAlignment="1">
      <alignment horizontal="justify" vertical="top" wrapText="1"/>
    </xf>
    <xf numFmtId="0" fontId="0" fillId="5" borderId="0" xfId="0" applyFill="1" applyAlignment="1">
      <alignment horizontal="justify" vertical="top" wrapText="1"/>
    </xf>
    <xf numFmtId="0" fontId="38" fillId="5" borderId="0" xfId="1" applyFont="1" applyFill="1" applyAlignment="1">
      <alignment horizontal="justify" vertical="top" wrapText="1"/>
    </xf>
    <xf numFmtId="0" fontId="39" fillId="5" borderId="0" xfId="1" applyFont="1" applyFill="1" applyAlignment="1">
      <alignment horizontal="justify" vertical="top" wrapText="1"/>
    </xf>
    <xf numFmtId="0" fontId="10" fillId="5" borderId="0" xfId="1" applyFont="1" applyFill="1" applyAlignment="1">
      <alignment horizontal="justify" vertical="top" wrapText="1"/>
    </xf>
    <xf numFmtId="0" fontId="10" fillId="5" borderId="0" xfId="0" applyFont="1" applyFill="1" applyAlignment="1">
      <alignment horizontal="justify" vertical="top"/>
    </xf>
    <xf numFmtId="0" fontId="29" fillId="5" borderId="0" xfId="0" applyFont="1" applyFill="1" applyAlignment="1">
      <alignment horizontal="justify" vertical="top"/>
    </xf>
    <xf numFmtId="0" fontId="30" fillId="5" borderId="0" xfId="0" applyFont="1" applyFill="1" applyAlignment="1">
      <alignment horizontal="justify" vertical="top"/>
    </xf>
    <xf numFmtId="0" fontId="11" fillId="6" borderId="0" xfId="23" quotePrefix="1" applyFont="1" applyFill="1" applyAlignment="1">
      <alignment horizontal="justify" vertical="top"/>
    </xf>
    <xf numFmtId="0" fontId="10" fillId="6" borderId="0" xfId="23" applyFont="1" applyFill="1" applyAlignment="1">
      <alignment horizontal="justify" vertical="top"/>
    </xf>
    <xf numFmtId="0" fontId="30" fillId="6" borderId="0" xfId="0" applyFont="1" applyFill="1" applyAlignment="1">
      <alignment horizontal="justify" vertical="top" wrapText="1"/>
    </xf>
    <xf numFmtId="0" fontId="9" fillId="6" borderId="0" xfId="1" applyFill="1" applyAlignment="1">
      <alignment horizontal="justify" vertical="top" wrapText="1"/>
    </xf>
    <xf numFmtId="0" fontId="0" fillId="6" borderId="0" xfId="0" applyFill="1" applyAlignment="1">
      <alignment horizontal="justify" vertical="top" wrapText="1"/>
    </xf>
    <xf numFmtId="0" fontId="38" fillId="6" borderId="0" xfId="1" applyFont="1" applyFill="1" applyAlignment="1">
      <alignment horizontal="justify" vertical="top" wrapText="1"/>
    </xf>
    <xf numFmtId="0" fontId="39" fillId="6" borderId="0" xfId="1" applyFont="1" applyFill="1" applyAlignment="1">
      <alignment horizontal="justify" vertical="top" wrapText="1"/>
    </xf>
    <xf numFmtId="0" fontId="10" fillId="6" borderId="0" xfId="0" applyFont="1" applyFill="1" applyAlignment="1">
      <alignment horizontal="justify" vertical="top"/>
    </xf>
    <xf numFmtId="0" fontId="29" fillId="6" borderId="0" xfId="0" applyFont="1" applyFill="1" applyAlignment="1">
      <alignment horizontal="justify" vertical="top"/>
    </xf>
    <xf numFmtId="0" fontId="30" fillId="6" borderId="0" xfId="0" applyFont="1" applyFill="1" applyAlignment="1">
      <alignment horizontal="justify" vertical="top"/>
    </xf>
    <xf numFmtId="0" fontId="11" fillId="8" borderId="0" xfId="23" quotePrefix="1" applyFont="1" applyFill="1" applyAlignment="1">
      <alignment horizontal="justify" vertical="top"/>
    </xf>
    <xf numFmtId="0" fontId="10" fillId="8" borderId="0" xfId="23" applyFont="1" applyFill="1" applyAlignment="1">
      <alignment horizontal="justify" vertical="top"/>
    </xf>
    <xf numFmtId="0" fontId="30" fillId="8" borderId="0" xfId="0" applyFont="1" applyFill="1" applyAlignment="1">
      <alignment horizontal="justify" vertical="top" wrapText="1"/>
    </xf>
    <xf numFmtId="0" fontId="38" fillId="8" borderId="0" xfId="1" applyFont="1" applyFill="1" applyAlignment="1">
      <alignment horizontal="justify" vertical="top" wrapText="1"/>
    </xf>
    <xf numFmtId="0" fontId="39" fillId="8" borderId="0" xfId="1" applyFont="1" applyFill="1" applyAlignment="1">
      <alignment horizontal="justify" vertical="top" wrapText="1"/>
    </xf>
    <xf numFmtId="0" fontId="10" fillId="8" borderId="0" xfId="1" applyFont="1" applyFill="1" applyAlignment="1">
      <alignment horizontal="justify" vertical="top" wrapText="1"/>
    </xf>
    <xf numFmtId="0" fontId="10" fillId="8" borderId="0" xfId="0" applyFont="1" applyFill="1" applyAlignment="1">
      <alignment horizontal="justify" vertical="top"/>
    </xf>
    <xf numFmtId="0" fontId="29" fillId="8" borderId="0" xfId="0" applyFont="1" applyFill="1" applyAlignment="1">
      <alignment horizontal="justify" vertical="top"/>
    </xf>
    <xf numFmtId="0" fontId="30" fillId="8" borderId="0" xfId="0" applyFont="1" applyFill="1" applyAlignment="1">
      <alignment horizontal="justify" vertical="top"/>
    </xf>
    <xf numFmtId="0" fontId="9" fillId="3" borderId="0" xfId="23" applyFill="1" applyAlignment="1">
      <alignment horizontal="justify" vertical="top"/>
    </xf>
    <xf numFmtId="0" fontId="3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3" borderId="0" xfId="1" applyFill="1" applyAlignment="1">
      <alignment horizontal="justify" vertical="top" wrapText="1"/>
    </xf>
    <xf numFmtId="0" fontId="0" fillId="3" borderId="0" xfId="0" applyFill="1" applyAlignment="1">
      <alignment horizontal="justify" vertical="top" wrapText="1"/>
    </xf>
    <xf numFmtId="0" fontId="38" fillId="3" borderId="0" xfId="1" applyFont="1" applyFill="1" applyAlignment="1">
      <alignment horizontal="justify" vertical="top" wrapText="1"/>
    </xf>
    <xf numFmtId="0" fontId="39" fillId="3" borderId="0" xfId="1" applyFont="1" applyFill="1" applyAlignment="1">
      <alignment horizontal="justify" vertical="top" wrapText="1"/>
    </xf>
    <xf numFmtId="0" fontId="30" fillId="3" borderId="0" xfId="0" applyFont="1" applyFill="1" applyAlignment="1">
      <alignment horizontal="justify" vertical="top"/>
    </xf>
    <xf numFmtId="0" fontId="29" fillId="3" borderId="0" xfId="0" applyFont="1" applyFill="1" applyAlignment="1">
      <alignment horizontal="justify" vertical="top"/>
    </xf>
    <xf numFmtId="0" fontId="11" fillId="7" borderId="0" xfId="23" quotePrefix="1" applyFont="1" applyFill="1" applyAlignment="1">
      <alignment horizontal="justify" vertical="top"/>
    </xf>
    <xf numFmtId="0" fontId="10" fillId="7" borderId="0" xfId="23" applyFont="1" applyFill="1" applyAlignment="1">
      <alignment horizontal="justify" vertical="top"/>
    </xf>
    <xf numFmtId="0" fontId="0" fillId="7" borderId="0" xfId="0" applyFill="1" applyAlignment="1">
      <alignment horizontal="justify" vertical="top" wrapText="1"/>
    </xf>
    <xf numFmtId="0" fontId="39" fillId="7" borderId="0" xfId="1" applyFont="1" applyFill="1" applyAlignment="1">
      <alignment horizontal="justify" vertical="top" wrapText="1"/>
    </xf>
    <xf numFmtId="0" fontId="10" fillId="7" borderId="0" xfId="1" applyFont="1" applyFill="1" applyAlignment="1">
      <alignment horizontal="justify" vertical="top" wrapText="1"/>
    </xf>
    <xf numFmtId="0" fontId="10" fillId="7" borderId="0" xfId="0" applyFont="1" applyFill="1" applyAlignment="1">
      <alignment horizontal="justify" vertical="top"/>
    </xf>
    <xf numFmtId="0" fontId="10" fillId="9" borderId="0" xfId="23" applyFont="1" applyFill="1" applyAlignment="1">
      <alignment horizontal="justify" vertical="top"/>
    </xf>
    <xf numFmtId="0" fontId="10" fillId="10" borderId="0" xfId="23" applyFont="1" applyFill="1" applyAlignment="1">
      <alignment horizontal="justify" vertical="top"/>
    </xf>
    <xf numFmtId="0" fontId="9" fillId="5" borderId="0" xfId="23" applyFill="1" applyAlignment="1">
      <alignment horizontal="justify" vertical="top"/>
    </xf>
    <xf numFmtId="0" fontId="9" fillId="6" borderId="0" xfId="23" applyFill="1" applyAlignment="1">
      <alignment horizontal="justify" vertical="top"/>
    </xf>
    <xf numFmtId="0" fontId="9" fillId="13" borderId="0" xfId="23" applyFill="1" applyAlignment="1">
      <alignment horizontal="justify" vertical="top"/>
    </xf>
    <xf numFmtId="0" fontId="30" fillId="13" borderId="0" xfId="0" applyFont="1" applyFill="1" applyAlignment="1">
      <alignment horizontal="justify" vertical="top" wrapText="1"/>
    </xf>
    <xf numFmtId="0" fontId="9" fillId="13" borderId="0" xfId="0" applyFont="1" applyFill="1" applyAlignment="1">
      <alignment horizontal="justify" vertical="top" wrapText="1"/>
    </xf>
    <xf numFmtId="0" fontId="9" fillId="13" borderId="0" xfId="1" applyFill="1" applyAlignment="1">
      <alignment horizontal="justify" vertical="top" wrapText="1"/>
    </xf>
    <xf numFmtId="0" fontId="0" fillId="13" borderId="0" xfId="0" applyFill="1" applyAlignment="1">
      <alignment horizontal="justify" vertical="top" wrapText="1"/>
    </xf>
    <xf numFmtId="0" fontId="38" fillId="13" borderId="0" xfId="1" applyFont="1" applyFill="1" applyAlignment="1">
      <alignment horizontal="justify" vertical="top" wrapText="1"/>
    </xf>
    <xf numFmtId="0" fontId="39" fillId="13" borderId="0" xfId="1" applyFont="1" applyFill="1" applyAlignment="1">
      <alignment horizontal="justify" vertical="top" wrapText="1"/>
    </xf>
    <xf numFmtId="0" fontId="30" fillId="13" borderId="0" xfId="0" applyFont="1" applyFill="1" applyAlignment="1">
      <alignment horizontal="justify" vertical="top"/>
    </xf>
    <xf numFmtId="0" fontId="29" fillId="13" borderId="0" xfId="0" applyFont="1" applyFill="1" applyAlignment="1">
      <alignment horizontal="justify" vertical="top"/>
    </xf>
    <xf numFmtId="0" fontId="9" fillId="2" borderId="0" xfId="23" applyFill="1" applyAlignment="1">
      <alignment horizontal="justify" vertical="top"/>
    </xf>
    <xf numFmtId="0" fontId="14" fillId="9" borderId="0" xfId="1" applyFont="1" applyFill="1" applyAlignment="1">
      <alignment vertical="center"/>
    </xf>
    <xf numFmtId="0" fontId="30" fillId="5" borderId="0" xfId="0" applyFont="1" applyFill="1" applyAlignment="1">
      <alignment horizontal="left" wrapText="1"/>
    </xf>
    <xf numFmtId="0" fontId="30" fillId="6" borderId="0" xfId="0" applyFont="1" applyFill="1" applyAlignment="1">
      <alignment wrapText="1"/>
    </xf>
    <xf numFmtId="0" fontId="30" fillId="3" borderId="0" xfId="0" applyFont="1" applyFill="1" applyAlignment="1">
      <alignment horizontal="left" wrapText="1"/>
    </xf>
    <xf numFmtId="0" fontId="30" fillId="6" borderId="0" xfId="0" applyFont="1" applyFill="1" applyAlignment="1">
      <alignment horizontal="left" wrapText="1"/>
    </xf>
    <xf numFmtId="0" fontId="30" fillId="13" borderId="0" xfId="0" applyFont="1" applyFill="1" applyAlignment="1">
      <alignment horizontal="left" wrapText="1"/>
    </xf>
    <xf numFmtId="0" fontId="30" fillId="8" borderId="0" xfId="0" applyFont="1" applyFill="1" applyAlignment="1">
      <alignment horizontal="left" wrapText="1"/>
    </xf>
    <xf numFmtId="4" fontId="29" fillId="5" borderId="0" xfId="116" applyNumberFormat="1" applyFont="1" applyFill="1" applyBorder="1" applyAlignment="1">
      <alignment horizontal="center"/>
    </xf>
    <xf numFmtId="4" fontId="30" fillId="5" borderId="0" xfId="116" applyNumberFormat="1" applyFont="1" applyFill="1" applyBorder="1" applyAlignment="1">
      <alignment horizontal="center"/>
    </xf>
    <xf numFmtId="4" fontId="9" fillId="5" borderId="0" xfId="116" applyNumberFormat="1" applyFont="1" applyFill="1" applyBorder="1" applyAlignment="1">
      <alignment horizontal="center"/>
    </xf>
    <xf numFmtId="4" fontId="29" fillId="6" borderId="0" xfId="116" applyNumberFormat="1" applyFont="1" applyFill="1" applyBorder="1" applyAlignment="1">
      <alignment horizontal="center"/>
    </xf>
    <xf numFmtId="4" fontId="30" fillId="6" borderId="0" xfId="116" applyNumberFormat="1" applyFont="1" applyFill="1" applyBorder="1" applyAlignment="1">
      <alignment horizontal="center"/>
    </xf>
    <xf numFmtId="4" fontId="9" fillId="6" borderId="0" xfId="116" applyNumberFormat="1" applyFont="1" applyFill="1" applyBorder="1" applyAlignment="1">
      <alignment horizontal="center"/>
    </xf>
    <xf numFmtId="4" fontId="29" fillId="8" borderId="0" xfId="116" applyNumberFormat="1" applyFont="1" applyFill="1" applyBorder="1" applyAlignment="1">
      <alignment horizontal="center"/>
    </xf>
    <xf numFmtId="4" fontId="30" fillId="8" borderId="0" xfId="116" applyNumberFormat="1" applyFont="1" applyFill="1" applyBorder="1" applyAlignment="1">
      <alignment horizontal="center"/>
    </xf>
    <xf numFmtId="4" fontId="9" fillId="8" borderId="0" xfId="116" applyNumberFormat="1" applyFont="1" applyFill="1" applyBorder="1" applyAlignment="1">
      <alignment horizontal="center"/>
    </xf>
    <xf numFmtId="4" fontId="29" fillId="3" borderId="0" xfId="116" applyNumberFormat="1" applyFont="1" applyFill="1" applyBorder="1" applyAlignment="1">
      <alignment horizontal="center"/>
    </xf>
    <xf numFmtId="4" fontId="30" fillId="3" borderId="0" xfId="116" applyNumberFormat="1" applyFont="1" applyFill="1" applyBorder="1" applyAlignment="1">
      <alignment horizontal="center"/>
    </xf>
    <xf numFmtId="4" fontId="9" fillId="3" borderId="0" xfId="116" applyNumberFormat="1" applyFont="1" applyFill="1" applyBorder="1" applyAlignment="1">
      <alignment horizontal="center"/>
    </xf>
    <xf numFmtId="4" fontId="30" fillId="7" borderId="0" xfId="116" applyNumberFormat="1" applyFont="1" applyFill="1" applyBorder="1" applyAlignment="1">
      <alignment horizontal="center"/>
    </xf>
    <xf numFmtId="4" fontId="9" fillId="7" borderId="0" xfId="116" applyNumberFormat="1" applyFont="1" applyFill="1" applyBorder="1" applyAlignment="1">
      <alignment horizontal="center"/>
    </xf>
    <xf numFmtId="4" fontId="9" fillId="7" borderId="0" xfId="116" applyNumberFormat="1" applyFont="1" applyFill="1" applyBorder="1" applyAlignment="1" applyProtection="1">
      <alignment horizontal="center"/>
    </xf>
    <xf numFmtId="4" fontId="29" fillId="13" borderId="0" xfId="116" applyNumberFormat="1" applyFont="1" applyFill="1" applyBorder="1" applyAlignment="1">
      <alignment horizontal="center"/>
    </xf>
    <xf numFmtId="4" fontId="30" fillId="13" borderId="0" xfId="116" applyNumberFormat="1" applyFont="1" applyFill="1" applyBorder="1" applyAlignment="1">
      <alignment horizontal="center"/>
    </xf>
    <xf numFmtId="4" fontId="9" fillId="13" borderId="0" xfId="116" applyNumberFormat="1" applyFont="1" applyFill="1" applyBorder="1" applyAlignment="1">
      <alignment horizontal="center"/>
    </xf>
    <xf numFmtId="4" fontId="10" fillId="5" borderId="0" xfId="0" applyNumberFormat="1" applyFont="1" applyFill="1" applyAlignment="1">
      <alignment horizontal="center"/>
    </xf>
    <xf numFmtId="4" fontId="10" fillId="6" borderId="0" xfId="0" applyNumberFormat="1" applyFont="1" applyFill="1" applyAlignment="1">
      <alignment horizontal="center"/>
    </xf>
    <xf numFmtId="4" fontId="10" fillId="8" borderId="0" xfId="0" applyNumberFormat="1" applyFont="1" applyFill="1" applyAlignment="1">
      <alignment horizontal="center"/>
    </xf>
    <xf numFmtId="4" fontId="10" fillId="7" borderId="0" xfId="0" applyNumberFormat="1" applyFont="1" applyFill="1" applyAlignment="1">
      <alignment horizontal="center"/>
    </xf>
    <xf numFmtId="4" fontId="10" fillId="4" borderId="0" xfId="1" applyNumberFormat="1" applyFont="1" applyFill="1" applyAlignment="1">
      <alignment horizontal="center"/>
    </xf>
    <xf numFmtId="4" fontId="29" fillId="5" borderId="0" xfId="0" applyNumberFormat="1" applyFont="1" applyFill="1" applyAlignment="1">
      <alignment horizontal="center"/>
    </xf>
    <xf numFmtId="4" fontId="29" fillId="6" borderId="0" xfId="0" applyNumberFormat="1" applyFont="1" applyFill="1" applyAlignment="1">
      <alignment horizontal="center"/>
    </xf>
    <xf numFmtId="4" fontId="29" fillId="3" borderId="0" xfId="0" applyNumberFormat="1" applyFont="1" applyFill="1" applyAlignment="1">
      <alignment horizontal="center"/>
    </xf>
    <xf numFmtId="4" fontId="14" fillId="9" borderId="0" xfId="1" applyNumberFormat="1" applyFont="1" applyFill="1" applyAlignment="1">
      <alignment horizontal="center"/>
    </xf>
    <xf numFmtId="4" fontId="29" fillId="13" borderId="0" xfId="0" applyNumberFormat="1" applyFont="1" applyFill="1" applyAlignment="1">
      <alignment horizontal="center"/>
    </xf>
    <xf numFmtId="3" fontId="26" fillId="0" borderId="0" xfId="23" applyNumberFormat="1" applyFont="1" applyAlignment="1">
      <alignment horizontal="center" wrapText="1"/>
    </xf>
    <xf numFmtId="3" fontId="10" fillId="0" borderId="0" xfId="23" applyNumberFormat="1" applyFont="1" applyAlignment="1">
      <alignment horizontal="center" wrapText="1"/>
    </xf>
    <xf numFmtId="3" fontId="11" fillId="0" borderId="1" xfId="47" applyNumberFormat="1" applyFont="1" applyFill="1" applyBorder="1" applyAlignment="1">
      <alignment horizontal="center"/>
    </xf>
    <xf numFmtId="3" fontId="11" fillId="0" borderId="0" xfId="47" applyNumberFormat="1" applyFont="1" applyFill="1" applyBorder="1" applyAlignment="1">
      <alignment horizontal="center"/>
    </xf>
    <xf numFmtId="3" fontId="11" fillId="4" borderId="0" xfId="47" applyNumberFormat="1" applyFont="1" applyFill="1" applyBorder="1" applyAlignment="1">
      <alignment horizontal="center"/>
    </xf>
    <xf numFmtId="3" fontId="10" fillId="4" borderId="0" xfId="47" applyNumberFormat="1" applyFont="1" applyFill="1" applyBorder="1" applyAlignment="1">
      <alignment horizontal="center"/>
    </xf>
    <xf numFmtId="3" fontId="9" fillId="4" borderId="0" xfId="27" applyNumberFormat="1" applyFont="1" applyFill="1" applyBorder="1" applyAlignment="1">
      <alignment horizontal="center"/>
    </xf>
    <xf numFmtId="3" fontId="29" fillId="4" borderId="0" xfId="0" applyNumberFormat="1" applyFont="1" applyFill="1" applyAlignment="1">
      <alignment horizontal="center"/>
    </xf>
    <xf numFmtId="3" fontId="29" fillId="4" borderId="0" xfId="116" applyNumberFormat="1" applyFont="1" applyFill="1" applyBorder="1" applyAlignment="1">
      <alignment horizontal="center"/>
    </xf>
    <xf numFmtId="3" fontId="30" fillId="4" borderId="0" xfId="116" applyNumberFormat="1" applyFont="1" applyFill="1" applyBorder="1" applyAlignment="1">
      <alignment horizontal="center"/>
    </xf>
    <xf numFmtId="3" fontId="30" fillId="4" borderId="0" xfId="0" applyNumberFormat="1" applyFont="1" applyFill="1" applyAlignment="1">
      <alignment horizontal="center"/>
    </xf>
    <xf numFmtId="3" fontId="9" fillId="4" borderId="0" xfId="116" applyNumberFormat="1" applyFont="1" applyFill="1" applyBorder="1" applyAlignment="1">
      <alignment horizontal="center"/>
    </xf>
    <xf numFmtId="3" fontId="10" fillId="4" borderId="0" xfId="47" applyNumberFormat="1" applyFont="1" applyFill="1" applyBorder="1" applyAlignment="1">
      <alignment horizontal="center" wrapText="1"/>
    </xf>
    <xf numFmtId="3" fontId="9" fillId="4" borderId="0" xfId="116" applyNumberFormat="1" applyFont="1" applyFill="1" applyBorder="1" applyAlignment="1" applyProtection="1">
      <alignment horizontal="center"/>
    </xf>
    <xf numFmtId="3" fontId="10" fillId="4" borderId="0" xfId="1" applyNumberFormat="1" applyFont="1" applyFill="1" applyAlignment="1">
      <alignment horizontal="center"/>
    </xf>
    <xf numFmtId="3" fontId="11" fillId="5" borderId="0" xfId="47" applyNumberFormat="1" applyFont="1" applyFill="1" applyBorder="1" applyAlignment="1">
      <alignment horizontal="center"/>
    </xf>
    <xf numFmtId="3" fontId="10" fillId="5" borderId="0" xfId="47" applyNumberFormat="1" applyFont="1" applyFill="1" applyBorder="1" applyAlignment="1">
      <alignment horizontal="center"/>
    </xf>
    <xf numFmtId="3" fontId="9" fillId="5" borderId="0" xfId="27" applyNumberFormat="1" applyFont="1" applyFill="1" applyBorder="1" applyAlignment="1">
      <alignment horizontal="center"/>
    </xf>
    <xf numFmtId="3" fontId="29" fillId="5" borderId="0" xfId="0" applyNumberFormat="1" applyFont="1" applyFill="1" applyAlignment="1">
      <alignment horizontal="center"/>
    </xf>
    <xf numFmtId="3" fontId="29" fillId="5" borderId="0" xfId="116" applyNumberFormat="1" applyFont="1" applyFill="1" applyBorder="1" applyAlignment="1">
      <alignment horizontal="center"/>
    </xf>
    <xf numFmtId="3" fontId="30" fillId="5" borderId="0" xfId="116" applyNumberFormat="1" applyFont="1" applyFill="1" applyBorder="1" applyAlignment="1">
      <alignment horizontal="center"/>
    </xf>
    <xf numFmtId="3" fontId="30" fillId="5" borderId="0" xfId="0" applyNumberFormat="1" applyFont="1" applyFill="1" applyAlignment="1">
      <alignment horizontal="center"/>
    </xf>
    <xf numFmtId="3" fontId="9" fillId="5" borderId="0" xfId="116" applyNumberFormat="1" applyFont="1" applyFill="1" applyBorder="1" applyAlignment="1">
      <alignment horizontal="center"/>
    </xf>
    <xf numFmtId="3" fontId="10" fillId="5" borderId="0" xfId="47" applyNumberFormat="1" applyFont="1" applyFill="1" applyBorder="1" applyAlignment="1">
      <alignment horizontal="center" wrapText="1"/>
    </xf>
    <xf numFmtId="3" fontId="9" fillId="5" borderId="0" xfId="116" applyNumberFormat="1" applyFont="1" applyFill="1" applyBorder="1" applyAlignment="1" applyProtection="1">
      <alignment horizontal="center"/>
    </xf>
    <xf numFmtId="3" fontId="10" fillId="5" borderId="0" xfId="0" applyNumberFormat="1" applyFont="1" applyFill="1" applyAlignment="1">
      <alignment horizontal="center"/>
    </xf>
    <xf numFmtId="3" fontId="11" fillId="6" borderId="0" xfId="47" applyNumberFormat="1" applyFont="1" applyFill="1" applyBorder="1" applyAlignment="1">
      <alignment horizontal="center"/>
    </xf>
    <xf numFmtId="3" fontId="10" fillId="6" borderId="0" xfId="47" applyNumberFormat="1" applyFont="1" applyFill="1" applyBorder="1" applyAlignment="1">
      <alignment horizontal="center"/>
    </xf>
    <xf numFmtId="3" fontId="29" fillId="6" borderId="0" xfId="0" applyNumberFormat="1" applyFont="1" applyFill="1" applyAlignment="1">
      <alignment horizontal="center"/>
    </xf>
    <xf numFmtId="3" fontId="29" fillId="6" borderId="0" xfId="116" applyNumberFormat="1" applyFont="1" applyFill="1" applyBorder="1" applyAlignment="1">
      <alignment horizontal="center"/>
    </xf>
    <xf numFmtId="3" fontId="30" fillId="6" borderId="0" xfId="116" applyNumberFormat="1" applyFont="1" applyFill="1" applyBorder="1" applyAlignment="1">
      <alignment horizontal="center"/>
    </xf>
    <xf numFmtId="3" fontId="30" fillId="6" borderId="0" xfId="0" applyNumberFormat="1" applyFont="1" applyFill="1" applyAlignment="1">
      <alignment horizontal="center"/>
    </xf>
    <xf numFmtId="3" fontId="9" fillId="6" borderId="0" xfId="116" applyNumberFormat="1" applyFont="1" applyFill="1" applyBorder="1" applyAlignment="1">
      <alignment horizontal="center"/>
    </xf>
    <xf numFmtId="3" fontId="10" fillId="6" borderId="0" xfId="0" applyNumberFormat="1" applyFont="1" applyFill="1" applyAlignment="1">
      <alignment horizontal="center"/>
    </xf>
    <xf numFmtId="3" fontId="9" fillId="6" borderId="0" xfId="116" applyNumberFormat="1" applyFont="1" applyFill="1" applyBorder="1" applyAlignment="1" applyProtection="1">
      <alignment horizontal="center"/>
    </xf>
    <xf numFmtId="3" fontId="11" fillId="8" borderId="0" xfId="47" applyNumberFormat="1" applyFont="1" applyFill="1" applyBorder="1" applyAlignment="1">
      <alignment horizontal="center"/>
    </xf>
    <xf numFmtId="3" fontId="10" fillId="8" borderId="0" xfId="47" applyNumberFormat="1" applyFont="1" applyFill="1" applyBorder="1" applyAlignment="1">
      <alignment horizontal="center"/>
    </xf>
    <xf numFmtId="3" fontId="9" fillId="8" borderId="0" xfId="27" applyNumberFormat="1" applyFont="1" applyFill="1" applyBorder="1" applyAlignment="1">
      <alignment horizontal="center"/>
    </xf>
    <xf numFmtId="3" fontId="29" fillId="8" borderId="0" xfId="0" applyNumberFormat="1" applyFont="1" applyFill="1" applyAlignment="1">
      <alignment horizontal="center"/>
    </xf>
    <xf numFmtId="3" fontId="29" fillId="8" borderId="0" xfId="116" applyNumberFormat="1" applyFont="1" applyFill="1" applyBorder="1" applyAlignment="1">
      <alignment horizontal="center"/>
    </xf>
    <xf numFmtId="3" fontId="30" fillId="8" borderId="0" xfId="116" applyNumberFormat="1" applyFont="1" applyFill="1" applyBorder="1" applyAlignment="1">
      <alignment horizontal="center"/>
    </xf>
    <xf numFmtId="3" fontId="30" fillId="8" borderId="0" xfId="0" applyNumberFormat="1" applyFont="1" applyFill="1" applyAlignment="1">
      <alignment horizontal="center"/>
    </xf>
    <xf numFmtId="3" fontId="9" fillId="8" borderId="0" xfId="116" applyNumberFormat="1" applyFont="1" applyFill="1" applyBorder="1" applyAlignment="1">
      <alignment horizontal="center"/>
    </xf>
    <xf numFmtId="3" fontId="10" fillId="8" borderId="0" xfId="47" applyNumberFormat="1" applyFont="1" applyFill="1" applyBorder="1" applyAlignment="1">
      <alignment horizontal="center" wrapText="1"/>
    </xf>
    <xf numFmtId="3" fontId="9" fillId="8" borderId="0" xfId="116" applyNumberFormat="1" applyFont="1" applyFill="1" applyBorder="1" applyAlignment="1" applyProtection="1">
      <alignment horizontal="center"/>
    </xf>
    <xf numFmtId="3" fontId="10" fillId="8" borderId="0" xfId="0" applyNumberFormat="1" applyFont="1" applyFill="1" applyAlignment="1">
      <alignment horizontal="center"/>
    </xf>
    <xf numFmtId="3" fontId="9" fillId="3" borderId="0" xfId="47" applyNumberFormat="1" applyFont="1" applyFill="1" applyAlignment="1">
      <alignment horizontal="center"/>
    </xf>
    <xf numFmtId="3" fontId="29" fillId="3" borderId="0" xfId="0" applyNumberFormat="1" applyFont="1" applyFill="1" applyAlignment="1">
      <alignment horizontal="center"/>
    </xf>
    <xf numFmtId="3" fontId="29" fillId="3" borderId="0" xfId="116" applyNumberFormat="1" applyFont="1" applyFill="1" applyBorder="1" applyAlignment="1">
      <alignment horizontal="center"/>
    </xf>
    <xf numFmtId="3" fontId="30" fillId="3" borderId="0" xfId="116" applyNumberFormat="1" applyFont="1" applyFill="1" applyBorder="1" applyAlignment="1">
      <alignment horizontal="center"/>
    </xf>
    <xf numFmtId="3" fontId="30" fillId="3" borderId="0" xfId="0" applyNumberFormat="1" applyFont="1" applyFill="1" applyAlignment="1">
      <alignment horizontal="center"/>
    </xf>
    <xf numFmtId="3" fontId="9" fillId="3" borderId="0" xfId="116" applyNumberFormat="1" applyFont="1" applyFill="1" applyBorder="1" applyAlignment="1">
      <alignment horizontal="center"/>
    </xf>
    <xf numFmtId="3" fontId="9" fillId="3" borderId="0" xfId="116" applyNumberFormat="1" applyFont="1" applyFill="1" applyBorder="1" applyAlignment="1" applyProtection="1">
      <alignment horizontal="center"/>
    </xf>
    <xf numFmtId="3" fontId="11" fillId="7" borderId="0" xfId="47" applyNumberFormat="1" applyFont="1" applyFill="1" applyBorder="1" applyAlignment="1">
      <alignment horizontal="center"/>
    </xf>
    <xf numFmtId="3" fontId="10" fillId="7" borderId="0" xfId="47" applyNumberFormat="1" applyFont="1" applyFill="1" applyBorder="1" applyAlignment="1">
      <alignment horizontal="center"/>
    </xf>
    <xf numFmtId="3" fontId="30" fillId="7" borderId="0" xfId="116" applyNumberFormat="1" applyFont="1" applyFill="1" applyBorder="1" applyAlignment="1">
      <alignment horizontal="center"/>
    </xf>
    <xf numFmtId="3" fontId="9" fillId="7" borderId="0" xfId="116" applyNumberFormat="1" applyFont="1" applyFill="1" applyBorder="1" applyAlignment="1">
      <alignment horizontal="center"/>
    </xf>
    <xf numFmtId="3" fontId="10" fillId="7" borderId="0" xfId="47" applyNumberFormat="1" applyFont="1" applyFill="1" applyBorder="1" applyAlignment="1">
      <alignment horizontal="center" wrapText="1"/>
    </xf>
    <xf numFmtId="3" fontId="30" fillId="7" borderId="0" xfId="0" applyNumberFormat="1" applyFont="1" applyFill="1" applyAlignment="1">
      <alignment horizontal="center"/>
    </xf>
    <xf numFmtId="3" fontId="9" fillId="7" borderId="0" xfId="116" applyNumberFormat="1" applyFont="1" applyFill="1" applyBorder="1" applyAlignment="1" applyProtection="1">
      <alignment horizontal="center"/>
    </xf>
    <xf numFmtId="3" fontId="10" fillId="7" borderId="0" xfId="0" applyNumberFormat="1" applyFont="1" applyFill="1" applyAlignment="1">
      <alignment horizontal="center"/>
    </xf>
    <xf numFmtId="3" fontId="10" fillId="9" borderId="0" xfId="47" applyNumberFormat="1" applyFont="1" applyFill="1" applyBorder="1" applyAlignment="1">
      <alignment horizontal="center"/>
    </xf>
    <xf numFmtId="3" fontId="9" fillId="9" borderId="0" xfId="27" applyNumberFormat="1" applyFont="1" applyFill="1" applyBorder="1" applyAlignment="1">
      <alignment horizontal="center"/>
    </xf>
    <xf numFmtId="3" fontId="14" fillId="9" borderId="0" xfId="1" applyNumberFormat="1" applyFont="1" applyFill="1" applyAlignment="1">
      <alignment horizontal="center"/>
    </xf>
    <xf numFmtId="3" fontId="10" fillId="10" borderId="0" xfId="47" applyNumberFormat="1" applyFont="1" applyFill="1" applyBorder="1" applyAlignment="1">
      <alignment horizontal="center"/>
    </xf>
    <xf numFmtId="3" fontId="9" fillId="10" borderId="0" xfId="27" applyNumberFormat="1" applyFont="1" applyFill="1" applyBorder="1" applyAlignment="1">
      <alignment horizontal="center"/>
    </xf>
    <xf numFmtId="3" fontId="9" fillId="5" borderId="0" xfId="47" applyNumberFormat="1" applyFont="1" applyFill="1" applyAlignment="1">
      <alignment horizontal="center"/>
    </xf>
    <xf numFmtId="3" fontId="9" fillId="6" borderId="0" xfId="47" applyNumberFormat="1" applyFont="1" applyFill="1" applyAlignment="1">
      <alignment horizontal="center"/>
    </xf>
    <xf numFmtId="3" fontId="9" fillId="13" borderId="0" xfId="47" applyNumberFormat="1" applyFont="1" applyFill="1" applyAlignment="1">
      <alignment horizontal="center"/>
    </xf>
    <xf numFmtId="3" fontId="29" fillId="13" borderId="0" xfId="0" applyNumberFormat="1" applyFont="1" applyFill="1" applyAlignment="1">
      <alignment horizontal="center"/>
    </xf>
    <xf numFmtId="3" fontId="29" fillId="13" borderId="0" xfId="116" applyNumberFormat="1" applyFont="1" applyFill="1" applyBorder="1" applyAlignment="1">
      <alignment horizontal="center"/>
    </xf>
    <xf numFmtId="3" fontId="30" fillId="13" borderId="0" xfId="116" applyNumberFormat="1" applyFont="1" applyFill="1" applyBorder="1" applyAlignment="1">
      <alignment horizontal="center"/>
    </xf>
    <xf numFmtId="3" fontId="30" fillId="13" borderId="0" xfId="0" applyNumberFormat="1" applyFont="1" applyFill="1" applyAlignment="1">
      <alignment horizontal="center"/>
    </xf>
    <xf numFmtId="3" fontId="9" fillId="13" borderId="0" xfId="116" applyNumberFormat="1" applyFont="1" applyFill="1" applyBorder="1" applyAlignment="1">
      <alignment horizontal="center"/>
    </xf>
    <xf numFmtId="3" fontId="9" fillId="13" borderId="0" xfId="116" applyNumberFormat="1" applyFont="1" applyFill="1" applyBorder="1" applyAlignment="1" applyProtection="1">
      <alignment horizontal="center"/>
    </xf>
    <xf numFmtId="3" fontId="9" fillId="2" borderId="0" xfId="47" applyNumberFormat="1" applyFont="1" applyFill="1" applyAlignment="1">
      <alignment horizontal="center"/>
    </xf>
    <xf numFmtId="3" fontId="11" fillId="0" borderId="1" xfId="47" applyNumberFormat="1" applyFont="1" applyFill="1" applyBorder="1" applyAlignment="1">
      <alignment horizontal="center" vertical="center"/>
    </xf>
    <xf numFmtId="0" fontId="9" fillId="8" borderId="0" xfId="23" applyFill="1" applyAlignment="1">
      <alignment horizontal="justify" vertical="top"/>
    </xf>
    <xf numFmtId="0" fontId="9" fillId="8" borderId="0" xfId="23" applyFill="1" applyAlignment="1">
      <alignment horizontal="right"/>
    </xf>
    <xf numFmtId="0" fontId="9" fillId="8" borderId="0" xfId="23" applyFill="1" applyAlignment="1">
      <alignment horizontal="left" vertical="center"/>
    </xf>
    <xf numFmtId="3" fontId="9" fillId="8" borderId="0" xfId="47" applyNumberFormat="1" applyFont="1" applyFill="1" applyAlignment="1">
      <alignment horizontal="center"/>
    </xf>
    <xf numFmtId="4" fontId="9" fillId="8" borderId="0" xfId="47" applyNumberFormat="1" applyFont="1" applyFill="1" applyAlignment="1">
      <alignment horizontal="center"/>
    </xf>
    <xf numFmtId="0" fontId="9" fillId="9" borderId="0" xfId="23" applyFill="1" applyAlignment="1">
      <alignment horizontal="center" vertical="center" wrapText="1"/>
    </xf>
    <xf numFmtId="0" fontId="9" fillId="9" borderId="0" xfId="23" applyFill="1" applyAlignment="1">
      <alignment horizontal="justify" vertical="top"/>
    </xf>
    <xf numFmtId="0" fontId="9" fillId="9" borderId="0" xfId="23" applyFill="1" applyAlignment="1">
      <alignment horizontal="right"/>
    </xf>
    <xf numFmtId="0" fontId="9" fillId="9" borderId="0" xfId="23" applyFill="1" applyAlignment="1">
      <alignment horizontal="left" vertical="center"/>
    </xf>
    <xf numFmtId="3" fontId="9" fillId="9" borderId="0" xfId="47" applyNumberFormat="1" applyFont="1" applyFill="1" applyAlignment="1">
      <alignment horizontal="center"/>
    </xf>
    <xf numFmtId="4" fontId="9" fillId="9" borderId="0" xfId="47" applyNumberFormat="1" applyFont="1" applyFill="1" applyAlignment="1">
      <alignment horizontal="center"/>
    </xf>
    <xf numFmtId="0" fontId="9" fillId="7" borderId="0" xfId="23" applyFill="1" applyAlignment="1">
      <alignment horizontal="center" vertical="center" wrapText="1"/>
    </xf>
    <xf numFmtId="0" fontId="9" fillId="7" borderId="0" xfId="23" applyFill="1" applyAlignment="1">
      <alignment horizontal="justify" vertical="top"/>
    </xf>
    <xf numFmtId="0" fontId="9" fillId="7" borderId="0" xfId="23" applyFill="1" applyAlignment="1">
      <alignment horizontal="right"/>
    </xf>
    <xf numFmtId="0" fontId="9" fillId="7" borderId="0" xfId="23" applyFill="1" applyAlignment="1">
      <alignment horizontal="left" vertical="center"/>
    </xf>
    <xf numFmtId="3" fontId="9" fillId="7" borderId="0" xfId="47" applyNumberFormat="1" applyFont="1" applyFill="1" applyAlignment="1">
      <alignment horizontal="center"/>
    </xf>
    <xf numFmtId="4" fontId="9" fillId="7" borderId="0" xfId="47" applyNumberFormat="1" applyFont="1" applyFill="1" applyAlignment="1">
      <alignment horizontal="center"/>
    </xf>
    <xf numFmtId="0" fontId="10" fillId="9" borderId="0" xfId="0" applyFont="1" applyFill="1" applyAlignment="1">
      <alignment horizontal="right"/>
    </xf>
    <xf numFmtId="0" fontId="10" fillId="10" borderId="0" xfId="0" applyFont="1" applyFill="1" applyAlignment="1">
      <alignment horizontal="right"/>
    </xf>
    <xf numFmtId="0" fontId="9" fillId="11" borderId="0" xfId="23" applyFill="1" applyAlignment="1">
      <alignment horizontal="center" vertical="center" wrapText="1"/>
    </xf>
    <xf numFmtId="0" fontId="9" fillId="11" borderId="0" xfId="23" applyFill="1" applyAlignment="1">
      <alignment horizontal="justify" vertical="top"/>
    </xf>
    <xf numFmtId="0" fontId="9" fillId="11" borderId="0" xfId="23" applyFill="1" applyAlignment="1">
      <alignment horizontal="right"/>
    </xf>
    <xf numFmtId="0" fontId="9" fillId="11" borderId="0" xfId="23" applyFill="1" applyAlignment="1">
      <alignment horizontal="left" vertical="center"/>
    </xf>
    <xf numFmtId="3" fontId="9" fillId="11" borderId="0" xfId="47" applyNumberFormat="1" applyFont="1" applyFill="1" applyAlignment="1">
      <alignment horizontal="center"/>
    </xf>
    <xf numFmtId="4" fontId="9" fillId="11" borderId="0" xfId="47" applyNumberFormat="1" applyFont="1" applyFill="1" applyAlignment="1">
      <alignment horizontal="center"/>
    </xf>
    <xf numFmtId="0" fontId="10" fillId="11" borderId="0" xfId="0" applyFont="1" applyFill="1" applyAlignment="1">
      <alignment horizontal="right"/>
    </xf>
    <xf numFmtId="4" fontId="43" fillId="0" borderId="0" xfId="23" applyNumberFormat="1" applyFont="1" applyAlignment="1">
      <alignment horizontal="center" wrapText="1"/>
    </xf>
    <xf numFmtId="4" fontId="44" fillId="0" borderId="0" xfId="47" quotePrefix="1" applyNumberFormat="1" applyFont="1" applyFill="1" applyBorder="1" applyAlignment="1">
      <alignment horizontal="center"/>
    </xf>
    <xf numFmtId="4" fontId="44" fillId="4" borderId="0" xfId="47" quotePrefix="1" applyNumberFormat="1" applyFont="1" applyFill="1" applyBorder="1" applyAlignment="1">
      <alignment horizontal="center"/>
    </xf>
    <xf numFmtId="4" fontId="43" fillId="4" borderId="0" xfId="47" applyNumberFormat="1" applyFont="1" applyFill="1" applyBorder="1" applyAlignment="1">
      <alignment horizontal="center"/>
    </xf>
    <xf numFmtId="4" fontId="27" fillId="4" borderId="0" xfId="47" applyNumberFormat="1" applyFont="1" applyFill="1" applyBorder="1" applyAlignment="1">
      <alignment horizontal="center"/>
    </xf>
    <xf numFmtId="4" fontId="43" fillId="4" borderId="0" xfId="0" applyNumberFormat="1" applyFont="1" applyFill="1" applyAlignment="1">
      <alignment horizontal="center"/>
    </xf>
    <xf numFmtId="4" fontId="43" fillId="4" borderId="0" xfId="116" applyNumberFormat="1" applyFont="1" applyFill="1" applyBorder="1" applyAlignment="1">
      <alignment horizontal="center"/>
    </xf>
    <xf numFmtId="4" fontId="27" fillId="4" borderId="0" xfId="116" applyNumberFormat="1" applyFont="1" applyFill="1" applyBorder="1" applyAlignment="1">
      <alignment horizontal="center"/>
    </xf>
    <xf numFmtId="4" fontId="45" fillId="4" borderId="0" xfId="0" applyNumberFormat="1" applyFont="1" applyFill="1" applyAlignment="1">
      <alignment horizontal="center"/>
    </xf>
    <xf numFmtId="4" fontId="27" fillId="4" borderId="0" xfId="0" applyNumberFormat="1" applyFont="1" applyFill="1" applyAlignment="1">
      <alignment horizontal="center"/>
    </xf>
    <xf numFmtId="4" fontId="27" fillId="5" borderId="0" xfId="47" applyNumberFormat="1" applyFont="1" applyFill="1" applyBorder="1" applyAlignment="1">
      <alignment horizontal="center"/>
    </xf>
    <xf numFmtId="4" fontId="44" fillId="5" borderId="0" xfId="47" quotePrefix="1" applyNumberFormat="1" applyFont="1" applyFill="1" applyBorder="1" applyAlignment="1">
      <alignment horizontal="center"/>
    </xf>
    <xf numFmtId="4" fontId="43" fillId="5" borderId="0" xfId="47" applyNumberFormat="1" applyFont="1" applyFill="1" applyBorder="1" applyAlignment="1">
      <alignment horizontal="center"/>
    </xf>
    <xf numFmtId="4" fontId="27" fillId="5" borderId="0" xfId="27" applyNumberFormat="1" applyFont="1" applyFill="1" applyBorder="1" applyAlignment="1">
      <alignment horizontal="center"/>
    </xf>
    <xf numFmtId="4" fontId="43" fillId="5" borderId="1" xfId="47" applyNumberFormat="1" applyFont="1" applyFill="1" applyBorder="1" applyAlignment="1">
      <alignment horizontal="center"/>
    </xf>
    <xf numFmtId="4" fontId="45" fillId="5" borderId="0" xfId="0" applyNumberFormat="1" applyFont="1" applyFill="1" applyAlignment="1">
      <alignment horizontal="center"/>
    </xf>
    <xf numFmtId="4" fontId="27" fillId="5" borderId="0" xfId="0" applyNumberFormat="1" applyFont="1" applyFill="1" applyAlignment="1">
      <alignment horizontal="center"/>
    </xf>
    <xf numFmtId="4" fontId="27" fillId="6" borderId="0" xfId="47" applyNumberFormat="1" applyFont="1" applyFill="1" applyAlignment="1">
      <alignment horizontal="center"/>
    </xf>
    <xf numFmtId="4" fontId="44" fillId="6" borderId="0" xfId="47" quotePrefix="1" applyNumberFormat="1" applyFont="1" applyFill="1" applyBorder="1" applyAlignment="1">
      <alignment horizontal="center"/>
    </xf>
    <xf numFmtId="4" fontId="43" fillId="6" borderId="0" xfId="47" applyNumberFormat="1" applyFont="1" applyFill="1" applyBorder="1" applyAlignment="1">
      <alignment horizontal="center"/>
    </xf>
    <xf numFmtId="4" fontId="27" fillId="6" borderId="0" xfId="47" applyNumberFormat="1" applyFont="1" applyFill="1" applyBorder="1" applyAlignment="1">
      <alignment horizontal="center"/>
    </xf>
    <xf numFmtId="4" fontId="43" fillId="6" borderId="1" xfId="47" applyNumberFormat="1" applyFont="1" applyFill="1" applyBorder="1" applyAlignment="1">
      <alignment horizontal="center"/>
    </xf>
    <xf numFmtId="4" fontId="27" fillId="8" borderId="0" xfId="47" applyNumberFormat="1" applyFont="1" applyFill="1" applyAlignment="1">
      <alignment horizontal="center"/>
    </xf>
    <xf numFmtId="4" fontId="44" fillId="8" borderId="0" xfId="47" quotePrefix="1" applyNumberFormat="1" applyFont="1" applyFill="1" applyBorder="1" applyAlignment="1">
      <alignment horizontal="center"/>
    </xf>
    <xf numFmtId="4" fontId="43" fillId="8" borderId="0" xfId="47" applyNumberFormat="1" applyFont="1" applyFill="1" applyBorder="1" applyAlignment="1">
      <alignment horizontal="center"/>
    </xf>
    <xf numFmtId="4" fontId="27" fillId="8" borderId="0" xfId="47" applyNumberFormat="1" applyFont="1" applyFill="1" applyBorder="1" applyAlignment="1">
      <alignment horizontal="center"/>
    </xf>
    <xf numFmtId="4" fontId="43" fillId="8" borderId="1" xfId="47" applyNumberFormat="1" applyFont="1" applyFill="1" applyBorder="1" applyAlignment="1">
      <alignment horizontal="center"/>
    </xf>
    <xf numFmtId="4" fontId="45" fillId="8" borderId="0" xfId="0" applyNumberFormat="1" applyFont="1" applyFill="1" applyAlignment="1">
      <alignment horizontal="center"/>
    </xf>
    <xf numFmtId="4" fontId="27" fillId="8" borderId="0" xfId="0" applyNumberFormat="1" applyFont="1" applyFill="1" applyAlignment="1">
      <alignment horizontal="center"/>
    </xf>
    <xf numFmtId="4" fontId="27" fillId="3" borderId="0" xfId="47" applyNumberFormat="1" applyFont="1" applyFill="1" applyAlignment="1">
      <alignment horizontal="center"/>
    </xf>
    <xf numFmtId="4" fontId="27" fillId="7" borderId="0" xfId="47" applyNumberFormat="1" applyFont="1" applyFill="1" applyAlignment="1">
      <alignment horizontal="center"/>
    </xf>
    <xf numFmtId="4" fontId="44" fillId="7" borderId="0" xfId="47" quotePrefix="1" applyNumberFormat="1" applyFont="1" applyFill="1" applyBorder="1" applyAlignment="1">
      <alignment horizontal="center"/>
    </xf>
    <xf numFmtId="4" fontId="43" fillId="7" borderId="0" xfId="47" applyNumberFormat="1" applyFont="1" applyFill="1" applyBorder="1" applyAlignment="1">
      <alignment horizontal="center"/>
    </xf>
    <xf numFmtId="4" fontId="27" fillId="7" borderId="0" xfId="47" applyNumberFormat="1" applyFont="1" applyFill="1" applyBorder="1" applyAlignment="1">
      <alignment horizontal="center"/>
    </xf>
    <xf numFmtId="4" fontId="43" fillId="7" borderId="1" xfId="47" applyNumberFormat="1" applyFont="1" applyFill="1" applyBorder="1" applyAlignment="1">
      <alignment horizontal="center"/>
    </xf>
    <xf numFmtId="4" fontId="45" fillId="7" borderId="0" xfId="0" applyNumberFormat="1" applyFont="1" applyFill="1" applyAlignment="1">
      <alignment horizontal="center"/>
    </xf>
    <xf numFmtId="4" fontId="27" fillId="7" borderId="0" xfId="0" applyNumberFormat="1" applyFont="1" applyFill="1" applyAlignment="1">
      <alignment horizontal="center"/>
    </xf>
    <xf numFmtId="4" fontId="27" fillId="9" borderId="0" xfId="47" applyNumberFormat="1" applyFont="1" applyFill="1" applyAlignment="1">
      <alignment horizontal="center"/>
    </xf>
    <xf numFmtId="4" fontId="43" fillId="9" borderId="0" xfId="47" applyNumberFormat="1" applyFont="1" applyFill="1" applyBorder="1" applyAlignment="1">
      <alignment horizontal="center"/>
    </xf>
    <xf numFmtId="4" fontId="27" fillId="9" borderId="0" xfId="47" applyNumberFormat="1" applyFont="1" applyFill="1" applyBorder="1" applyAlignment="1">
      <alignment horizontal="center"/>
    </xf>
    <xf numFmtId="4" fontId="43" fillId="9" borderId="1" xfId="47" applyNumberFormat="1" applyFont="1" applyFill="1" applyBorder="1" applyAlignment="1">
      <alignment horizontal="center"/>
    </xf>
    <xf numFmtId="4" fontId="43" fillId="10" borderId="0" xfId="47" applyNumberFormat="1" applyFont="1" applyFill="1" applyBorder="1" applyAlignment="1">
      <alignment horizontal="center"/>
    </xf>
    <xf numFmtId="4" fontId="27" fillId="10" borderId="0" xfId="47" applyNumberFormat="1" applyFont="1" applyFill="1" applyBorder="1" applyAlignment="1">
      <alignment horizontal="center"/>
    </xf>
    <xf numFmtId="4" fontId="43" fillId="10" borderId="1" xfId="47" applyNumberFormat="1" applyFont="1" applyFill="1" applyBorder="1" applyAlignment="1">
      <alignment horizontal="center"/>
    </xf>
    <xf numFmtId="4" fontId="27" fillId="11" borderId="0" xfId="47" applyNumberFormat="1" applyFont="1" applyFill="1" applyAlignment="1">
      <alignment horizontal="center"/>
    </xf>
    <xf numFmtId="4" fontId="27" fillId="11" borderId="0" xfId="47" applyNumberFormat="1" applyFont="1" applyFill="1" applyBorder="1" applyAlignment="1">
      <alignment horizontal="center"/>
    </xf>
    <xf numFmtId="4" fontId="43" fillId="11" borderId="1" xfId="47" applyNumberFormat="1" applyFont="1" applyFill="1" applyBorder="1" applyAlignment="1">
      <alignment horizontal="center"/>
    </xf>
    <xf numFmtId="4" fontId="43" fillId="11" borderId="0" xfId="47" applyNumberFormat="1" applyFont="1" applyFill="1" applyBorder="1" applyAlignment="1">
      <alignment horizontal="center"/>
    </xf>
    <xf numFmtId="4" fontId="27" fillId="5" borderId="0" xfId="47" applyNumberFormat="1" applyFont="1" applyFill="1" applyAlignment="1">
      <alignment horizontal="center"/>
    </xf>
    <xf numFmtId="4" fontId="27" fillId="13" borderId="0" xfId="47" applyNumberFormat="1" applyFont="1" applyFill="1" applyAlignment="1">
      <alignment horizontal="center"/>
    </xf>
    <xf numFmtId="4" fontId="27" fillId="2" borderId="0" xfId="47" applyNumberFormat="1" applyFont="1" applyFill="1" applyAlignment="1">
      <alignment horizontal="center"/>
    </xf>
    <xf numFmtId="4" fontId="43" fillId="5" borderId="0" xfId="116" applyNumberFormat="1" applyFont="1" applyFill="1" applyBorder="1" applyAlignment="1">
      <alignment horizontal="center"/>
    </xf>
    <xf numFmtId="4" fontId="27" fillId="5" borderId="0" xfId="116" applyNumberFormat="1" applyFont="1" applyFill="1" applyBorder="1" applyAlignment="1">
      <alignment horizontal="center"/>
    </xf>
    <xf numFmtId="4" fontId="43" fillId="6" borderId="0" xfId="116" applyNumberFormat="1" applyFont="1" applyFill="1" applyBorder="1" applyAlignment="1">
      <alignment horizontal="center"/>
    </xf>
    <xf numFmtId="4" fontId="27" fillId="6" borderId="0" xfId="116" applyNumberFormat="1" applyFont="1" applyFill="1" applyBorder="1" applyAlignment="1">
      <alignment horizontal="center"/>
    </xf>
    <xf numFmtId="4" fontId="43" fillId="8" borderId="0" xfId="116" applyNumberFormat="1" applyFont="1" applyFill="1" applyBorder="1" applyAlignment="1">
      <alignment horizontal="center"/>
    </xf>
    <xf numFmtId="4" fontId="27" fillId="8" borderId="0" xfId="116" applyNumberFormat="1" applyFont="1" applyFill="1" applyBorder="1" applyAlignment="1">
      <alignment horizontal="center"/>
    </xf>
    <xf numFmtId="4" fontId="43" fillId="3" borderId="0" xfId="116" applyNumberFormat="1" applyFont="1" applyFill="1" applyBorder="1" applyAlignment="1">
      <alignment horizontal="center"/>
    </xf>
    <xf numFmtId="4" fontId="27" fillId="3" borderId="0" xfId="116" applyNumberFormat="1" applyFont="1" applyFill="1" applyBorder="1" applyAlignment="1">
      <alignment horizontal="center"/>
    </xf>
    <xf numFmtId="4" fontId="9" fillId="3" borderId="0" xfId="116" quotePrefix="1" applyNumberFormat="1" applyFont="1" applyFill="1" applyBorder="1" applyAlignment="1">
      <alignment horizontal="center"/>
    </xf>
    <xf numFmtId="4" fontId="43" fillId="3" borderId="1" xfId="116" applyNumberFormat="1" applyFont="1" applyFill="1" applyBorder="1" applyAlignment="1">
      <alignment horizontal="center" wrapText="1"/>
    </xf>
    <xf numFmtId="4" fontId="43" fillId="3" borderId="1" xfId="116" applyNumberFormat="1" applyFont="1" applyFill="1" applyBorder="1" applyAlignment="1">
      <alignment horizontal="center"/>
    </xf>
    <xf numFmtId="4" fontId="0" fillId="7" borderId="0" xfId="0" applyNumberFormat="1" applyFill="1" applyAlignment="1">
      <alignment horizontal="center"/>
    </xf>
    <xf numFmtId="4" fontId="27" fillId="7" borderId="0" xfId="116" applyNumberFormat="1" applyFont="1" applyFill="1" applyBorder="1" applyAlignment="1">
      <alignment horizontal="center"/>
    </xf>
    <xf numFmtId="4" fontId="9" fillId="5" borderId="0" xfId="116" quotePrefix="1" applyNumberFormat="1" applyFont="1" applyFill="1" applyBorder="1" applyAlignment="1">
      <alignment horizontal="center"/>
    </xf>
    <xf numFmtId="4" fontId="43" fillId="5" borderId="1" xfId="116" applyNumberFormat="1" applyFont="1" applyFill="1" applyBorder="1" applyAlignment="1">
      <alignment horizontal="center" wrapText="1"/>
    </xf>
    <xf numFmtId="4" fontId="43" fillId="5" borderId="1" xfId="116" applyNumberFormat="1" applyFont="1" applyFill="1" applyBorder="1" applyAlignment="1">
      <alignment horizontal="center"/>
    </xf>
    <xf numFmtId="4" fontId="9" fillId="6" borderId="0" xfId="116" quotePrefix="1" applyNumberFormat="1" applyFont="1" applyFill="1" applyBorder="1" applyAlignment="1">
      <alignment horizontal="center"/>
    </xf>
    <xf numFmtId="4" fontId="43" fillId="6" borderId="1" xfId="116" applyNumberFormat="1" applyFont="1" applyFill="1" applyBorder="1" applyAlignment="1">
      <alignment horizontal="center" wrapText="1"/>
    </xf>
    <xf numFmtId="4" fontId="43" fillId="6" borderId="1" xfId="116" applyNumberFormat="1" applyFont="1" applyFill="1" applyBorder="1" applyAlignment="1">
      <alignment horizontal="center"/>
    </xf>
    <xf numFmtId="4" fontId="43" fillId="13" borderId="0" xfId="116" applyNumberFormat="1" applyFont="1" applyFill="1" applyBorder="1" applyAlignment="1">
      <alignment horizontal="center"/>
    </xf>
    <xf numFmtId="4" fontId="27" fillId="13" borderId="0" xfId="116" applyNumberFormat="1" applyFont="1" applyFill="1" applyBorder="1" applyAlignment="1">
      <alignment horizontal="center"/>
    </xf>
    <xf numFmtId="4" fontId="9" fillId="13" borderId="0" xfId="116" quotePrefix="1" applyNumberFormat="1" applyFont="1" applyFill="1" applyBorder="1" applyAlignment="1">
      <alignment horizontal="center"/>
    </xf>
    <xf numFmtId="4" fontId="43" fillId="13" borderId="1" xfId="116" applyNumberFormat="1" applyFont="1" applyFill="1" applyBorder="1" applyAlignment="1">
      <alignment horizontal="center" wrapText="1"/>
    </xf>
    <xf numFmtId="4" fontId="43" fillId="13" borderId="1" xfId="116" applyNumberFormat="1" applyFont="1" applyFill="1" applyBorder="1" applyAlignment="1">
      <alignment horizontal="center"/>
    </xf>
    <xf numFmtId="4" fontId="30" fillId="5" borderId="0" xfId="116" applyNumberFormat="1" applyFont="1" applyFill="1" applyAlignment="1">
      <alignment horizontal="center"/>
    </xf>
    <xf numFmtId="4" fontId="30" fillId="6" borderId="0" xfId="116" applyNumberFormat="1" applyFont="1" applyFill="1" applyAlignment="1">
      <alignment horizontal="center"/>
    </xf>
    <xf numFmtId="4" fontId="27" fillId="6" borderId="0" xfId="0" applyNumberFormat="1" applyFont="1" applyFill="1" applyAlignment="1">
      <alignment horizontal="center"/>
    </xf>
    <xf numFmtId="4" fontId="30" fillId="3" borderId="0" xfId="116" applyNumberFormat="1" applyFont="1" applyFill="1" applyAlignment="1">
      <alignment horizontal="center"/>
    </xf>
    <xf numFmtId="4" fontId="27" fillId="3" borderId="0" xfId="0" applyNumberFormat="1" applyFont="1" applyFill="1" applyAlignment="1">
      <alignment horizontal="center"/>
    </xf>
    <xf numFmtId="4" fontId="27" fillId="7" borderId="0" xfId="2" applyNumberFormat="1" applyFont="1" applyFill="1" applyBorder="1" applyAlignment="1">
      <alignment horizontal="center"/>
    </xf>
    <xf numFmtId="4" fontId="10" fillId="9" borderId="0" xfId="0" applyNumberFormat="1" applyFont="1" applyFill="1" applyAlignment="1">
      <alignment horizontal="center"/>
    </xf>
    <xf numFmtId="4" fontId="10" fillId="10" borderId="0" xfId="0" applyNumberFormat="1" applyFont="1" applyFill="1" applyAlignment="1">
      <alignment horizontal="center"/>
    </xf>
    <xf numFmtId="4" fontId="10" fillId="11" borderId="0" xfId="0" applyNumberFormat="1" applyFont="1" applyFill="1" applyAlignment="1">
      <alignment horizontal="center"/>
    </xf>
    <xf numFmtId="4" fontId="30" fillId="13" borderId="0" xfId="116" applyNumberFormat="1" applyFont="1" applyFill="1" applyAlignment="1">
      <alignment horizontal="center"/>
    </xf>
    <xf numFmtId="4" fontId="27" fillId="13" borderId="0" xfId="0" applyNumberFormat="1" applyFont="1" applyFill="1" applyAlignment="1">
      <alignment horizontal="center"/>
    </xf>
    <xf numFmtId="4" fontId="11" fillId="0" borderId="1" xfId="47" applyNumberFormat="1" applyFont="1" applyFill="1" applyBorder="1" applyAlignment="1">
      <alignment horizontal="center" vertical="center" wrapText="1"/>
    </xf>
    <xf numFmtId="4" fontId="43" fillId="4" borderId="1" xfId="47" applyNumberFormat="1" applyFont="1" applyFill="1" applyBorder="1" applyAlignment="1">
      <alignment horizontal="center"/>
    </xf>
    <xf numFmtId="4" fontId="43" fillId="5" borderId="0" xfId="0" applyNumberFormat="1" applyFont="1" applyFill="1" applyAlignment="1">
      <alignment horizontal="center"/>
    </xf>
    <xf numFmtId="4" fontId="43" fillId="6" borderId="0" xfId="0" applyNumberFormat="1" applyFont="1" applyFill="1" applyAlignment="1">
      <alignment horizontal="center"/>
    </xf>
    <xf numFmtId="4" fontId="43" fillId="8" borderId="0" xfId="0" applyNumberFormat="1" applyFont="1" applyFill="1" applyAlignment="1">
      <alignment horizontal="center"/>
    </xf>
    <xf numFmtId="4" fontId="43" fillId="3" borderId="0" xfId="0" applyNumberFormat="1" applyFont="1" applyFill="1" applyAlignment="1">
      <alignment horizontal="center"/>
    </xf>
    <xf numFmtId="4" fontId="45" fillId="9" borderId="0" xfId="1" applyNumberFormat="1" applyFont="1" applyFill="1" applyAlignment="1">
      <alignment horizontal="center"/>
    </xf>
    <xf numFmtId="4" fontId="43" fillId="13" borderId="0" xfId="0" applyNumberFormat="1" applyFont="1" applyFill="1" applyAlignment="1">
      <alignment horizontal="center"/>
    </xf>
    <xf numFmtId="0" fontId="13" fillId="5" borderId="0" xfId="23" applyFont="1" applyFill="1" applyAlignment="1">
      <alignment vertical="top"/>
    </xf>
    <xf numFmtId="0" fontId="28" fillId="5" borderId="0" xfId="0" applyFont="1" applyFill="1" applyAlignment="1">
      <alignment horizontal="center"/>
    </xf>
    <xf numFmtId="0" fontId="28" fillId="0" borderId="2" xfId="115" applyFont="1" applyBorder="1" applyAlignment="1">
      <alignment horizontal="right" vertical="center"/>
    </xf>
    <xf numFmtId="0" fontId="28" fillId="0" borderId="5" xfId="115" applyFont="1" applyBorder="1" applyAlignment="1">
      <alignment horizontal="right" vertical="center"/>
    </xf>
    <xf numFmtId="0" fontId="28" fillId="0" borderId="3" xfId="115" applyFont="1" applyBorder="1" applyAlignment="1">
      <alignment horizontal="right" vertical="center"/>
    </xf>
    <xf numFmtId="0" fontId="29" fillId="2" borderId="0" xfId="23" applyFont="1" applyFill="1" applyAlignment="1">
      <alignment horizontal="center" vertical="center"/>
    </xf>
    <xf numFmtId="0" fontId="10" fillId="0" borderId="0" xfId="23" applyFont="1" applyAlignment="1">
      <alignment horizontal="center" vertical="center" wrapText="1"/>
    </xf>
    <xf numFmtId="0" fontId="33" fillId="0" borderId="0" xfId="115" applyFont="1" applyAlignment="1">
      <alignment horizontal="center"/>
    </xf>
    <xf numFmtId="0" fontId="32" fillId="0" borderId="4" xfId="115" applyFont="1" applyBorder="1" applyAlignment="1">
      <alignment horizontal="center"/>
    </xf>
    <xf numFmtId="0" fontId="14" fillId="13" borderId="0" xfId="1" applyFont="1" applyFill="1" applyAlignment="1">
      <alignment horizontal="center" vertical="top"/>
    </xf>
    <xf numFmtId="0" fontId="14" fillId="10" borderId="0" xfId="1" applyFont="1" applyFill="1" applyAlignment="1">
      <alignment horizontal="center" vertical="top"/>
    </xf>
    <xf numFmtId="3" fontId="30" fillId="3" borderId="0" xfId="0" applyNumberFormat="1" applyFont="1" applyFill="1" applyAlignment="1">
      <alignment horizontal="left"/>
    </xf>
    <xf numFmtId="0" fontId="14" fillId="5" borderId="0" xfId="1" applyFont="1" applyFill="1" applyAlignment="1">
      <alignment horizontal="center" vertical="top"/>
    </xf>
    <xf numFmtId="0" fontId="14" fillId="6" borderId="0" xfId="1" applyFont="1" applyFill="1" applyAlignment="1">
      <alignment horizontal="center" vertical="top"/>
    </xf>
    <xf numFmtId="0" fontId="10" fillId="11" borderId="1" xfId="0" applyFont="1" applyFill="1" applyBorder="1" applyAlignment="1">
      <alignment horizontal="right"/>
    </xf>
    <xf numFmtId="0" fontId="10" fillId="10" borderId="1" xfId="0" applyFont="1" applyFill="1" applyBorder="1" applyAlignment="1">
      <alignment horizontal="right"/>
    </xf>
    <xf numFmtId="0" fontId="14" fillId="11" borderId="0" xfId="1" applyFont="1" applyFill="1" applyAlignment="1">
      <alignment horizontal="center" vertical="top"/>
    </xf>
    <xf numFmtId="0" fontId="14" fillId="11" borderId="0" xfId="1" applyFont="1" applyFill="1" applyAlignment="1">
      <alignment horizontal="center" vertical="center"/>
    </xf>
    <xf numFmtId="0" fontId="13" fillId="9" borderId="0" xfId="23" applyFont="1" applyFill="1" applyAlignment="1">
      <alignment horizontal="left" vertical="top"/>
    </xf>
    <xf numFmtId="0" fontId="28" fillId="5" borderId="0" xfId="0" applyFont="1" applyFill="1" applyAlignment="1">
      <alignment horizontal="center"/>
    </xf>
    <xf numFmtId="0" fontId="10" fillId="5" borderId="1" xfId="0" applyFont="1" applyFill="1" applyBorder="1" applyAlignment="1">
      <alignment horizontal="right"/>
    </xf>
    <xf numFmtId="0" fontId="14" fillId="3" borderId="0" xfId="1" applyFont="1" applyFill="1" applyAlignment="1">
      <alignment horizontal="center" vertical="center"/>
    </xf>
    <xf numFmtId="0" fontId="13" fillId="10" borderId="0" xfId="23" applyFont="1" applyFill="1" applyAlignment="1">
      <alignment horizontal="left" vertical="top"/>
    </xf>
    <xf numFmtId="0" fontId="10" fillId="9" borderId="1" xfId="0" applyFont="1" applyFill="1" applyBorder="1" applyAlignment="1">
      <alignment horizontal="right"/>
    </xf>
    <xf numFmtId="0" fontId="10" fillId="7" borderId="1" xfId="0" applyFont="1" applyFill="1" applyBorder="1" applyAlignment="1">
      <alignment horizontal="right"/>
    </xf>
    <xf numFmtId="0" fontId="14" fillId="10" borderId="0" xfId="1" applyFont="1" applyFill="1" applyAlignment="1">
      <alignment horizontal="center" vertical="center"/>
    </xf>
    <xf numFmtId="0" fontId="14" fillId="9" borderId="0" xfId="1" applyFont="1" applyFill="1" applyAlignment="1">
      <alignment horizontal="center" vertical="top"/>
    </xf>
    <xf numFmtId="0" fontId="14" fillId="9" borderId="0" xfId="1" applyFont="1" applyFill="1" applyAlignment="1">
      <alignment horizontal="center" vertical="center"/>
    </xf>
    <xf numFmtId="0" fontId="10" fillId="8" borderId="1" xfId="0" applyFont="1" applyFill="1" applyBorder="1" applyAlignment="1">
      <alignment horizontal="right"/>
    </xf>
    <xf numFmtId="0" fontId="14" fillId="7" borderId="0" xfId="1" applyFont="1" applyFill="1" applyAlignment="1">
      <alignment horizontal="center" vertical="top"/>
    </xf>
    <xf numFmtId="0" fontId="14" fillId="7" borderId="0" xfId="1" applyFont="1" applyFill="1" applyAlignment="1">
      <alignment horizontal="center" vertical="center"/>
    </xf>
    <xf numFmtId="0" fontId="10" fillId="3" borderId="1" xfId="0" applyFont="1" applyFill="1" applyBorder="1" applyAlignment="1">
      <alignment horizontal="right"/>
    </xf>
    <xf numFmtId="0" fontId="13" fillId="7" borderId="0" xfId="23" applyFont="1" applyFill="1" applyAlignment="1">
      <alignment horizontal="left" vertical="top"/>
    </xf>
    <xf numFmtId="0" fontId="14" fillId="3" borderId="0" xfId="1" applyFont="1" applyFill="1" applyAlignment="1">
      <alignment horizontal="center" vertical="top"/>
    </xf>
    <xf numFmtId="0" fontId="10" fillId="5" borderId="1" xfId="0" applyFont="1" applyFill="1" applyBorder="1" applyAlignment="1">
      <alignment horizontal="right" vertical="center"/>
    </xf>
    <xf numFmtId="0" fontId="14" fillId="6" borderId="0" xfId="1" applyFont="1" applyFill="1" applyAlignment="1">
      <alignment horizontal="center" vertical="center"/>
    </xf>
    <xf numFmtId="0" fontId="13" fillId="6" borderId="0" xfId="23" applyFont="1" applyFill="1" applyAlignment="1">
      <alignment horizontal="left" vertical="top"/>
    </xf>
    <xf numFmtId="0" fontId="10" fillId="6" borderId="1" xfId="0" applyFont="1" applyFill="1" applyBorder="1" applyAlignment="1">
      <alignment horizontal="right"/>
    </xf>
    <xf numFmtId="0" fontId="14" fillId="8" borderId="0" xfId="1" applyFont="1" applyFill="1" applyAlignment="1">
      <alignment horizontal="center" vertical="top"/>
    </xf>
    <xf numFmtId="0" fontId="14" fillId="8" borderId="0" xfId="1" applyFont="1" applyFill="1" applyAlignment="1">
      <alignment horizontal="center" vertical="center"/>
    </xf>
    <xf numFmtId="0" fontId="13" fillId="8" borderId="0" xfId="23" applyFont="1" applyFill="1" applyAlignment="1">
      <alignment horizontal="left" vertical="top"/>
    </xf>
    <xf numFmtId="0" fontId="28" fillId="4" borderId="0" xfId="0" applyFont="1" applyFill="1" applyAlignment="1">
      <alignment horizontal="right" vertical="center"/>
    </xf>
    <xf numFmtId="1" fontId="10" fillId="4" borderId="1" xfId="1" applyNumberFormat="1" applyFont="1" applyFill="1" applyBorder="1" applyAlignment="1">
      <alignment horizontal="right" vertical="center"/>
    </xf>
    <xf numFmtId="0" fontId="13" fillId="0" borderId="0" xfId="23" applyFont="1" applyAlignment="1">
      <alignment horizontal="center" vertical="center" wrapText="1"/>
    </xf>
    <xf numFmtId="0" fontId="14" fillId="4" borderId="0" xfId="1" applyFont="1" applyFill="1" applyAlignment="1">
      <alignment horizontal="center" vertical="center"/>
    </xf>
    <xf numFmtId="0" fontId="13" fillId="4" borderId="0" xfId="23" applyFont="1" applyFill="1" applyAlignment="1">
      <alignment horizontal="left" vertical="top"/>
    </xf>
    <xf numFmtId="0" fontId="10" fillId="4" borderId="1" xfId="0" applyFont="1" applyFill="1" applyBorder="1" applyAlignment="1">
      <alignment horizontal="right" vertical="center"/>
    </xf>
    <xf numFmtId="0" fontId="37" fillId="4" borderId="0" xfId="0" applyFont="1" applyFill="1" applyAlignment="1">
      <alignment horizontal="left" vertical="top"/>
    </xf>
    <xf numFmtId="0" fontId="14" fillId="5" borderId="0" xfId="1" applyFont="1" applyFill="1" applyAlignment="1">
      <alignment horizontal="center" vertical="center"/>
    </xf>
    <xf numFmtId="0" fontId="13" fillId="5" borderId="0" xfId="23" applyFont="1" applyFill="1" applyAlignment="1">
      <alignment horizontal="left" vertical="top"/>
    </xf>
    <xf numFmtId="0" fontId="29" fillId="0" borderId="0" xfId="0" applyFont="1" applyAlignment="1">
      <alignment horizontal="center" vertical="center"/>
    </xf>
    <xf numFmtId="0" fontId="11" fillId="0" borderId="2" xfId="23" applyFont="1" applyBorder="1" applyAlignment="1">
      <alignment horizontal="center" vertical="center"/>
    </xf>
    <xf numFmtId="0" fontId="11" fillId="0" borderId="3" xfId="23" applyFont="1" applyBorder="1" applyAlignment="1">
      <alignment horizontal="center" vertical="center"/>
    </xf>
    <xf numFmtId="0" fontId="11" fillId="0" borderId="1" xfId="23" quotePrefix="1" applyFont="1" applyBorder="1" applyAlignment="1">
      <alignment horizontal="center" vertical="center"/>
    </xf>
    <xf numFmtId="0" fontId="14" fillId="4" borderId="0" xfId="1" applyFont="1" applyFill="1" applyAlignment="1">
      <alignment horizontal="center" vertical="top"/>
    </xf>
    <xf numFmtId="0" fontId="28" fillId="6" borderId="0" xfId="0" applyFont="1" applyFill="1" applyAlignment="1">
      <alignment horizontal="center"/>
    </xf>
    <xf numFmtId="0" fontId="28" fillId="13" borderId="0" xfId="0" applyFont="1" applyFill="1" applyAlignment="1">
      <alignment horizontal="center"/>
    </xf>
    <xf numFmtId="0" fontId="10" fillId="13" borderId="1" xfId="0" applyFont="1" applyFill="1" applyBorder="1" applyAlignment="1">
      <alignment horizontal="right"/>
    </xf>
  </cellXfs>
  <cellStyles count="117">
    <cellStyle name="Comma" xfId="116" builtinId="3"/>
    <cellStyle name="Comma 10" xfId="47" xr:uid="{00000000-0005-0000-0000-000001000000}"/>
    <cellStyle name="Comma 11" xfId="48" xr:uid="{00000000-0005-0000-0000-000002000000}"/>
    <cellStyle name="Comma 11 2" xfId="84" xr:uid="{00000000-0005-0000-0000-000003000000}"/>
    <cellStyle name="Comma 12" xfId="27" xr:uid="{00000000-0005-0000-0000-000004000000}"/>
    <cellStyle name="Comma 13" xfId="28" xr:uid="{00000000-0005-0000-0000-000005000000}"/>
    <cellStyle name="Comma 14" xfId="114" xr:uid="{00000000-0005-0000-0000-000006000000}"/>
    <cellStyle name="Comma 2" xfId="2" xr:uid="{00000000-0005-0000-0000-000007000000}"/>
    <cellStyle name="Comma 3" xfId="12" xr:uid="{00000000-0005-0000-0000-000008000000}"/>
    <cellStyle name="Comma 3 2" xfId="13" xr:uid="{00000000-0005-0000-0000-000009000000}"/>
    <cellStyle name="Comma 3 3" xfId="49" xr:uid="{00000000-0005-0000-0000-00000A000000}"/>
    <cellStyle name="Comma 4" xfId="14" xr:uid="{00000000-0005-0000-0000-00000B000000}"/>
    <cellStyle name="Comma 5" xfId="15" xr:uid="{00000000-0005-0000-0000-00000C000000}"/>
    <cellStyle name="Comma 6" xfId="26" xr:uid="{00000000-0005-0000-0000-00000D000000}"/>
    <cellStyle name="Comma 6 2" xfId="50" xr:uid="{00000000-0005-0000-0000-00000E000000}"/>
    <cellStyle name="Comma 7" xfId="30" xr:uid="{00000000-0005-0000-0000-00000F000000}"/>
    <cellStyle name="Comma 7 2" xfId="85" xr:uid="{00000000-0005-0000-0000-000010000000}"/>
    <cellStyle name="Comma 8" xfId="31" xr:uid="{00000000-0005-0000-0000-000011000000}"/>
    <cellStyle name="Comma 8 2" xfId="86" xr:uid="{00000000-0005-0000-0000-000012000000}"/>
    <cellStyle name="Comma 9" xfId="32" xr:uid="{00000000-0005-0000-0000-000013000000}"/>
    <cellStyle name="Comma 9 2" xfId="87" xr:uid="{00000000-0005-0000-0000-000014000000}"/>
    <cellStyle name="Comma0" xfId="3" xr:uid="{00000000-0005-0000-0000-000015000000}"/>
    <cellStyle name="Currency0" xfId="4" xr:uid="{00000000-0005-0000-0000-000016000000}"/>
    <cellStyle name="Date" xfId="5" xr:uid="{00000000-0005-0000-0000-000017000000}"/>
    <cellStyle name="Fixed" xfId="6" xr:uid="{00000000-0005-0000-0000-000018000000}"/>
    <cellStyle name="MC" xfId="9" xr:uid="{00000000-0005-0000-0000-000019000000}"/>
    <cellStyle name="Normal" xfId="0" builtinId="0"/>
    <cellStyle name="Normal 10" xfId="33" xr:uid="{00000000-0005-0000-0000-00001B000000}"/>
    <cellStyle name="Normal 10 2" xfId="51" xr:uid="{00000000-0005-0000-0000-00001C000000}"/>
    <cellStyle name="Normal 10 2 2" xfId="88" xr:uid="{00000000-0005-0000-0000-00001D000000}"/>
    <cellStyle name="Normal 10 3" xfId="89" xr:uid="{00000000-0005-0000-0000-00001E000000}"/>
    <cellStyle name="Normal 11" xfId="52" xr:uid="{00000000-0005-0000-0000-00001F000000}"/>
    <cellStyle name="Normal 11 2" xfId="90" xr:uid="{00000000-0005-0000-0000-000020000000}"/>
    <cellStyle name="Normal 12" xfId="53" xr:uid="{00000000-0005-0000-0000-000021000000}"/>
    <cellStyle name="Normal 12 2" xfId="91" xr:uid="{00000000-0005-0000-0000-000022000000}"/>
    <cellStyle name="Normal 13" xfId="23" xr:uid="{00000000-0005-0000-0000-000023000000}"/>
    <cellStyle name="Normal 14" xfId="54" xr:uid="{00000000-0005-0000-0000-000024000000}"/>
    <cellStyle name="Normal 14 2" xfId="92" xr:uid="{00000000-0005-0000-0000-000025000000}"/>
    <cellStyle name="Normal 15" xfId="34" xr:uid="{00000000-0005-0000-0000-000026000000}"/>
    <cellStyle name="Normal 16" xfId="55" xr:uid="{00000000-0005-0000-0000-000027000000}"/>
    <cellStyle name="Normal 16 2" xfId="93" xr:uid="{00000000-0005-0000-0000-000028000000}"/>
    <cellStyle name="Normal 17" xfId="56" xr:uid="{00000000-0005-0000-0000-000029000000}"/>
    <cellStyle name="Normal 17 2" xfId="94" xr:uid="{00000000-0005-0000-0000-00002A000000}"/>
    <cellStyle name="Normal 18" xfId="83" xr:uid="{00000000-0005-0000-0000-00002B000000}"/>
    <cellStyle name="Normal 18 2" xfId="100" xr:uid="{00000000-0005-0000-0000-00002C000000}"/>
    <cellStyle name="Normal 18 2 2" xfId="107" xr:uid="{00000000-0005-0000-0000-00002D000000}"/>
    <cellStyle name="Normal 19" xfId="115" xr:uid="{00000000-0005-0000-0000-00002E000000}"/>
    <cellStyle name="Normal 2" xfId="7" xr:uid="{00000000-0005-0000-0000-00002F000000}"/>
    <cellStyle name="Normal 2 2" xfId="22" xr:uid="{00000000-0005-0000-0000-000030000000}"/>
    <cellStyle name="Normal 2 2 2" xfId="35" xr:uid="{00000000-0005-0000-0000-000031000000}"/>
    <cellStyle name="Normal 2 3" xfId="8" xr:uid="{00000000-0005-0000-0000-000032000000}"/>
    <cellStyle name="Normal 2 4" xfId="10" xr:uid="{00000000-0005-0000-0000-000033000000}"/>
    <cellStyle name="Normal 2 5" xfId="77" xr:uid="{00000000-0005-0000-0000-000034000000}"/>
    <cellStyle name="Normal 3" xfId="1" xr:uid="{00000000-0005-0000-0000-000035000000}"/>
    <cellStyle name="Normal 3 2" xfId="21" xr:uid="{00000000-0005-0000-0000-000036000000}"/>
    <cellStyle name="Normal 3 3" xfId="36" xr:uid="{00000000-0005-0000-0000-000037000000}"/>
    <cellStyle name="Normal 3 4" xfId="37" xr:uid="{00000000-0005-0000-0000-000038000000}"/>
    <cellStyle name="Normal 3 4 2" xfId="95" xr:uid="{00000000-0005-0000-0000-000039000000}"/>
    <cellStyle name="Normal 4" xfId="38" xr:uid="{00000000-0005-0000-0000-00003A000000}"/>
    <cellStyle name="Normal 4 2" xfId="11" xr:uid="{00000000-0005-0000-0000-00003B000000}"/>
    <cellStyle name="Normal 4 3" xfId="39" xr:uid="{00000000-0005-0000-0000-00003C000000}"/>
    <cellStyle name="Normal 5" xfId="40" xr:uid="{00000000-0005-0000-0000-00003D000000}"/>
    <cellStyle name="Normal 6" xfId="24" xr:uid="{00000000-0005-0000-0000-00003E000000}"/>
    <cellStyle name="Normal 6 2" xfId="57" xr:uid="{00000000-0005-0000-0000-00003F000000}"/>
    <cellStyle name="Normal 6 2 10" xfId="101" xr:uid="{00000000-0005-0000-0000-000040000000}"/>
    <cellStyle name="Normal 6 2 10 2" xfId="108" xr:uid="{00000000-0005-0000-0000-000041000000}"/>
    <cellStyle name="Normal 6 2 2" xfId="58" xr:uid="{00000000-0005-0000-0000-000042000000}"/>
    <cellStyle name="Normal 6 2 2 2" xfId="64" xr:uid="{00000000-0005-0000-0000-000043000000}"/>
    <cellStyle name="Normal 6 2 2 2 2" xfId="79" xr:uid="{00000000-0005-0000-0000-000044000000}"/>
    <cellStyle name="Normal 6 2 2 2 2 2" xfId="103" xr:uid="{00000000-0005-0000-0000-000045000000}"/>
    <cellStyle name="Normal 6 2 2 2 2 2 2" xfId="110" xr:uid="{00000000-0005-0000-0000-000046000000}"/>
    <cellStyle name="Normal 6 2 3" xfId="59" xr:uid="{00000000-0005-0000-0000-000047000000}"/>
    <cellStyle name="Normal 6 2 3 2" xfId="60" xr:uid="{00000000-0005-0000-0000-000048000000}"/>
    <cellStyle name="Normal 6 2 3 2 2" xfId="96" xr:uid="{00000000-0005-0000-0000-000049000000}"/>
    <cellStyle name="Normal 6 2 3 3" xfId="97" xr:uid="{00000000-0005-0000-0000-00004A000000}"/>
    <cellStyle name="Normal 6 2 4" xfId="61" xr:uid="{00000000-0005-0000-0000-00004B000000}"/>
    <cellStyle name="Normal 6 2 4 2" xfId="66" xr:uid="{00000000-0005-0000-0000-00004C000000}"/>
    <cellStyle name="Normal 6 2 4 2 2" xfId="81" xr:uid="{00000000-0005-0000-0000-00004D000000}"/>
    <cellStyle name="Normal 6 2 4 2 2 2" xfId="105" xr:uid="{00000000-0005-0000-0000-00004E000000}"/>
    <cellStyle name="Normal 6 2 4 2 2 2 2" xfId="112" xr:uid="{00000000-0005-0000-0000-00004F000000}"/>
    <cellStyle name="Normal 6 2 4 3" xfId="68" xr:uid="{00000000-0005-0000-0000-000050000000}"/>
    <cellStyle name="Normal 6 2 4 4" xfId="67" xr:uid="{00000000-0005-0000-0000-000051000000}"/>
    <cellStyle name="Normal 6 2 4 4 2" xfId="82" xr:uid="{00000000-0005-0000-0000-000052000000}"/>
    <cellStyle name="Normal 6 2 4 4 2 2" xfId="106" xr:uid="{00000000-0005-0000-0000-000053000000}"/>
    <cellStyle name="Normal 6 2 4 4 2 2 2" xfId="113" xr:uid="{00000000-0005-0000-0000-000054000000}"/>
    <cellStyle name="Normal 6 2 4 5" xfId="69" xr:uid="{00000000-0005-0000-0000-000055000000}"/>
    <cellStyle name="Normal 6 2 4 6" xfId="70" xr:uid="{00000000-0005-0000-0000-000056000000}"/>
    <cellStyle name="Normal 6 2 4 7" xfId="71" xr:uid="{00000000-0005-0000-0000-000057000000}"/>
    <cellStyle name="Normal 6 2 4 8" xfId="72" xr:uid="{00000000-0005-0000-0000-000058000000}"/>
    <cellStyle name="Normal 6 2 5" xfId="62" xr:uid="{00000000-0005-0000-0000-000059000000}"/>
    <cellStyle name="Normal 6 2 5 2" xfId="63" xr:uid="{00000000-0005-0000-0000-00005A000000}"/>
    <cellStyle name="Normal 6 2 5 2 2" xfId="78" xr:uid="{00000000-0005-0000-0000-00005B000000}"/>
    <cellStyle name="Normal 6 2 5 2 2 2" xfId="102" xr:uid="{00000000-0005-0000-0000-00005C000000}"/>
    <cellStyle name="Normal 6 2 5 2 2 2 2" xfId="109" xr:uid="{00000000-0005-0000-0000-00005D000000}"/>
    <cellStyle name="Normal 6 2 6" xfId="73" xr:uid="{00000000-0005-0000-0000-00005E000000}"/>
    <cellStyle name="Normal 6 2 7" xfId="74" xr:uid="{00000000-0005-0000-0000-00005F000000}"/>
    <cellStyle name="Normal 6 2 8" xfId="75" xr:uid="{00000000-0005-0000-0000-000060000000}"/>
    <cellStyle name="Normal 6 2 9" xfId="76" xr:uid="{00000000-0005-0000-0000-000061000000}"/>
    <cellStyle name="Normal 7" xfId="41" xr:uid="{00000000-0005-0000-0000-000062000000}"/>
    <cellStyle name="Normal 7 2" xfId="42" xr:uid="{00000000-0005-0000-0000-000063000000}"/>
    <cellStyle name="Normal 8" xfId="43" xr:uid="{00000000-0005-0000-0000-000064000000}"/>
    <cellStyle name="Normal 8 2" xfId="98" xr:uid="{00000000-0005-0000-0000-000065000000}"/>
    <cellStyle name="Normal 9" xfId="44" xr:uid="{00000000-0005-0000-0000-000066000000}"/>
    <cellStyle name="Normal 9 2" xfId="65" xr:uid="{00000000-0005-0000-0000-000067000000}"/>
    <cellStyle name="Normal 9 2 2" xfId="80" xr:uid="{00000000-0005-0000-0000-000068000000}"/>
    <cellStyle name="Normal 9 2 2 2" xfId="104" xr:uid="{00000000-0005-0000-0000-000069000000}"/>
    <cellStyle name="Normal 9 2 2 2 2" xfId="111" xr:uid="{00000000-0005-0000-0000-00006A000000}"/>
    <cellStyle name="Percent 12" xfId="29" xr:uid="{00000000-0005-0000-0000-00006B000000}"/>
    <cellStyle name="Percent 13" xfId="45" xr:uid="{00000000-0005-0000-0000-00006C000000}"/>
    <cellStyle name="Percent 2" xfId="16" xr:uid="{00000000-0005-0000-0000-00006D000000}"/>
    <cellStyle name="Percent 2 2" xfId="46" xr:uid="{00000000-0005-0000-0000-00006E000000}"/>
    <cellStyle name="Percent 2 2 2" xfId="99" xr:uid="{00000000-0005-0000-0000-00006F000000}"/>
    <cellStyle name="Percent 3" xfId="17" xr:uid="{00000000-0005-0000-0000-000070000000}"/>
    <cellStyle name="Percent 3 2" xfId="18" xr:uid="{00000000-0005-0000-0000-000071000000}"/>
    <cellStyle name="Percent 4" xfId="19" xr:uid="{00000000-0005-0000-0000-000072000000}"/>
    <cellStyle name="Percent 5" xfId="20" xr:uid="{00000000-0005-0000-0000-000073000000}"/>
    <cellStyle name="常规_复件 爬山路 Microsoft Excel 工作表" xfId="25" xr:uid="{00000000-0005-0000-0000-000074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168</xdr:row>
      <xdr:rowOff>0</xdr:rowOff>
    </xdr:from>
    <xdr:to>
      <xdr:col>2</xdr:col>
      <xdr:colOff>314138</xdr:colOff>
      <xdr:row>171</xdr:row>
      <xdr:rowOff>116542</xdr:rowOff>
    </xdr:to>
    <xdr:sp macro="" textlink="">
      <xdr:nvSpPr>
        <xdr:cNvPr id="16" name="AutoShape 1" descr="cid:image002.gif@01C68B21.9782C830">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285750" y="30184725"/>
          <a:ext cx="1057088" cy="602317"/>
        </a:xfrm>
        <a:prstGeom prst="rect">
          <a:avLst/>
        </a:prstGeom>
        <a:noFill/>
        <a:ln w="9525">
          <a:noFill/>
          <a:miter lim="800000"/>
          <a:headEnd/>
          <a:tailEnd/>
        </a:ln>
      </xdr:spPr>
    </xdr:sp>
    <xdr:clientData/>
  </xdr:twoCellAnchor>
  <xdr:twoCellAnchor editAs="oneCell">
    <xdr:from>
      <xdr:col>1</xdr:col>
      <xdr:colOff>0</xdr:colOff>
      <xdr:row>168</xdr:row>
      <xdr:rowOff>0</xdr:rowOff>
    </xdr:from>
    <xdr:to>
      <xdr:col>2</xdr:col>
      <xdr:colOff>314138</xdr:colOff>
      <xdr:row>171</xdr:row>
      <xdr:rowOff>116542</xdr:rowOff>
    </xdr:to>
    <xdr:sp macro="" textlink="">
      <xdr:nvSpPr>
        <xdr:cNvPr id="17" name="AutoShape 2" descr="cid:image002.gif@01C68B21.9782C830">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285750" y="30184725"/>
          <a:ext cx="1057088" cy="602317"/>
        </a:xfrm>
        <a:prstGeom prst="rect">
          <a:avLst/>
        </a:prstGeom>
        <a:noFill/>
        <a:ln w="9525">
          <a:noFill/>
          <a:miter lim="800000"/>
          <a:headEnd/>
          <a:tailEnd/>
        </a:ln>
      </xdr:spPr>
    </xdr:sp>
    <xdr:clientData/>
  </xdr:twoCellAnchor>
  <xdr:twoCellAnchor editAs="oneCell">
    <xdr:from>
      <xdr:col>1</xdr:col>
      <xdr:colOff>0</xdr:colOff>
      <xdr:row>168</xdr:row>
      <xdr:rowOff>0</xdr:rowOff>
    </xdr:from>
    <xdr:to>
      <xdr:col>2</xdr:col>
      <xdr:colOff>314138</xdr:colOff>
      <xdr:row>171</xdr:row>
      <xdr:rowOff>116542</xdr:rowOff>
    </xdr:to>
    <xdr:sp macro="" textlink="">
      <xdr:nvSpPr>
        <xdr:cNvPr id="18" name="AutoShape 1" descr="cid:image002.gif@01C68B21.9782C830">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285750" y="30184725"/>
          <a:ext cx="1057088" cy="602317"/>
        </a:xfrm>
        <a:prstGeom prst="rect">
          <a:avLst/>
        </a:prstGeom>
        <a:noFill/>
        <a:ln w="9525">
          <a:noFill/>
          <a:miter lim="800000"/>
          <a:headEnd/>
          <a:tailEnd/>
        </a:ln>
      </xdr:spPr>
    </xdr:sp>
    <xdr:clientData/>
  </xdr:twoCellAnchor>
  <xdr:twoCellAnchor editAs="oneCell">
    <xdr:from>
      <xdr:col>1</xdr:col>
      <xdr:colOff>0</xdr:colOff>
      <xdr:row>157</xdr:row>
      <xdr:rowOff>0</xdr:rowOff>
    </xdr:from>
    <xdr:to>
      <xdr:col>2</xdr:col>
      <xdr:colOff>314138</xdr:colOff>
      <xdr:row>159</xdr:row>
      <xdr:rowOff>129009</xdr:rowOff>
    </xdr:to>
    <xdr:sp macro="" textlink="">
      <xdr:nvSpPr>
        <xdr:cNvPr id="22" name="AutoShape 2" descr="cid:image002.gif@01C68B21.9782C830">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285750" y="29517975"/>
          <a:ext cx="1057088" cy="614784"/>
        </a:xfrm>
        <a:prstGeom prst="rect">
          <a:avLst/>
        </a:prstGeom>
        <a:noFill/>
        <a:ln w="9525">
          <a:noFill/>
          <a:miter lim="800000"/>
          <a:headEnd/>
          <a:tailEnd/>
        </a:ln>
      </xdr:spPr>
    </xdr:sp>
    <xdr:clientData/>
  </xdr:twoCellAnchor>
  <xdr:twoCellAnchor editAs="oneCell">
    <xdr:from>
      <xdr:col>1</xdr:col>
      <xdr:colOff>0</xdr:colOff>
      <xdr:row>157</xdr:row>
      <xdr:rowOff>0</xdr:rowOff>
    </xdr:from>
    <xdr:to>
      <xdr:col>2</xdr:col>
      <xdr:colOff>314138</xdr:colOff>
      <xdr:row>158</xdr:row>
      <xdr:rowOff>291914</xdr:rowOff>
    </xdr:to>
    <xdr:sp macro="" textlink="">
      <xdr:nvSpPr>
        <xdr:cNvPr id="23" name="AutoShape 1" descr="cid:image002.gif@01C68B21.9782C830">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285750" y="29517975"/>
          <a:ext cx="1057088" cy="453839"/>
        </a:xfrm>
        <a:prstGeom prst="rect">
          <a:avLst/>
        </a:prstGeom>
        <a:noFill/>
        <a:ln w="9525">
          <a:noFill/>
          <a:miter lim="800000"/>
          <a:headEnd/>
          <a:tailEnd/>
        </a:ln>
      </xdr:spPr>
    </xdr:sp>
    <xdr:clientData/>
  </xdr:twoCellAnchor>
  <xdr:twoCellAnchor editAs="oneCell">
    <xdr:from>
      <xdr:col>1</xdr:col>
      <xdr:colOff>0</xdr:colOff>
      <xdr:row>157</xdr:row>
      <xdr:rowOff>0</xdr:rowOff>
    </xdr:from>
    <xdr:to>
      <xdr:col>2</xdr:col>
      <xdr:colOff>314138</xdr:colOff>
      <xdr:row>158</xdr:row>
      <xdr:rowOff>291914</xdr:rowOff>
    </xdr:to>
    <xdr:sp macro="" textlink="">
      <xdr:nvSpPr>
        <xdr:cNvPr id="24" name="AutoShape 2" descr="cid:image002.gif@01C68B21.9782C830">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285750" y="29517975"/>
          <a:ext cx="1057088" cy="453839"/>
        </a:xfrm>
        <a:prstGeom prst="rect">
          <a:avLst/>
        </a:prstGeom>
        <a:noFill/>
        <a:ln w="9525">
          <a:noFill/>
          <a:miter lim="800000"/>
          <a:headEnd/>
          <a:tailEnd/>
        </a:ln>
      </xdr:spPr>
    </xdr:sp>
    <xdr:clientData/>
  </xdr:twoCellAnchor>
  <xdr:twoCellAnchor editAs="oneCell">
    <xdr:from>
      <xdr:col>1</xdr:col>
      <xdr:colOff>0</xdr:colOff>
      <xdr:row>157</xdr:row>
      <xdr:rowOff>0</xdr:rowOff>
    </xdr:from>
    <xdr:to>
      <xdr:col>2</xdr:col>
      <xdr:colOff>314138</xdr:colOff>
      <xdr:row>158</xdr:row>
      <xdr:rowOff>291914</xdr:rowOff>
    </xdr:to>
    <xdr:sp macro="" textlink="">
      <xdr:nvSpPr>
        <xdr:cNvPr id="25" name="AutoShape 1" descr="cid:image002.gif@01C68B21.9782C830">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285750" y="29517975"/>
          <a:ext cx="1057088" cy="453839"/>
        </a:xfrm>
        <a:prstGeom prst="rect">
          <a:avLst/>
        </a:prstGeom>
        <a:noFill/>
        <a:ln w="9525">
          <a:noFill/>
          <a:miter lim="800000"/>
          <a:headEnd/>
          <a:tailEnd/>
        </a:ln>
      </xdr:spPr>
    </xdr:sp>
    <xdr:clientData/>
  </xdr:twoCellAnchor>
  <xdr:twoCellAnchor editAs="oneCell">
    <xdr:from>
      <xdr:col>1</xdr:col>
      <xdr:colOff>0</xdr:colOff>
      <xdr:row>428</xdr:row>
      <xdr:rowOff>0</xdr:rowOff>
    </xdr:from>
    <xdr:to>
      <xdr:col>2</xdr:col>
      <xdr:colOff>314138</xdr:colOff>
      <xdr:row>431</xdr:row>
      <xdr:rowOff>116542</xdr:rowOff>
    </xdr:to>
    <xdr:sp macro="" textlink="">
      <xdr:nvSpPr>
        <xdr:cNvPr id="26" name="AutoShape 1" descr="cid:image002.gif@01C68B21.9782C830">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285750" y="56864250"/>
          <a:ext cx="1057088" cy="602317"/>
        </a:xfrm>
        <a:prstGeom prst="rect">
          <a:avLst/>
        </a:prstGeom>
        <a:noFill/>
        <a:ln w="9525">
          <a:noFill/>
          <a:miter lim="800000"/>
          <a:headEnd/>
          <a:tailEnd/>
        </a:ln>
      </xdr:spPr>
    </xdr:sp>
    <xdr:clientData/>
  </xdr:twoCellAnchor>
  <xdr:twoCellAnchor editAs="oneCell">
    <xdr:from>
      <xdr:col>1</xdr:col>
      <xdr:colOff>0</xdr:colOff>
      <xdr:row>428</xdr:row>
      <xdr:rowOff>0</xdr:rowOff>
    </xdr:from>
    <xdr:to>
      <xdr:col>2</xdr:col>
      <xdr:colOff>314138</xdr:colOff>
      <xdr:row>431</xdr:row>
      <xdr:rowOff>116542</xdr:rowOff>
    </xdr:to>
    <xdr:sp macro="" textlink="">
      <xdr:nvSpPr>
        <xdr:cNvPr id="27" name="AutoShape 2" descr="cid:image002.gif@01C68B21.9782C830">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285750" y="56864250"/>
          <a:ext cx="1057088" cy="602317"/>
        </a:xfrm>
        <a:prstGeom prst="rect">
          <a:avLst/>
        </a:prstGeom>
        <a:noFill/>
        <a:ln w="9525">
          <a:noFill/>
          <a:miter lim="800000"/>
          <a:headEnd/>
          <a:tailEnd/>
        </a:ln>
      </xdr:spPr>
    </xdr:sp>
    <xdr:clientData/>
  </xdr:twoCellAnchor>
  <xdr:twoCellAnchor editAs="oneCell">
    <xdr:from>
      <xdr:col>1</xdr:col>
      <xdr:colOff>0</xdr:colOff>
      <xdr:row>428</xdr:row>
      <xdr:rowOff>0</xdr:rowOff>
    </xdr:from>
    <xdr:to>
      <xdr:col>2</xdr:col>
      <xdr:colOff>314138</xdr:colOff>
      <xdr:row>431</xdr:row>
      <xdr:rowOff>116542</xdr:rowOff>
    </xdr:to>
    <xdr:sp macro="" textlink="">
      <xdr:nvSpPr>
        <xdr:cNvPr id="28" name="AutoShape 1" descr="cid:image002.gif@01C68B21.9782C830">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285750" y="56864250"/>
          <a:ext cx="1057088" cy="602317"/>
        </a:xfrm>
        <a:prstGeom prst="rect">
          <a:avLst/>
        </a:prstGeom>
        <a:noFill/>
        <a:ln w="9525">
          <a:noFill/>
          <a:miter lim="800000"/>
          <a:headEnd/>
          <a:tailEnd/>
        </a:ln>
      </xdr:spPr>
    </xdr:sp>
    <xdr:clientData/>
  </xdr:twoCellAnchor>
  <xdr:twoCellAnchor editAs="oneCell">
    <xdr:from>
      <xdr:col>1</xdr:col>
      <xdr:colOff>0</xdr:colOff>
      <xdr:row>575</xdr:row>
      <xdr:rowOff>0</xdr:rowOff>
    </xdr:from>
    <xdr:to>
      <xdr:col>2</xdr:col>
      <xdr:colOff>304800</xdr:colOff>
      <xdr:row>578</xdr:row>
      <xdr:rowOff>149784</xdr:rowOff>
    </xdr:to>
    <xdr:sp macro="" textlink="">
      <xdr:nvSpPr>
        <xdr:cNvPr id="36" name="AutoShape 1" descr="cid:image002.gif@01C68B21.9782C830">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285750" y="41671875"/>
          <a:ext cx="1047750" cy="635560"/>
        </a:xfrm>
        <a:prstGeom prst="rect">
          <a:avLst/>
        </a:prstGeom>
        <a:noFill/>
        <a:ln w="9525">
          <a:noFill/>
          <a:miter lim="800000"/>
          <a:headEnd/>
          <a:tailEnd/>
        </a:ln>
      </xdr:spPr>
    </xdr:sp>
    <xdr:clientData/>
  </xdr:twoCellAnchor>
  <xdr:twoCellAnchor editAs="oneCell">
    <xdr:from>
      <xdr:col>1</xdr:col>
      <xdr:colOff>0</xdr:colOff>
      <xdr:row>575</xdr:row>
      <xdr:rowOff>0</xdr:rowOff>
    </xdr:from>
    <xdr:to>
      <xdr:col>2</xdr:col>
      <xdr:colOff>304800</xdr:colOff>
      <xdr:row>578</xdr:row>
      <xdr:rowOff>149784</xdr:rowOff>
    </xdr:to>
    <xdr:sp macro="" textlink="">
      <xdr:nvSpPr>
        <xdr:cNvPr id="37" name="AutoShape 2" descr="cid:image002.gif@01C68B21.9782C830">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285750" y="41671875"/>
          <a:ext cx="1047750" cy="635560"/>
        </a:xfrm>
        <a:prstGeom prst="rect">
          <a:avLst/>
        </a:prstGeom>
        <a:noFill/>
        <a:ln w="9525">
          <a:noFill/>
          <a:miter lim="800000"/>
          <a:headEnd/>
          <a:tailEnd/>
        </a:ln>
      </xdr:spPr>
    </xdr:sp>
    <xdr:clientData/>
  </xdr:twoCellAnchor>
  <xdr:twoCellAnchor editAs="oneCell">
    <xdr:from>
      <xdr:col>1</xdr:col>
      <xdr:colOff>0</xdr:colOff>
      <xdr:row>575</xdr:row>
      <xdr:rowOff>0</xdr:rowOff>
    </xdr:from>
    <xdr:to>
      <xdr:col>2</xdr:col>
      <xdr:colOff>304800</xdr:colOff>
      <xdr:row>578</xdr:row>
      <xdr:rowOff>149784</xdr:rowOff>
    </xdr:to>
    <xdr:sp macro="" textlink="">
      <xdr:nvSpPr>
        <xdr:cNvPr id="38" name="AutoShape 1" descr="cid:image002.gif@01C68B21.9782C830">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285750" y="41671875"/>
          <a:ext cx="1047750" cy="635560"/>
        </a:xfrm>
        <a:prstGeom prst="rect">
          <a:avLst/>
        </a:prstGeom>
        <a:noFill/>
        <a:ln w="9525">
          <a:noFill/>
          <a:miter lim="800000"/>
          <a:headEnd/>
          <a:tailEnd/>
        </a:ln>
      </xdr:spPr>
    </xdr:sp>
    <xdr:clientData/>
  </xdr:twoCellAnchor>
  <xdr:twoCellAnchor editAs="oneCell">
    <xdr:from>
      <xdr:col>1</xdr:col>
      <xdr:colOff>0</xdr:colOff>
      <xdr:row>575</xdr:row>
      <xdr:rowOff>0</xdr:rowOff>
    </xdr:from>
    <xdr:to>
      <xdr:col>2</xdr:col>
      <xdr:colOff>304800</xdr:colOff>
      <xdr:row>578</xdr:row>
      <xdr:rowOff>149784</xdr:rowOff>
    </xdr:to>
    <xdr:sp macro="" textlink="">
      <xdr:nvSpPr>
        <xdr:cNvPr id="39" name="AutoShape 2" descr="cid:image002.gif@01C68B21.9782C830">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285750" y="41671875"/>
          <a:ext cx="1047750" cy="635560"/>
        </a:xfrm>
        <a:prstGeom prst="rect">
          <a:avLst/>
        </a:prstGeom>
        <a:noFill/>
        <a:ln w="9525">
          <a:noFill/>
          <a:miter lim="800000"/>
          <a:headEnd/>
          <a:tailEnd/>
        </a:ln>
      </xdr:spPr>
    </xdr:sp>
    <xdr:clientData/>
  </xdr:twoCellAnchor>
  <xdr:twoCellAnchor editAs="oneCell">
    <xdr:from>
      <xdr:col>1</xdr:col>
      <xdr:colOff>0</xdr:colOff>
      <xdr:row>577</xdr:row>
      <xdr:rowOff>0</xdr:rowOff>
    </xdr:from>
    <xdr:to>
      <xdr:col>2</xdr:col>
      <xdr:colOff>304800</xdr:colOff>
      <xdr:row>580</xdr:row>
      <xdr:rowOff>152027</xdr:rowOff>
    </xdr:to>
    <xdr:sp macro="" textlink="">
      <xdr:nvSpPr>
        <xdr:cNvPr id="40" name="AutoShape 1" descr="cid:image002.gif@01C68B21.9782C830">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285750" y="42214800"/>
          <a:ext cx="1047750" cy="637802"/>
        </a:xfrm>
        <a:prstGeom prst="rect">
          <a:avLst/>
        </a:prstGeom>
        <a:noFill/>
        <a:ln w="9525">
          <a:noFill/>
          <a:miter lim="800000"/>
          <a:headEnd/>
          <a:tailEnd/>
        </a:ln>
      </xdr:spPr>
    </xdr:sp>
    <xdr:clientData/>
  </xdr:twoCellAnchor>
  <xdr:twoCellAnchor editAs="oneCell">
    <xdr:from>
      <xdr:col>1</xdr:col>
      <xdr:colOff>0</xdr:colOff>
      <xdr:row>577</xdr:row>
      <xdr:rowOff>0</xdr:rowOff>
    </xdr:from>
    <xdr:to>
      <xdr:col>2</xdr:col>
      <xdr:colOff>304800</xdr:colOff>
      <xdr:row>580</xdr:row>
      <xdr:rowOff>152027</xdr:rowOff>
    </xdr:to>
    <xdr:sp macro="" textlink="">
      <xdr:nvSpPr>
        <xdr:cNvPr id="41" name="AutoShape 2" descr="cid:image002.gif@01C68B21.9782C830">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285750" y="42214800"/>
          <a:ext cx="1047750" cy="637802"/>
        </a:xfrm>
        <a:prstGeom prst="rect">
          <a:avLst/>
        </a:prstGeom>
        <a:noFill/>
        <a:ln w="9525">
          <a:noFill/>
          <a:miter lim="800000"/>
          <a:headEnd/>
          <a:tailEnd/>
        </a:ln>
      </xdr:spPr>
    </xdr:sp>
    <xdr:clientData/>
  </xdr:twoCellAnchor>
  <xdr:twoCellAnchor editAs="oneCell">
    <xdr:from>
      <xdr:col>1</xdr:col>
      <xdr:colOff>0</xdr:colOff>
      <xdr:row>577</xdr:row>
      <xdr:rowOff>0</xdr:rowOff>
    </xdr:from>
    <xdr:to>
      <xdr:col>2</xdr:col>
      <xdr:colOff>304800</xdr:colOff>
      <xdr:row>580</xdr:row>
      <xdr:rowOff>152027</xdr:rowOff>
    </xdr:to>
    <xdr:sp macro="" textlink="">
      <xdr:nvSpPr>
        <xdr:cNvPr id="42" name="AutoShape 1" descr="cid:image002.gif@01C68B21.9782C830">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285750" y="42214800"/>
          <a:ext cx="1047750" cy="637802"/>
        </a:xfrm>
        <a:prstGeom prst="rect">
          <a:avLst/>
        </a:prstGeom>
        <a:noFill/>
        <a:ln w="9525">
          <a:noFill/>
          <a:miter lim="800000"/>
          <a:headEnd/>
          <a:tailEnd/>
        </a:ln>
      </xdr:spPr>
    </xdr:sp>
    <xdr:clientData/>
  </xdr:twoCellAnchor>
  <xdr:twoCellAnchor editAs="oneCell">
    <xdr:from>
      <xdr:col>1</xdr:col>
      <xdr:colOff>0</xdr:colOff>
      <xdr:row>793</xdr:row>
      <xdr:rowOff>0</xdr:rowOff>
    </xdr:from>
    <xdr:to>
      <xdr:col>2</xdr:col>
      <xdr:colOff>314138</xdr:colOff>
      <xdr:row>796</xdr:row>
      <xdr:rowOff>116542</xdr:rowOff>
    </xdr:to>
    <xdr:sp macro="" textlink="">
      <xdr:nvSpPr>
        <xdr:cNvPr id="43" name="AutoShape 1" descr="cid:image002.gif@01C68B21.9782C830">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285750" y="15392400"/>
          <a:ext cx="1057088" cy="602317"/>
        </a:xfrm>
        <a:prstGeom prst="rect">
          <a:avLst/>
        </a:prstGeom>
        <a:noFill/>
        <a:ln w="9525">
          <a:noFill/>
          <a:miter lim="800000"/>
          <a:headEnd/>
          <a:tailEnd/>
        </a:ln>
      </xdr:spPr>
    </xdr:sp>
    <xdr:clientData/>
  </xdr:twoCellAnchor>
  <xdr:twoCellAnchor editAs="oneCell">
    <xdr:from>
      <xdr:col>1</xdr:col>
      <xdr:colOff>0</xdr:colOff>
      <xdr:row>793</xdr:row>
      <xdr:rowOff>0</xdr:rowOff>
    </xdr:from>
    <xdr:to>
      <xdr:col>2</xdr:col>
      <xdr:colOff>314138</xdr:colOff>
      <xdr:row>796</xdr:row>
      <xdr:rowOff>116542</xdr:rowOff>
    </xdr:to>
    <xdr:sp macro="" textlink="">
      <xdr:nvSpPr>
        <xdr:cNvPr id="44" name="AutoShape 2" descr="cid:image002.gif@01C68B21.9782C830">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285750" y="15392400"/>
          <a:ext cx="1057088" cy="602317"/>
        </a:xfrm>
        <a:prstGeom prst="rect">
          <a:avLst/>
        </a:prstGeom>
        <a:noFill/>
        <a:ln w="9525">
          <a:noFill/>
          <a:miter lim="800000"/>
          <a:headEnd/>
          <a:tailEnd/>
        </a:ln>
      </xdr:spPr>
    </xdr:sp>
    <xdr:clientData/>
  </xdr:twoCellAnchor>
  <xdr:twoCellAnchor editAs="oneCell">
    <xdr:from>
      <xdr:col>1</xdr:col>
      <xdr:colOff>0</xdr:colOff>
      <xdr:row>793</xdr:row>
      <xdr:rowOff>0</xdr:rowOff>
    </xdr:from>
    <xdr:to>
      <xdr:col>2</xdr:col>
      <xdr:colOff>314138</xdr:colOff>
      <xdr:row>796</xdr:row>
      <xdr:rowOff>116542</xdr:rowOff>
    </xdr:to>
    <xdr:sp macro="" textlink="">
      <xdr:nvSpPr>
        <xdr:cNvPr id="45" name="AutoShape 1" descr="cid:image002.gif@01C68B21.9782C830">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285750" y="15392400"/>
          <a:ext cx="1057088" cy="602317"/>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46319</xdr:rowOff>
    </xdr:to>
    <xdr:sp macro="" textlink="">
      <xdr:nvSpPr>
        <xdr:cNvPr id="53" name="AutoShape 1" descr="cid:image002.gif@01C68B21.9782C830">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285750" y="11915775"/>
          <a:ext cx="1047750" cy="694018"/>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46319</xdr:rowOff>
    </xdr:to>
    <xdr:sp macro="" textlink="">
      <xdr:nvSpPr>
        <xdr:cNvPr id="54" name="AutoShape 2" descr="cid:image002.gif@01C68B21.9782C830">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285750" y="11915775"/>
          <a:ext cx="1047750" cy="694018"/>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46319</xdr:rowOff>
    </xdr:to>
    <xdr:sp macro="" textlink="">
      <xdr:nvSpPr>
        <xdr:cNvPr id="55" name="AutoShape 1" descr="cid:image002.gif@01C68B21.9782C830">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285750" y="11915775"/>
          <a:ext cx="1047750" cy="694018"/>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46319</xdr:rowOff>
    </xdr:to>
    <xdr:sp macro="" textlink="">
      <xdr:nvSpPr>
        <xdr:cNvPr id="56" name="AutoShape 2" descr="cid:image002.gif@01C68B21.9782C830">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285750" y="11915775"/>
          <a:ext cx="1047750" cy="694018"/>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49494</xdr:rowOff>
    </xdr:to>
    <xdr:sp macro="" textlink="">
      <xdr:nvSpPr>
        <xdr:cNvPr id="57" name="AutoShape 1" descr="cid:image002.gif@01C68B21.9782C830">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285750" y="11915775"/>
          <a:ext cx="1047750" cy="697193"/>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49494</xdr:rowOff>
    </xdr:to>
    <xdr:sp macro="" textlink="">
      <xdr:nvSpPr>
        <xdr:cNvPr id="58" name="AutoShape 2" descr="cid:image002.gif@01C68B21.9782C830">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285750" y="11915775"/>
          <a:ext cx="1047750" cy="697193"/>
        </a:xfrm>
        <a:prstGeom prst="rect">
          <a:avLst/>
        </a:prstGeom>
        <a:noFill/>
        <a:ln w="9525">
          <a:noFill/>
          <a:miter lim="800000"/>
          <a:headEnd/>
          <a:tailEnd/>
        </a:ln>
      </xdr:spPr>
    </xdr:sp>
    <xdr:clientData/>
  </xdr:twoCellAnchor>
  <xdr:twoCellAnchor editAs="oneCell">
    <xdr:from>
      <xdr:col>1</xdr:col>
      <xdr:colOff>0</xdr:colOff>
      <xdr:row>1135</xdr:row>
      <xdr:rowOff>0</xdr:rowOff>
    </xdr:from>
    <xdr:to>
      <xdr:col>2</xdr:col>
      <xdr:colOff>304800</xdr:colOff>
      <xdr:row>1139</xdr:row>
      <xdr:rowOff>49494</xdr:rowOff>
    </xdr:to>
    <xdr:sp macro="" textlink="">
      <xdr:nvSpPr>
        <xdr:cNvPr id="59" name="AutoShape 1" descr="cid:image002.gif@01C68B21.9782C830">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285750" y="11915775"/>
          <a:ext cx="1047750" cy="697193"/>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32684</xdr:rowOff>
    </xdr:to>
    <xdr:sp macro="" textlink="">
      <xdr:nvSpPr>
        <xdr:cNvPr id="60" name="AutoShape 1" descr="cid:image002.gif@01C68B21.9782C830">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285750" y="11496675"/>
          <a:ext cx="1047750" cy="680384"/>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32684</xdr:rowOff>
    </xdr:to>
    <xdr:sp macro="" textlink="">
      <xdr:nvSpPr>
        <xdr:cNvPr id="61" name="AutoShape 2" descr="cid:image002.gif@01C68B21.9782C830">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285750" y="11496675"/>
          <a:ext cx="1047750" cy="680384"/>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32684</xdr:rowOff>
    </xdr:to>
    <xdr:sp macro="" textlink="">
      <xdr:nvSpPr>
        <xdr:cNvPr id="62" name="AutoShape 1" descr="cid:image002.gif@01C68B21.9782C830">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285750" y="11496675"/>
          <a:ext cx="1047750" cy="680384"/>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32684</xdr:rowOff>
    </xdr:to>
    <xdr:sp macro="" textlink="">
      <xdr:nvSpPr>
        <xdr:cNvPr id="63" name="AutoShape 2" descr="cid:image002.gif@01C68B21.9782C830">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285750" y="11496675"/>
          <a:ext cx="1047750" cy="680384"/>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35859</xdr:rowOff>
    </xdr:to>
    <xdr:sp macro="" textlink="">
      <xdr:nvSpPr>
        <xdr:cNvPr id="64" name="AutoShape 1" descr="cid:image002.gif@01C68B21.9782C830">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285750" y="11496675"/>
          <a:ext cx="1047750" cy="683559"/>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35859</xdr:rowOff>
    </xdr:to>
    <xdr:sp macro="" textlink="">
      <xdr:nvSpPr>
        <xdr:cNvPr id="65" name="AutoShape 2" descr="cid:image002.gif@01C68B21.9782C830">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285750" y="11496675"/>
          <a:ext cx="1047750" cy="683559"/>
        </a:xfrm>
        <a:prstGeom prst="rect">
          <a:avLst/>
        </a:prstGeom>
        <a:noFill/>
        <a:ln w="9525">
          <a:noFill/>
          <a:miter lim="800000"/>
          <a:headEnd/>
          <a:tailEnd/>
        </a:ln>
      </xdr:spPr>
    </xdr:sp>
    <xdr:clientData/>
  </xdr:twoCellAnchor>
  <xdr:twoCellAnchor editAs="oneCell">
    <xdr:from>
      <xdr:col>1</xdr:col>
      <xdr:colOff>0</xdr:colOff>
      <xdr:row>1234</xdr:row>
      <xdr:rowOff>0</xdr:rowOff>
    </xdr:from>
    <xdr:to>
      <xdr:col>2</xdr:col>
      <xdr:colOff>304800</xdr:colOff>
      <xdr:row>1238</xdr:row>
      <xdr:rowOff>35859</xdr:rowOff>
    </xdr:to>
    <xdr:sp macro="" textlink="">
      <xdr:nvSpPr>
        <xdr:cNvPr id="66" name="AutoShape 1" descr="cid:image002.gif@01C68B21.9782C830">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285750" y="11496675"/>
          <a:ext cx="1047750" cy="683559"/>
        </a:xfrm>
        <a:prstGeom prst="rect">
          <a:avLst/>
        </a:prstGeom>
        <a:noFill/>
        <a:ln w="9525">
          <a:noFill/>
          <a:miter lim="800000"/>
          <a:headEnd/>
          <a:tailEnd/>
        </a:ln>
      </xdr:spPr>
    </xdr:sp>
    <xdr:clientData/>
  </xdr:twoCellAnchor>
  <xdr:twoCellAnchor editAs="oneCell">
    <xdr:from>
      <xdr:col>1</xdr:col>
      <xdr:colOff>0</xdr:colOff>
      <xdr:row>1309</xdr:row>
      <xdr:rowOff>0</xdr:rowOff>
    </xdr:from>
    <xdr:to>
      <xdr:col>2</xdr:col>
      <xdr:colOff>304800</xdr:colOff>
      <xdr:row>1312</xdr:row>
      <xdr:rowOff>149787</xdr:rowOff>
    </xdr:to>
    <xdr:sp macro="" textlink="">
      <xdr:nvSpPr>
        <xdr:cNvPr id="67" name="AutoShape 1" descr="cid:image002.gif@01C68B21.9782C830">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285750" y="13363575"/>
          <a:ext cx="1047750" cy="635562"/>
        </a:xfrm>
        <a:prstGeom prst="rect">
          <a:avLst/>
        </a:prstGeom>
        <a:noFill/>
        <a:ln w="9525">
          <a:noFill/>
          <a:miter lim="800000"/>
          <a:headEnd/>
          <a:tailEnd/>
        </a:ln>
      </xdr:spPr>
    </xdr:sp>
    <xdr:clientData/>
  </xdr:twoCellAnchor>
  <xdr:twoCellAnchor editAs="oneCell">
    <xdr:from>
      <xdr:col>1</xdr:col>
      <xdr:colOff>0</xdr:colOff>
      <xdr:row>1309</xdr:row>
      <xdr:rowOff>0</xdr:rowOff>
    </xdr:from>
    <xdr:to>
      <xdr:col>2</xdr:col>
      <xdr:colOff>304800</xdr:colOff>
      <xdr:row>1312</xdr:row>
      <xdr:rowOff>149787</xdr:rowOff>
    </xdr:to>
    <xdr:sp macro="" textlink="">
      <xdr:nvSpPr>
        <xdr:cNvPr id="68" name="AutoShape 2" descr="cid:image002.gif@01C68B21.9782C830">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285750" y="13363575"/>
          <a:ext cx="1047750" cy="635562"/>
        </a:xfrm>
        <a:prstGeom prst="rect">
          <a:avLst/>
        </a:prstGeom>
        <a:noFill/>
        <a:ln w="9525">
          <a:noFill/>
          <a:miter lim="800000"/>
          <a:headEnd/>
          <a:tailEnd/>
        </a:ln>
      </xdr:spPr>
    </xdr:sp>
    <xdr:clientData/>
  </xdr:twoCellAnchor>
  <xdr:twoCellAnchor editAs="oneCell">
    <xdr:from>
      <xdr:col>1</xdr:col>
      <xdr:colOff>0</xdr:colOff>
      <xdr:row>1309</xdr:row>
      <xdr:rowOff>0</xdr:rowOff>
    </xdr:from>
    <xdr:to>
      <xdr:col>2</xdr:col>
      <xdr:colOff>304800</xdr:colOff>
      <xdr:row>1312</xdr:row>
      <xdr:rowOff>149787</xdr:rowOff>
    </xdr:to>
    <xdr:sp macro="" textlink="">
      <xdr:nvSpPr>
        <xdr:cNvPr id="69" name="AutoShape 1" descr="cid:image002.gif@01C68B21.9782C830">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285750" y="13363575"/>
          <a:ext cx="1047750" cy="635562"/>
        </a:xfrm>
        <a:prstGeom prst="rect">
          <a:avLst/>
        </a:prstGeom>
        <a:noFill/>
        <a:ln w="9525">
          <a:noFill/>
          <a:miter lim="800000"/>
          <a:headEnd/>
          <a:tailEnd/>
        </a:ln>
      </xdr:spPr>
    </xdr:sp>
    <xdr:clientData/>
  </xdr:twoCellAnchor>
  <xdr:twoCellAnchor editAs="oneCell">
    <xdr:from>
      <xdr:col>1</xdr:col>
      <xdr:colOff>0</xdr:colOff>
      <xdr:row>1309</xdr:row>
      <xdr:rowOff>0</xdr:rowOff>
    </xdr:from>
    <xdr:to>
      <xdr:col>2</xdr:col>
      <xdr:colOff>304800</xdr:colOff>
      <xdr:row>1312</xdr:row>
      <xdr:rowOff>149787</xdr:rowOff>
    </xdr:to>
    <xdr:sp macro="" textlink="">
      <xdr:nvSpPr>
        <xdr:cNvPr id="70" name="AutoShape 2" descr="cid:image002.gif@01C68B21.9782C830">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285750" y="13363575"/>
          <a:ext cx="1047750" cy="635562"/>
        </a:xfrm>
        <a:prstGeom prst="rect">
          <a:avLst/>
        </a:prstGeom>
        <a:noFill/>
        <a:ln w="9525">
          <a:noFill/>
          <a:miter lim="800000"/>
          <a:headEnd/>
          <a:tailEnd/>
        </a:ln>
      </xdr:spPr>
    </xdr:sp>
    <xdr:clientData/>
  </xdr:twoCellAnchor>
  <xdr:twoCellAnchor editAs="oneCell">
    <xdr:from>
      <xdr:col>1</xdr:col>
      <xdr:colOff>0</xdr:colOff>
      <xdr:row>1311</xdr:row>
      <xdr:rowOff>0</xdr:rowOff>
    </xdr:from>
    <xdr:to>
      <xdr:col>2</xdr:col>
      <xdr:colOff>304800</xdr:colOff>
      <xdr:row>1314</xdr:row>
      <xdr:rowOff>152025</xdr:rowOff>
    </xdr:to>
    <xdr:sp macro="" textlink="">
      <xdr:nvSpPr>
        <xdr:cNvPr id="71" name="AutoShape 1" descr="cid:image002.gif@01C68B21.9782C830">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285750" y="13906500"/>
          <a:ext cx="1047750" cy="637800"/>
        </a:xfrm>
        <a:prstGeom prst="rect">
          <a:avLst/>
        </a:prstGeom>
        <a:noFill/>
        <a:ln w="9525">
          <a:noFill/>
          <a:miter lim="800000"/>
          <a:headEnd/>
          <a:tailEnd/>
        </a:ln>
      </xdr:spPr>
    </xdr:sp>
    <xdr:clientData/>
  </xdr:twoCellAnchor>
  <xdr:twoCellAnchor editAs="oneCell">
    <xdr:from>
      <xdr:col>1</xdr:col>
      <xdr:colOff>0</xdr:colOff>
      <xdr:row>1311</xdr:row>
      <xdr:rowOff>0</xdr:rowOff>
    </xdr:from>
    <xdr:to>
      <xdr:col>2</xdr:col>
      <xdr:colOff>304800</xdr:colOff>
      <xdr:row>1314</xdr:row>
      <xdr:rowOff>152025</xdr:rowOff>
    </xdr:to>
    <xdr:sp macro="" textlink="">
      <xdr:nvSpPr>
        <xdr:cNvPr id="72" name="AutoShape 2" descr="cid:image002.gif@01C68B21.9782C830">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285750" y="13906500"/>
          <a:ext cx="1047750" cy="637800"/>
        </a:xfrm>
        <a:prstGeom prst="rect">
          <a:avLst/>
        </a:prstGeom>
        <a:noFill/>
        <a:ln w="9525">
          <a:noFill/>
          <a:miter lim="800000"/>
          <a:headEnd/>
          <a:tailEnd/>
        </a:ln>
      </xdr:spPr>
    </xdr:sp>
    <xdr:clientData/>
  </xdr:twoCellAnchor>
  <xdr:twoCellAnchor editAs="oneCell">
    <xdr:from>
      <xdr:col>1</xdr:col>
      <xdr:colOff>0</xdr:colOff>
      <xdr:row>1311</xdr:row>
      <xdr:rowOff>0</xdr:rowOff>
    </xdr:from>
    <xdr:to>
      <xdr:col>2</xdr:col>
      <xdr:colOff>304800</xdr:colOff>
      <xdr:row>1314</xdr:row>
      <xdr:rowOff>152025</xdr:rowOff>
    </xdr:to>
    <xdr:sp macro="" textlink="">
      <xdr:nvSpPr>
        <xdr:cNvPr id="73" name="AutoShape 1" descr="cid:image002.gif@01C68B21.9782C830">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285750" y="13906500"/>
          <a:ext cx="1047750" cy="637800"/>
        </a:xfrm>
        <a:prstGeom prst="rect">
          <a:avLst/>
        </a:prstGeom>
        <a:noFill/>
        <a:ln w="9525">
          <a:noFill/>
          <a:miter lim="800000"/>
          <a:headEnd/>
          <a:tailEnd/>
        </a:ln>
      </xdr:spPr>
    </xdr:sp>
    <xdr:clientData/>
  </xdr:twoCellAnchor>
  <xdr:twoCellAnchor editAs="oneCell">
    <xdr:from>
      <xdr:col>1</xdr:col>
      <xdr:colOff>134471</xdr:colOff>
      <xdr:row>999</xdr:row>
      <xdr:rowOff>0</xdr:rowOff>
    </xdr:from>
    <xdr:to>
      <xdr:col>2</xdr:col>
      <xdr:colOff>449643</xdr:colOff>
      <xdr:row>1003</xdr:row>
      <xdr:rowOff>70898</xdr:rowOff>
    </xdr:to>
    <xdr:sp macro="" textlink="">
      <xdr:nvSpPr>
        <xdr:cNvPr id="301" name="AutoShape 1" descr="cid:image002.gif@01C68B21.9782C830">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734546" y="3752850"/>
          <a:ext cx="1058122" cy="718598"/>
        </a:xfrm>
        <a:prstGeom prst="rect">
          <a:avLst/>
        </a:prstGeom>
        <a:noFill/>
        <a:ln w="9525">
          <a:noFill/>
          <a:miter lim="800000"/>
          <a:headEnd/>
          <a:tailEnd/>
        </a:ln>
      </xdr:spPr>
    </xdr:sp>
    <xdr:clientData/>
  </xdr:twoCellAnchor>
  <xdr:twoCellAnchor editAs="oneCell">
    <xdr:from>
      <xdr:col>1</xdr:col>
      <xdr:colOff>35858</xdr:colOff>
      <xdr:row>999</xdr:row>
      <xdr:rowOff>107577</xdr:rowOff>
    </xdr:from>
    <xdr:to>
      <xdr:col>2</xdr:col>
      <xdr:colOff>351030</xdr:colOff>
      <xdr:row>1004</xdr:row>
      <xdr:rowOff>16550</xdr:rowOff>
    </xdr:to>
    <xdr:sp macro="" textlink="">
      <xdr:nvSpPr>
        <xdr:cNvPr id="302" name="AutoShape 2" descr="cid:image002.gif@01C68B21.9782C830">
          <a:extLst>
            <a:ext uri="{FF2B5EF4-FFF2-40B4-BE49-F238E27FC236}">
              <a16:creationId xmlns:a16="http://schemas.microsoft.com/office/drawing/2014/main" id="{00000000-0008-0000-0100-00002E010000}"/>
            </a:ext>
          </a:extLst>
        </xdr:cNvPr>
        <xdr:cNvSpPr>
          <a:spLocks noChangeAspect="1" noChangeArrowheads="1"/>
        </xdr:cNvSpPr>
      </xdr:nvSpPr>
      <xdr:spPr bwMode="auto">
        <a:xfrm>
          <a:off x="635933" y="3860427"/>
          <a:ext cx="1058122" cy="718598"/>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315172</xdr:colOff>
      <xdr:row>1003</xdr:row>
      <xdr:rowOff>70898</xdr:rowOff>
    </xdr:to>
    <xdr:sp macro="" textlink="">
      <xdr:nvSpPr>
        <xdr:cNvPr id="303" name="AutoShape 1" descr="cid:image002.gif@01C68B21.9782C830">
          <a:extLst>
            <a:ext uri="{FF2B5EF4-FFF2-40B4-BE49-F238E27FC236}">
              <a16:creationId xmlns:a16="http://schemas.microsoft.com/office/drawing/2014/main" id="{00000000-0008-0000-0100-00002F010000}"/>
            </a:ext>
          </a:extLst>
        </xdr:cNvPr>
        <xdr:cNvSpPr>
          <a:spLocks noChangeAspect="1" noChangeArrowheads="1"/>
        </xdr:cNvSpPr>
      </xdr:nvSpPr>
      <xdr:spPr bwMode="auto">
        <a:xfrm>
          <a:off x="600075" y="3752850"/>
          <a:ext cx="1058122" cy="718598"/>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315172</xdr:colOff>
      <xdr:row>1003</xdr:row>
      <xdr:rowOff>70898</xdr:rowOff>
    </xdr:to>
    <xdr:sp macro="" textlink="">
      <xdr:nvSpPr>
        <xdr:cNvPr id="304" name="AutoShape 2" descr="cid:image002.gif@01C68B21.9782C830">
          <a:extLst>
            <a:ext uri="{FF2B5EF4-FFF2-40B4-BE49-F238E27FC236}">
              <a16:creationId xmlns:a16="http://schemas.microsoft.com/office/drawing/2014/main" id="{00000000-0008-0000-0100-000030010000}"/>
            </a:ext>
          </a:extLst>
        </xdr:cNvPr>
        <xdr:cNvSpPr>
          <a:spLocks noChangeAspect="1" noChangeArrowheads="1"/>
        </xdr:cNvSpPr>
      </xdr:nvSpPr>
      <xdr:spPr bwMode="auto">
        <a:xfrm>
          <a:off x="600075" y="3752850"/>
          <a:ext cx="1058122" cy="718598"/>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315172</xdr:colOff>
      <xdr:row>1001</xdr:row>
      <xdr:rowOff>79416</xdr:rowOff>
    </xdr:to>
    <xdr:sp macro="" textlink="">
      <xdr:nvSpPr>
        <xdr:cNvPr id="305" name="AutoShape 1" descr="cid:image002.gif@01C68B21.9782C830">
          <a:extLst>
            <a:ext uri="{FF2B5EF4-FFF2-40B4-BE49-F238E27FC236}">
              <a16:creationId xmlns:a16="http://schemas.microsoft.com/office/drawing/2014/main" id="{00000000-0008-0000-0100-000031010000}"/>
            </a:ext>
          </a:extLst>
        </xdr:cNvPr>
        <xdr:cNvSpPr>
          <a:spLocks noChangeAspect="1" noChangeArrowheads="1"/>
        </xdr:cNvSpPr>
      </xdr:nvSpPr>
      <xdr:spPr bwMode="auto">
        <a:xfrm>
          <a:off x="600075" y="3752850"/>
          <a:ext cx="1058122" cy="403266"/>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315172</xdr:colOff>
      <xdr:row>1001</xdr:row>
      <xdr:rowOff>79416</xdr:rowOff>
    </xdr:to>
    <xdr:sp macro="" textlink="">
      <xdr:nvSpPr>
        <xdr:cNvPr id="306" name="AutoShape 2" descr="cid:image002.gif@01C68B21.9782C830">
          <a:extLst>
            <a:ext uri="{FF2B5EF4-FFF2-40B4-BE49-F238E27FC236}">
              <a16:creationId xmlns:a16="http://schemas.microsoft.com/office/drawing/2014/main" id="{00000000-0008-0000-0100-000032010000}"/>
            </a:ext>
          </a:extLst>
        </xdr:cNvPr>
        <xdr:cNvSpPr>
          <a:spLocks noChangeAspect="1" noChangeArrowheads="1"/>
        </xdr:cNvSpPr>
      </xdr:nvSpPr>
      <xdr:spPr bwMode="auto">
        <a:xfrm>
          <a:off x="600075" y="3752850"/>
          <a:ext cx="1058122" cy="403266"/>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315172</xdr:colOff>
      <xdr:row>1001</xdr:row>
      <xdr:rowOff>79416</xdr:rowOff>
    </xdr:to>
    <xdr:sp macro="" textlink="">
      <xdr:nvSpPr>
        <xdr:cNvPr id="307" name="AutoShape 1" descr="cid:image002.gif@01C68B21.9782C830">
          <a:extLst>
            <a:ext uri="{FF2B5EF4-FFF2-40B4-BE49-F238E27FC236}">
              <a16:creationId xmlns:a16="http://schemas.microsoft.com/office/drawing/2014/main" id="{00000000-0008-0000-0100-000033010000}"/>
            </a:ext>
          </a:extLst>
        </xdr:cNvPr>
        <xdr:cNvSpPr>
          <a:spLocks noChangeAspect="1" noChangeArrowheads="1"/>
        </xdr:cNvSpPr>
      </xdr:nvSpPr>
      <xdr:spPr bwMode="auto">
        <a:xfrm>
          <a:off x="600075" y="3752850"/>
          <a:ext cx="1058122" cy="403266"/>
        </a:xfrm>
        <a:prstGeom prst="rect">
          <a:avLst/>
        </a:prstGeom>
        <a:noFill/>
        <a:ln w="9525">
          <a:noFill/>
          <a:miter lim="800000"/>
          <a:headEnd/>
          <a:tailEnd/>
        </a:ln>
      </xdr:spPr>
    </xdr:sp>
    <xdr:clientData/>
  </xdr:twoCellAnchor>
  <xdr:twoCellAnchor editAs="oneCell">
    <xdr:from>
      <xdr:col>2</xdr:col>
      <xdr:colOff>717177</xdr:colOff>
      <xdr:row>999</xdr:row>
      <xdr:rowOff>0</xdr:rowOff>
    </xdr:from>
    <xdr:to>
      <xdr:col>2</xdr:col>
      <xdr:colOff>1627940</xdr:colOff>
      <xdr:row>1000</xdr:row>
      <xdr:rowOff>106678</xdr:rowOff>
    </xdr:to>
    <xdr:sp macro="" textlink="">
      <xdr:nvSpPr>
        <xdr:cNvPr id="308" name="AutoShape 1" descr="cid:image002.gif@01C68B21.9782C830">
          <a:extLst>
            <a:ext uri="{FF2B5EF4-FFF2-40B4-BE49-F238E27FC236}">
              <a16:creationId xmlns:a16="http://schemas.microsoft.com/office/drawing/2014/main" id="{00000000-0008-0000-0100-000034010000}"/>
            </a:ext>
          </a:extLst>
        </xdr:cNvPr>
        <xdr:cNvSpPr>
          <a:spLocks noChangeAspect="1" noChangeArrowheads="1"/>
        </xdr:cNvSpPr>
      </xdr:nvSpPr>
      <xdr:spPr bwMode="auto">
        <a:xfrm>
          <a:off x="2126877" y="3752850"/>
          <a:ext cx="910763" cy="268603"/>
        </a:xfrm>
        <a:prstGeom prst="rect">
          <a:avLst/>
        </a:prstGeom>
        <a:noFill/>
        <a:ln w="9525">
          <a:noFill/>
          <a:miter lim="800000"/>
          <a:headEnd/>
          <a:tailEnd/>
        </a:ln>
      </xdr:spPr>
    </xdr:sp>
    <xdr:clientData/>
  </xdr:twoCellAnchor>
  <xdr:twoCellAnchor editAs="oneCell">
    <xdr:from>
      <xdr:col>2</xdr:col>
      <xdr:colOff>1021977</xdr:colOff>
      <xdr:row>999</xdr:row>
      <xdr:rowOff>0</xdr:rowOff>
    </xdr:from>
    <xdr:to>
      <xdr:col>2</xdr:col>
      <xdr:colOff>2180390</xdr:colOff>
      <xdr:row>1000</xdr:row>
      <xdr:rowOff>107739</xdr:rowOff>
    </xdr:to>
    <xdr:sp macro="" textlink="">
      <xdr:nvSpPr>
        <xdr:cNvPr id="309" name="AutoShape 1" descr="cid:image002.gif@01C68B21.9782C830">
          <a:extLst>
            <a:ext uri="{FF2B5EF4-FFF2-40B4-BE49-F238E27FC236}">
              <a16:creationId xmlns:a16="http://schemas.microsoft.com/office/drawing/2014/main" id="{00000000-0008-0000-0100-000035010000}"/>
            </a:ext>
          </a:extLst>
        </xdr:cNvPr>
        <xdr:cNvSpPr>
          <a:spLocks noChangeAspect="1" noChangeArrowheads="1"/>
        </xdr:cNvSpPr>
      </xdr:nvSpPr>
      <xdr:spPr bwMode="auto">
        <a:xfrm>
          <a:off x="2431677" y="3752850"/>
          <a:ext cx="1158413" cy="269664"/>
        </a:xfrm>
        <a:prstGeom prst="rect">
          <a:avLst/>
        </a:prstGeom>
        <a:noFill/>
        <a:ln w="9525">
          <a:noFill/>
          <a:miter lim="800000"/>
          <a:headEnd/>
          <a:tailEnd/>
        </a:ln>
      </xdr:spPr>
    </xdr:sp>
    <xdr:clientData/>
  </xdr:twoCellAnchor>
  <xdr:twoCellAnchor editAs="oneCell">
    <xdr:from>
      <xdr:col>2</xdr:col>
      <xdr:colOff>1389530</xdr:colOff>
      <xdr:row>999</xdr:row>
      <xdr:rowOff>0</xdr:rowOff>
    </xdr:from>
    <xdr:to>
      <xdr:col>2</xdr:col>
      <xdr:colOff>2547943</xdr:colOff>
      <xdr:row>1000</xdr:row>
      <xdr:rowOff>107739</xdr:rowOff>
    </xdr:to>
    <xdr:sp macro="" textlink="">
      <xdr:nvSpPr>
        <xdr:cNvPr id="310" name="AutoShape 2" descr="cid:image002.gif@01C68B21.9782C830">
          <a:extLst>
            <a:ext uri="{FF2B5EF4-FFF2-40B4-BE49-F238E27FC236}">
              <a16:creationId xmlns:a16="http://schemas.microsoft.com/office/drawing/2014/main" id="{00000000-0008-0000-0100-000036010000}"/>
            </a:ext>
          </a:extLst>
        </xdr:cNvPr>
        <xdr:cNvSpPr>
          <a:spLocks noChangeAspect="1" noChangeArrowheads="1"/>
        </xdr:cNvSpPr>
      </xdr:nvSpPr>
      <xdr:spPr bwMode="auto">
        <a:xfrm>
          <a:off x="2799230" y="3752850"/>
          <a:ext cx="1158413" cy="26966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107737</xdr:rowOff>
    </xdr:to>
    <xdr:sp macro="" textlink="">
      <xdr:nvSpPr>
        <xdr:cNvPr id="311" name="AutoShape 1" descr="cid:image002.gif@01C68B21.9782C830">
          <a:extLst>
            <a:ext uri="{FF2B5EF4-FFF2-40B4-BE49-F238E27FC236}">
              <a16:creationId xmlns:a16="http://schemas.microsoft.com/office/drawing/2014/main" id="{00000000-0008-0000-0100-000037010000}"/>
            </a:ext>
          </a:extLst>
        </xdr:cNvPr>
        <xdr:cNvSpPr>
          <a:spLocks noChangeAspect="1" noChangeArrowheads="1"/>
        </xdr:cNvSpPr>
      </xdr:nvSpPr>
      <xdr:spPr bwMode="auto">
        <a:xfrm>
          <a:off x="600075" y="3752850"/>
          <a:ext cx="1134321" cy="269662"/>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122765</xdr:rowOff>
    </xdr:to>
    <xdr:sp macro="" textlink="">
      <xdr:nvSpPr>
        <xdr:cNvPr id="312" name="AutoShape 1" descr="cid:image002.gif@01C68B21.9782C830">
          <a:extLst>
            <a:ext uri="{FF2B5EF4-FFF2-40B4-BE49-F238E27FC236}">
              <a16:creationId xmlns:a16="http://schemas.microsoft.com/office/drawing/2014/main" id="{00000000-0008-0000-0100-000038010000}"/>
            </a:ext>
          </a:extLst>
        </xdr:cNvPr>
        <xdr:cNvSpPr>
          <a:spLocks noChangeAspect="1" noChangeArrowheads="1"/>
        </xdr:cNvSpPr>
      </xdr:nvSpPr>
      <xdr:spPr bwMode="auto">
        <a:xfrm>
          <a:off x="600075" y="3752850"/>
          <a:ext cx="854921" cy="284690"/>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122765</xdr:rowOff>
    </xdr:to>
    <xdr:sp macro="" textlink="">
      <xdr:nvSpPr>
        <xdr:cNvPr id="313" name="AutoShape 2" descr="cid:image002.gif@01C68B21.9782C830">
          <a:extLst>
            <a:ext uri="{FF2B5EF4-FFF2-40B4-BE49-F238E27FC236}">
              <a16:creationId xmlns:a16="http://schemas.microsoft.com/office/drawing/2014/main" id="{00000000-0008-0000-0100-000039010000}"/>
            </a:ext>
          </a:extLst>
        </xdr:cNvPr>
        <xdr:cNvSpPr>
          <a:spLocks noChangeAspect="1" noChangeArrowheads="1"/>
        </xdr:cNvSpPr>
      </xdr:nvSpPr>
      <xdr:spPr bwMode="auto">
        <a:xfrm>
          <a:off x="600075" y="3752850"/>
          <a:ext cx="854921" cy="284690"/>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126997</xdr:rowOff>
    </xdr:to>
    <xdr:sp macro="" textlink="">
      <xdr:nvSpPr>
        <xdr:cNvPr id="314" name="AutoShape 1" descr="cid:image002.gif@01C68B21.9782C830">
          <a:extLst>
            <a:ext uri="{FF2B5EF4-FFF2-40B4-BE49-F238E27FC236}">
              <a16:creationId xmlns:a16="http://schemas.microsoft.com/office/drawing/2014/main" id="{00000000-0008-0000-0100-00003A010000}"/>
            </a:ext>
          </a:extLst>
        </xdr:cNvPr>
        <xdr:cNvSpPr>
          <a:spLocks noChangeAspect="1" noChangeArrowheads="1"/>
        </xdr:cNvSpPr>
      </xdr:nvSpPr>
      <xdr:spPr bwMode="auto">
        <a:xfrm>
          <a:off x="600075" y="3752850"/>
          <a:ext cx="1016846" cy="288922"/>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126997</xdr:rowOff>
    </xdr:to>
    <xdr:sp macro="" textlink="">
      <xdr:nvSpPr>
        <xdr:cNvPr id="315" name="AutoShape 2" descr="cid:image002.gif@01C68B21.9782C830">
          <a:extLst>
            <a:ext uri="{FF2B5EF4-FFF2-40B4-BE49-F238E27FC236}">
              <a16:creationId xmlns:a16="http://schemas.microsoft.com/office/drawing/2014/main" id="{00000000-0008-0000-0100-00003B010000}"/>
            </a:ext>
          </a:extLst>
        </xdr:cNvPr>
        <xdr:cNvSpPr>
          <a:spLocks noChangeAspect="1" noChangeArrowheads="1"/>
        </xdr:cNvSpPr>
      </xdr:nvSpPr>
      <xdr:spPr bwMode="auto">
        <a:xfrm>
          <a:off x="600075" y="3752850"/>
          <a:ext cx="1016846" cy="288922"/>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116205</xdr:rowOff>
    </xdr:to>
    <xdr:sp macro="" textlink="">
      <xdr:nvSpPr>
        <xdr:cNvPr id="316" name="AutoShape 1" descr="cid:image002.gif@01C68B21.9782C830">
          <a:extLst>
            <a:ext uri="{FF2B5EF4-FFF2-40B4-BE49-F238E27FC236}">
              <a16:creationId xmlns:a16="http://schemas.microsoft.com/office/drawing/2014/main" id="{00000000-0008-0000-0100-00003C010000}"/>
            </a:ext>
          </a:extLst>
        </xdr:cNvPr>
        <xdr:cNvSpPr>
          <a:spLocks noChangeAspect="1" noChangeArrowheads="1"/>
        </xdr:cNvSpPr>
      </xdr:nvSpPr>
      <xdr:spPr bwMode="auto">
        <a:xfrm>
          <a:off x="600075" y="3752850"/>
          <a:ext cx="1102571" cy="278130"/>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116205</xdr:rowOff>
    </xdr:to>
    <xdr:sp macro="" textlink="">
      <xdr:nvSpPr>
        <xdr:cNvPr id="317" name="AutoShape 2" descr="cid:image002.gif@01C68B21.9782C830">
          <a:extLst>
            <a:ext uri="{FF2B5EF4-FFF2-40B4-BE49-F238E27FC236}">
              <a16:creationId xmlns:a16="http://schemas.microsoft.com/office/drawing/2014/main" id="{00000000-0008-0000-0100-00003D010000}"/>
            </a:ext>
          </a:extLst>
        </xdr:cNvPr>
        <xdr:cNvSpPr>
          <a:spLocks noChangeAspect="1" noChangeArrowheads="1"/>
        </xdr:cNvSpPr>
      </xdr:nvSpPr>
      <xdr:spPr bwMode="auto">
        <a:xfrm>
          <a:off x="600075" y="3752850"/>
          <a:ext cx="1102571" cy="278130"/>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116203</xdr:rowOff>
    </xdr:to>
    <xdr:sp macro="" textlink="">
      <xdr:nvSpPr>
        <xdr:cNvPr id="318" name="AutoShape 1" descr="cid:image002.gif@01C68B21.9782C830">
          <a:extLst>
            <a:ext uri="{FF2B5EF4-FFF2-40B4-BE49-F238E27FC236}">
              <a16:creationId xmlns:a16="http://schemas.microsoft.com/office/drawing/2014/main" id="{00000000-0008-0000-0100-00003E010000}"/>
            </a:ext>
          </a:extLst>
        </xdr:cNvPr>
        <xdr:cNvSpPr>
          <a:spLocks noChangeAspect="1" noChangeArrowheads="1"/>
        </xdr:cNvSpPr>
      </xdr:nvSpPr>
      <xdr:spPr bwMode="auto">
        <a:xfrm>
          <a:off x="600075" y="3752850"/>
          <a:ext cx="1102571" cy="278128"/>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116203</xdr:rowOff>
    </xdr:to>
    <xdr:sp macro="" textlink="">
      <xdr:nvSpPr>
        <xdr:cNvPr id="319" name="AutoShape 2" descr="cid:image002.gif@01C68B21.9782C830">
          <a:extLst>
            <a:ext uri="{FF2B5EF4-FFF2-40B4-BE49-F238E27FC236}">
              <a16:creationId xmlns:a16="http://schemas.microsoft.com/office/drawing/2014/main" id="{00000000-0008-0000-0100-00003F010000}"/>
            </a:ext>
          </a:extLst>
        </xdr:cNvPr>
        <xdr:cNvSpPr>
          <a:spLocks noChangeAspect="1" noChangeArrowheads="1"/>
        </xdr:cNvSpPr>
      </xdr:nvSpPr>
      <xdr:spPr bwMode="auto">
        <a:xfrm>
          <a:off x="600075" y="3752850"/>
          <a:ext cx="1102571" cy="278128"/>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143721</xdr:colOff>
      <xdr:row>1000</xdr:row>
      <xdr:rowOff>121918</xdr:rowOff>
    </xdr:to>
    <xdr:sp macro="" textlink="">
      <xdr:nvSpPr>
        <xdr:cNvPr id="320" name="AutoShape 1" descr="cid:image002.gif@01C68B21.9782C830">
          <a:extLst>
            <a:ext uri="{FF2B5EF4-FFF2-40B4-BE49-F238E27FC236}">
              <a16:creationId xmlns:a16="http://schemas.microsoft.com/office/drawing/2014/main" id="{00000000-0008-0000-0100-000040010000}"/>
            </a:ext>
          </a:extLst>
        </xdr:cNvPr>
        <xdr:cNvSpPr>
          <a:spLocks noChangeAspect="1" noChangeArrowheads="1"/>
        </xdr:cNvSpPr>
      </xdr:nvSpPr>
      <xdr:spPr bwMode="auto">
        <a:xfrm>
          <a:off x="600075" y="3752850"/>
          <a:ext cx="886671" cy="28384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110702</xdr:rowOff>
    </xdr:to>
    <xdr:sp macro="" textlink="">
      <xdr:nvSpPr>
        <xdr:cNvPr id="321" name="AutoShape 1" descr="cid:image002.gif@01C68B21.9782C830">
          <a:extLst>
            <a:ext uri="{FF2B5EF4-FFF2-40B4-BE49-F238E27FC236}">
              <a16:creationId xmlns:a16="http://schemas.microsoft.com/office/drawing/2014/main" id="{00000000-0008-0000-0100-000041010000}"/>
            </a:ext>
          </a:extLst>
        </xdr:cNvPr>
        <xdr:cNvSpPr>
          <a:spLocks noChangeAspect="1" noChangeArrowheads="1"/>
        </xdr:cNvSpPr>
      </xdr:nvSpPr>
      <xdr:spPr bwMode="auto">
        <a:xfrm>
          <a:off x="600075" y="3752850"/>
          <a:ext cx="1134321" cy="272627"/>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110702</xdr:rowOff>
    </xdr:to>
    <xdr:sp macro="" textlink="">
      <xdr:nvSpPr>
        <xdr:cNvPr id="322" name="AutoShape 2" descr="cid:image002.gif@01C68B21.9782C830">
          <a:extLst>
            <a:ext uri="{FF2B5EF4-FFF2-40B4-BE49-F238E27FC236}">
              <a16:creationId xmlns:a16="http://schemas.microsoft.com/office/drawing/2014/main" id="{00000000-0008-0000-0100-000042010000}"/>
            </a:ext>
          </a:extLst>
        </xdr:cNvPr>
        <xdr:cNvSpPr>
          <a:spLocks noChangeAspect="1" noChangeArrowheads="1"/>
        </xdr:cNvSpPr>
      </xdr:nvSpPr>
      <xdr:spPr bwMode="auto">
        <a:xfrm>
          <a:off x="600075" y="3752850"/>
          <a:ext cx="1134321" cy="272627"/>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110700</xdr:rowOff>
    </xdr:to>
    <xdr:sp macro="" textlink="">
      <xdr:nvSpPr>
        <xdr:cNvPr id="323" name="AutoShape 1" descr="cid:image002.gif@01C68B21.9782C830">
          <a:extLst>
            <a:ext uri="{FF2B5EF4-FFF2-40B4-BE49-F238E27FC236}">
              <a16:creationId xmlns:a16="http://schemas.microsoft.com/office/drawing/2014/main" id="{00000000-0008-0000-0100-000043010000}"/>
            </a:ext>
          </a:extLst>
        </xdr:cNvPr>
        <xdr:cNvSpPr>
          <a:spLocks noChangeAspect="1" noChangeArrowheads="1"/>
        </xdr:cNvSpPr>
      </xdr:nvSpPr>
      <xdr:spPr bwMode="auto">
        <a:xfrm>
          <a:off x="600075" y="3752850"/>
          <a:ext cx="1134321" cy="272625"/>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107948</xdr:rowOff>
    </xdr:to>
    <xdr:sp macro="" textlink="">
      <xdr:nvSpPr>
        <xdr:cNvPr id="324" name="AutoShape 1" descr="cid:image002.gif@01C68B21.9782C830">
          <a:extLst>
            <a:ext uri="{FF2B5EF4-FFF2-40B4-BE49-F238E27FC236}">
              <a16:creationId xmlns:a16="http://schemas.microsoft.com/office/drawing/2014/main" id="{00000000-0008-0000-0100-000044010000}"/>
            </a:ext>
          </a:extLst>
        </xdr:cNvPr>
        <xdr:cNvSpPr>
          <a:spLocks noChangeAspect="1" noChangeArrowheads="1"/>
        </xdr:cNvSpPr>
      </xdr:nvSpPr>
      <xdr:spPr bwMode="auto">
        <a:xfrm>
          <a:off x="600075" y="3752850"/>
          <a:ext cx="854921" cy="26987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107948</xdr:rowOff>
    </xdr:to>
    <xdr:sp macro="" textlink="">
      <xdr:nvSpPr>
        <xdr:cNvPr id="325" name="AutoShape 2" descr="cid:image002.gif@01C68B21.9782C830">
          <a:extLst>
            <a:ext uri="{FF2B5EF4-FFF2-40B4-BE49-F238E27FC236}">
              <a16:creationId xmlns:a16="http://schemas.microsoft.com/office/drawing/2014/main" id="{00000000-0008-0000-0100-000045010000}"/>
            </a:ext>
          </a:extLst>
        </xdr:cNvPr>
        <xdr:cNvSpPr>
          <a:spLocks noChangeAspect="1" noChangeArrowheads="1"/>
        </xdr:cNvSpPr>
      </xdr:nvSpPr>
      <xdr:spPr bwMode="auto">
        <a:xfrm>
          <a:off x="600075" y="3752850"/>
          <a:ext cx="854921" cy="26987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112180</xdr:rowOff>
    </xdr:to>
    <xdr:sp macro="" textlink="">
      <xdr:nvSpPr>
        <xdr:cNvPr id="326" name="AutoShape 1" descr="cid:image002.gif@01C68B21.9782C830">
          <a:extLst>
            <a:ext uri="{FF2B5EF4-FFF2-40B4-BE49-F238E27FC236}">
              <a16:creationId xmlns:a16="http://schemas.microsoft.com/office/drawing/2014/main" id="{00000000-0008-0000-0100-000046010000}"/>
            </a:ext>
          </a:extLst>
        </xdr:cNvPr>
        <xdr:cNvSpPr>
          <a:spLocks noChangeAspect="1" noChangeArrowheads="1"/>
        </xdr:cNvSpPr>
      </xdr:nvSpPr>
      <xdr:spPr bwMode="auto">
        <a:xfrm>
          <a:off x="600075" y="3752850"/>
          <a:ext cx="1016846" cy="274105"/>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112180</xdr:rowOff>
    </xdr:to>
    <xdr:sp macro="" textlink="">
      <xdr:nvSpPr>
        <xdr:cNvPr id="327" name="AutoShape 2" descr="cid:image002.gif@01C68B21.9782C830">
          <a:extLst>
            <a:ext uri="{FF2B5EF4-FFF2-40B4-BE49-F238E27FC236}">
              <a16:creationId xmlns:a16="http://schemas.microsoft.com/office/drawing/2014/main" id="{00000000-0008-0000-0100-000047010000}"/>
            </a:ext>
          </a:extLst>
        </xdr:cNvPr>
        <xdr:cNvSpPr>
          <a:spLocks noChangeAspect="1" noChangeArrowheads="1"/>
        </xdr:cNvSpPr>
      </xdr:nvSpPr>
      <xdr:spPr bwMode="auto">
        <a:xfrm>
          <a:off x="600075" y="3752850"/>
          <a:ext cx="1016846" cy="274105"/>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109008</xdr:rowOff>
    </xdr:to>
    <xdr:sp macro="" textlink="">
      <xdr:nvSpPr>
        <xdr:cNvPr id="328" name="AutoShape 1" descr="cid:image002.gif@01C68B21.9782C830">
          <a:extLst>
            <a:ext uri="{FF2B5EF4-FFF2-40B4-BE49-F238E27FC236}">
              <a16:creationId xmlns:a16="http://schemas.microsoft.com/office/drawing/2014/main" id="{00000000-0008-0000-0100-000048010000}"/>
            </a:ext>
          </a:extLst>
        </xdr:cNvPr>
        <xdr:cNvSpPr>
          <a:spLocks noChangeAspect="1" noChangeArrowheads="1"/>
        </xdr:cNvSpPr>
      </xdr:nvSpPr>
      <xdr:spPr bwMode="auto">
        <a:xfrm>
          <a:off x="600075" y="3752850"/>
          <a:ext cx="1102571" cy="2709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109008</xdr:rowOff>
    </xdr:to>
    <xdr:sp macro="" textlink="">
      <xdr:nvSpPr>
        <xdr:cNvPr id="329" name="AutoShape 2" descr="cid:image002.gif@01C68B21.9782C830">
          <a:extLst>
            <a:ext uri="{FF2B5EF4-FFF2-40B4-BE49-F238E27FC236}">
              <a16:creationId xmlns:a16="http://schemas.microsoft.com/office/drawing/2014/main" id="{00000000-0008-0000-0100-000049010000}"/>
            </a:ext>
          </a:extLst>
        </xdr:cNvPr>
        <xdr:cNvSpPr>
          <a:spLocks noChangeAspect="1" noChangeArrowheads="1"/>
        </xdr:cNvSpPr>
      </xdr:nvSpPr>
      <xdr:spPr bwMode="auto">
        <a:xfrm>
          <a:off x="600075" y="3752850"/>
          <a:ext cx="1102571" cy="2709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109006</xdr:rowOff>
    </xdr:to>
    <xdr:sp macro="" textlink="">
      <xdr:nvSpPr>
        <xdr:cNvPr id="330" name="AutoShape 1" descr="cid:image002.gif@01C68B21.9782C830">
          <a:extLst>
            <a:ext uri="{FF2B5EF4-FFF2-40B4-BE49-F238E27FC236}">
              <a16:creationId xmlns:a16="http://schemas.microsoft.com/office/drawing/2014/main" id="{00000000-0008-0000-0100-00004A010000}"/>
            </a:ext>
          </a:extLst>
        </xdr:cNvPr>
        <xdr:cNvSpPr>
          <a:spLocks noChangeAspect="1" noChangeArrowheads="1"/>
        </xdr:cNvSpPr>
      </xdr:nvSpPr>
      <xdr:spPr bwMode="auto">
        <a:xfrm>
          <a:off x="600075" y="3752850"/>
          <a:ext cx="1102571" cy="2709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109006</xdr:rowOff>
    </xdr:to>
    <xdr:sp macro="" textlink="">
      <xdr:nvSpPr>
        <xdr:cNvPr id="331" name="AutoShape 2" descr="cid:image002.gif@01C68B21.9782C830">
          <a:extLst>
            <a:ext uri="{FF2B5EF4-FFF2-40B4-BE49-F238E27FC236}">
              <a16:creationId xmlns:a16="http://schemas.microsoft.com/office/drawing/2014/main" id="{00000000-0008-0000-0100-00004B010000}"/>
            </a:ext>
          </a:extLst>
        </xdr:cNvPr>
        <xdr:cNvSpPr>
          <a:spLocks noChangeAspect="1" noChangeArrowheads="1"/>
        </xdr:cNvSpPr>
      </xdr:nvSpPr>
      <xdr:spPr bwMode="auto">
        <a:xfrm>
          <a:off x="600075" y="3752850"/>
          <a:ext cx="1102571" cy="2709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90804</xdr:rowOff>
    </xdr:to>
    <xdr:sp macro="" textlink="">
      <xdr:nvSpPr>
        <xdr:cNvPr id="332" name="AutoShape 2" descr="cid:image002.gif@01C68B21.9782C830">
          <a:extLst>
            <a:ext uri="{FF2B5EF4-FFF2-40B4-BE49-F238E27FC236}">
              <a16:creationId xmlns:a16="http://schemas.microsoft.com/office/drawing/2014/main" id="{00000000-0008-0000-0100-00004C010000}"/>
            </a:ext>
          </a:extLst>
        </xdr:cNvPr>
        <xdr:cNvSpPr>
          <a:spLocks noChangeAspect="1" noChangeArrowheads="1"/>
        </xdr:cNvSpPr>
      </xdr:nvSpPr>
      <xdr:spPr bwMode="auto">
        <a:xfrm>
          <a:off x="600075" y="3752850"/>
          <a:ext cx="1102571" cy="252729"/>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143721</xdr:colOff>
      <xdr:row>1000</xdr:row>
      <xdr:rowOff>107948</xdr:rowOff>
    </xdr:to>
    <xdr:sp macro="" textlink="">
      <xdr:nvSpPr>
        <xdr:cNvPr id="333" name="AutoShape 1" descr="cid:image002.gif@01C68B21.9782C830">
          <a:extLst>
            <a:ext uri="{FF2B5EF4-FFF2-40B4-BE49-F238E27FC236}">
              <a16:creationId xmlns:a16="http://schemas.microsoft.com/office/drawing/2014/main" id="{00000000-0008-0000-0100-00004D010000}"/>
            </a:ext>
          </a:extLst>
        </xdr:cNvPr>
        <xdr:cNvSpPr>
          <a:spLocks noChangeAspect="1" noChangeArrowheads="1"/>
        </xdr:cNvSpPr>
      </xdr:nvSpPr>
      <xdr:spPr bwMode="auto">
        <a:xfrm>
          <a:off x="600075" y="3752850"/>
          <a:ext cx="886671" cy="26987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109008</xdr:rowOff>
    </xdr:to>
    <xdr:sp macro="" textlink="">
      <xdr:nvSpPr>
        <xdr:cNvPr id="334" name="AutoShape 1" descr="cid:image002.gif@01C68B21.9782C830">
          <a:extLst>
            <a:ext uri="{FF2B5EF4-FFF2-40B4-BE49-F238E27FC236}">
              <a16:creationId xmlns:a16="http://schemas.microsoft.com/office/drawing/2014/main" id="{00000000-0008-0000-0100-00004E010000}"/>
            </a:ext>
          </a:extLst>
        </xdr:cNvPr>
        <xdr:cNvSpPr>
          <a:spLocks noChangeAspect="1" noChangeArrowheads="1"/>
        </xdr:cNvSpPr>
      </xdr:nvSpPr>
      <xdr:spPr bwMode="auto">
        <a:xfrm>
          <a:off x="600075" y="3752850"/>
          <a:ext cx="1134321" cy="2709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109008</xdr:rowOff>
    </xdr:to>
    <xdr:sp macro="" textlink="">
      <xdr:nvSpPr>
        <xdr:cNvPr id="335" name="AutoShape 2" descr="cid:image002.gif@01C68B21.9782C830">
          <a:extLst>
            <a:ext uri="{FF2B5EF4-FFF2-40B4-BE49-F238E27FC236}">
              <a16:creationId xmlns:a16="http://schemas.microsoft.com/office/drawing/2014/main" id="{00000000-0008-0000-0100-00004F010000}"/>
            </a:ext>
          </a:extLst>
        </xdr:cNvPr>
        <xdr:cNvSpPr>
          <a:spLocks noChangeAspect="1" noChangeArrowheads="1"/>
        </xdr:cNvSpPr>
      </xdr:nvSpPr>
      <xdr:spPr bwMode="auto">
        <a:xfrm>
          <a:off x="600075" y="3752850"/>
          <a:ext cx="1134321" cy="2709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109006</xdr:rowOff>
    </xdr:to>
    <xdr:sp macro="" textlink="">
      <xdr:nvSpPr>
        <xdr:cNvPr id="336" name="AutoShape 1" descr="cid:image002.gif@01C68B21.9782C830">
          <a:extLst>
            <a:ext uri="{FF2B5EF4-FFF2-40B4-BE49-F238E27FC236}">
              <a16:creationId xmlns:a16="http://schemas.microsoft.com/office/drawing/2014/main" id="{00000000-0008-0000-0100-000050010000}"/>
            </a:ext>
          </a:extLst>
        </xdr:cNvPr>
        <xdr:cNvSpPr>
          <a:spLocks noChangeAspect="1" noChangeArrowheads="1"/>
        </xdr:cNvSpPr>
      </xdr:nvSpPr>
      <xdr:spPr bwMode="auto">
        <a:xfrm>
          <a:off x="600075" y="3752850"/>
          <a:ext cx="1134321" cy="2709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106679</xdr:rowOff>
    </xdr:to>
    <xdr:sp macro="" textlink="">
      <xdr:nvSpPr>
        <xdr:cNvPr id="337" name="AutoShape 1" descr="cid:image002.gif@01C68B21.9782C830">
          <a:extLst>
            <a:ext uri="{FF2B5EF4-FFF2-40B4-BE49-F238E27FC236}">
              <a16:creationId xmlns:a16="http://schemas.microsoft.com/office/drawing/2014/main" id="{00000000-0008-0000-0100-000051010000}"/>
            </a:ext>
          </a:extLst>
        </xdr:cNvPr>
        <xdr:cNvSpPr>
          <a:spLocks noChangeAspect="1" noChangeArrowheads="1"/>
        </xdr:cNvSpPr>
      </xdr:nvSpPr>
      <xdr:spPr bwMode="auto">
        <a:xfrm>
          <a:off x="600075" y="3752850"/>
          <a:ext cx="854921" cy="26860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106679</xdr:rowOff>
    </xdr:to>
    <xdr:sp macro="" textlink="">
      <xdr:nvSpPr>
        <xdr:cNvPr id="338" name="AutoShape 2" descr="cid:image002.gif@01C68B21.9782C830">
          <a:extLst>
            <a:ext uri="{FF2B5EF4-FFF2-40B4-BE49-F238E27FC236}">
              <a16:creationId xmlns:a16="http://schemas.microsoft.com/office/drawing/2014/main" id="{00000000-0008-0000-0100-000052010000}"/>
            </a:ext>
          </a:extLst>
        </xdr:cNvPr>
        <xdr:cNvSpPr>
          <a:spLocks noChangeAspect="1" noChangeArrowheads="1"/>
        </xdr:cNvSpPr>
      </xdr:nvSpPr>
      <xdr:spPr bwMode="auto">
        <a:xfrm>
          <a:off x="600075" y="3752850"/>
          <a:ext cx="854921" cy="26860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110908</xdr:rowOff>
    </xdr:to>
    <xdr:sp macro="" textlink="">
      <xdr:nvSpPr>
        <xdr:cNvPr id="339" name="AutoShape 1" descr="cid:image002.gif@01C68B21.9782C830">
          <a:extLst>
            <a:ext uri="{FF2B5EF4-FFF2-40B4-BE49-F238E27FC236}">
              <a16:creationId xmlns:a16="http://schemas.microsoft.com/office/drawing/2014/main" id="{00000000-0008-0000-0100-000053010000}"/>
            </a:ext>
          </a:extLst>
        </xdr:cNvPr>
        <xdr:cNvSpPr>
          <a:spLocks noChangeAspect="1" noChangeArrowheads="1"/>
        </xdr:cNvSpPr>
      </xdr:nvSpPr>
      <xdr:spPr bwMode="auto">
        <a:xfrm>
          <a:off x="600075" y="3752850"/>
          <a:ext cx="1016846" cy="2728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110908</xdr:rowOff>
    </xdr:to>
    <xdr:sp macro="" textlink="">
      <xdr:nvSpPr>
        <xdr:cNvPr id="340" name="AutoShape 2" descr="cid:image002.gif@01C68B21.9782C830">
          <a:extLst>
            <a:ext uri="{FF2B5EF4-FFF2-40B4-BE49-F238E27FC236}">
              <a16:creationId xmlns:a16="http://schemas.microsoft.com/office/drawing/2014/main" id="{00000000-0008-0000-0100-000054010000}"/>
            </a:ext>
          </a:extLst>
        </xdr:cNvPr>
        <xdr:cNvSpPr>
          <a:spLocks noChangeAspect="1" noChangeArrowheads="1"/>
        </xdr:cNvSpPr>
      </xdr:nvSpPr>
      <xdr:spPr bwMode="auto">
        <a:xfrm>
          <a:off x="600075" y="3752850"/>
          <a:ext cx="1016846" cy="2728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116206</xdr:rowOff>
    </xdr:to>
    <xdr:sp macro="" textlink="">
      <xdr:nvSpPr>
        <xdr:cNvPr id="341" name="AutoShape 1" descr="cid:image002.gif@01C68B21.9782C830">
          <a:extLst>
            <a:ext uri="{FF2B5EF4-FFF2-40B4-BE49-F238E27FC236}">
              <a16:creationId xmlns:a16="http://schemas.microsoft.com/office/drawing/2014/main" id="{00000000-0008-0000-0100-000055010000}"/>
            </a:ext>
          </a:extLst>
        </xdr:cNvPr>
        <xdr:cNvSpPr>
          <a:spLocks noChangeAspect="1" noChangeArrowheads="1"/>
        </xdr:cNvSpPr>
      </xdr:nvSpPr>
      <xdr:spPr bwMode="auto">
        <a:xfrm>
          <a:off x="600075" y="3752850"/>
          <a:ext cx="1102571" cy="2781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116206</xdr:rowOff>
    </xdr:to>
    <xdr:sp macro="" textlink="">
      <xdr:nvSpPr>
        <xdr:cNvPr id="342" name="AutoShape 2" descr="cid:image002.gif@01C68B21.9782C830">
          <a:extLst>
            <a:ext uri="{FF2B5EF4-FFF2-40B4-BE49-F238E27FC236}">
              <a16:creationId xmlns:a16="http://schemas.microsoft.com/office/drawing/2014/main" id="{00000000-0008-0000-0100-000056010000}"/>
            </a:ext>
          </a:extLst>
        </xdr:cNvPr>
        <xdr:cNvSpPr>
          <a:spLocks noChangeAspect="1" noChangeArrowheads="1"/>
        </xdr:cNvSpPr>
      </xdr:nvSpPr>
      <xdr:spPr bwMode="auto">
        <a:xfrm>
          <a:off x="600075" y="3752850"/>
          <a:ext cx="1102571" cy="2781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116204</xdr:rowOff>
    </xdr:to>
    <xdr:sp macro="" textlink="">
      <xdr:nvSpPr>
        <xdr:cNvPr id="343" name="AutoShape 1" descr="cid:image002.gif@01C68B21.9782C830">
          <a:extLst>
            <a:ext uri="{FF2B5EF4-FFF2-40B4-BE49-F238E27FC236}">
              <a16:creationId xmlns:a16="http://schemas.microsoft.com/office/drawing/2014/main" id="{00000000-0008-0000-0100-000057010000}"/>
            </a:ext>
          </a:extLst>
        </xdr:cNvPr>
        <xdr:cNvSpPr>
          <a:spLocks noChangeAspect="1" noChangeArrowheads="1"/>
        </xdr:cNvSpPr>
      </xdr:nvSpPr>
      <xdr:spPr bwMode="auto">
        <a:xfrm>
          <a:off x="600075" y="3752850"/>
          <a:ext cx="1102571" cy="278129"/>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116204</xdr:rowOff>
    </xdr:to>
    <xdr:sp macro="" textlink="">
      <xdr:nvSpPr>
        <xdr:cNvPr id="344" name="AutoShape 2" descr="cid:image002.gif@01C68B21.9782C830">
          <a:extLst>
            <a:ext uri="{FF2B5EF4-FFF2-40B4-BE49-F238E27FC236}">
              <a16:creationId xmlns:a16="http://schemas.microsoft.com/office/drawing/2014/main" id="{00000000-0008-0000-0100-000058010000}"/>
            </a:ext>
          </a:extLst>
        </xdr:cNvPr>
        <xdr:cNvSpPr>
          <a:spLocks noChangeAspect="1" noChangeArrowheads="1"/>
        </xdr:cNvSpPr>
      </xdr:nvSpPr>
      <xdr:spPr bwMode="auto">
        <a:xfrm>
          <a:off x="600075" y="3752850"/>
          <a:ext cx="1102571" cy="278129"/>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95462</xdr:rowOff>
    </xdr:to>
    <xdr:sp macro="" textlink="">
      <xdr:nvSpPr>
        <xdr:cNvPr id="345" name="AutoShape 1" descr="cid:image002.gif@01C68B21.9782C830">
          <a:extLst>
            <a:ext uri="{FF2B5EF4-FFF2-40B4-BE49-F238E27FC236}">
              <a16:creationId xmlns:a16="http://schemas.microsoft.com/office/drawing/2014/main" id="{00000000-0008-0000-0100-000059010000}"/>
            </a:ext>
          </a:extLst>
        </xdr:cNvPr>
        <xdr:cNvSpPr>
          <a:spLocks noChangeAspect="1" noChangeArrowheads="1"/>
        </xdr:cNvSpPr>
      </xdr:nvSpPr>
      <xdr:spPr bwMode="auto">
        <a:xfrm>
          <a:off x="600075" y="3752850"/>
          <a:ext cx="1102571" cy="257387"/>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95462</xdr:rowOff>
    </xdr:to>
    <xdr:sp macro="" textlink="">
      <xdr:nvSpPr>
        <xdr:cNvPr id="346" name="AutoShape 2" descr="cid:image002.gif@01C68B21.9782C830">
          <a:extLst>
            <a:ext uri="{FF2B5EF4-FFF2-40B4-BE49-F238E27FC236}">
              <a16:creationId xmlns:a16="http://schemas.microsoft.com/office/drawing/2014/main" id="{00000000-0008-0000-0100-00005A010000}"/>
            </a:ext>
          </a:extLst>
        </xdr:cNvPr>
        <xdr:cNvSpPr>
          <a:spLocks noChangeAspect="1" noChangeArrowheads="1"/>
        </xdr:cNvSpPr>
      </xdr:nvSpPr>
      <xdr:spPr bwMode="auto">
        <a:xfrm>
          <a:off x="600075" y="3752850"/>
          <a:ext cx="1102571" cy="257387"/>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106679</xdr:rowOff>
    </xdr:to>
    <xdr:sp macro="" textlink="">
      <xdr:nvSpPr>
        <xdr:cNvPr id="347" name="AutoShape 1" descr="cid:image002.gif@01C68B21.9782C830">
          <a:extLst>
            <a:ext uri="{FF2B5EF4-FFF2-40B4-BE49-F238E27FC236}">
              <a16:creationId xmlns:a16="http://schemas.microsoft.com/office/drawing/2014/main" id="{00000000-0008-0000-0100-00005B010000}"/>
            </a:ext>
          </a:extLst>
        </xdr:cNvPr>
        <xdr:cNvSpPr>
          <a:spLocks noChangeAspect="1" noChangeArrowheads="1"/>
        </xdr:cNvSpPr>
      </xdr:nvSpPr>
      <xdr:spPr bwMode="auto">
        <a:xfrm>
          <a:off x="600075" y="3752850"/>
          <a:ext cx="854921" cy="26860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111971</xdr:colOff>
      <xdr:row>1000</xdr:row>
      <xdr:rowOff>106679</xdr:rowOff>
    </xdr:to>
    <xdr:sp macro="" textlink="">
      <xdr:nvSpPr>
        <xdr:cNvPr id="348" name="AutoShape 2" descr="cid:image002.gif@01C68B21.9782C830">
          <a:extLst>
            <a:ext uri="{FF2B5EF4-FFF2-40B4-BE49-F238E27FC236}">
              <a16:creationId xmlns:a16="http://schemas.microsoft.com/office/drawing/2014/main" id="{00000000-0008-0000-0100-00005C010000}"/>
            </a:ext>
          </a:extLst>
        </xdr:cNvPr>
        <xdr:cNvSpPr>
          <a:spLocks noChangeAspect="1" noChangeArrowheads="1"/>
        </xdr:cNvSpPr>
      </xdr:nvSpPr>
      <xdr:spPr bwMode="auto">
        <a:xfrm>
          <a:off x="600075" y="3752850"/>
          <a:ext cx="854921" cy="26860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110908</xdr:rowOff>
    </xdr:to>
    <xdr:sp macro="" textlink="">
      <xdr:nvSpPr>
        <xdr:cNvPr id="349" name="AutoShape 1" descr="cid:image002.gif@01C68B21.9782C830">
          <a:extLst>
            <a:ext uri="{FF2B5EF4-FFF2-40B4-BE49-F238E27FC236}">
              <a16:creationId xmlns:a16="http://schemas.microsoft.com/office/drawing/2014/main" id="{00000000-0008-0000-0100-00005D010000}"/>
            </a:ext>
          </a:extLst>
        </xdr:cNvPr>
        <xdr:cNvSpPr>
          <a:spLocks noChangeAspect="1" noChangeArrowheads="1"/>
        </xdr:cNvSpPr>
      </xdr:nvSpPr>
      <xdr:spPr bwMode="auto">
        <a:xfrm>
          <a:off x="600075" y="3752850"/>
          <a:ext cx="1016846" cy="2728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273896</xdr:colOff>
      <xdr:row>1000</xdr:row>
      <xdr:rowOff>110908</xdr:rowOff>
    </xdr:to>
    <xdr:sp macro="" textlink="">
      <xdr:nvSpPr>
        <xdr:cNvPr id="350" name="AutoShape 2" descr="cid:image002.gif@01C68B21.9782C830">
          <a:extLst>
            <a:ext uri="{FF2B5EF4-FFF2-40B4-BE49-F238E27FC236}">
              <a16:creationId xmlns:a16="http://schemas.microsoft.com/office/drawing/2014/main" id="{00000000-0008-0000-0100-00005E010000}"/>
            </a:ext>
          </a:extLst>
        </xdr:cNvPr>
        <xdr:cNvSpPr>
          <a:spLocks noChangeAspect="1" noChangeArrowheads="1"/>
        </xdr:cNvSpPr>
      </xdr:nvSpPr>
      <xdr:spPr bwMode="auto">
        <a:xfrm>
          <a:off x="600075" y="3752850"/>
          <a:ext cx="1016846" cy="272833"/>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116206</xdr:rowOff>
    </xdr:to>
    <xdr:sp macro="" textlink="">
      <xdr:nvSpPr>
        <xdr:cNvPr id="351" name="AutoShape 1" descr="cid:image002.gif@01C68B21.9782C830">
          <a:extLst>
            <a:ext uri="{FF2B5EF4-FFF2-40B4-BE49-F238E27FC236}">
              <a16:creationId xmlns:a16="http://schemas.microsoft.com/office/drawing/2014/main" id="{00000000-0008-0000-0100-00005F010000}"/>
            </a:ext>
          </a:extLst>
        </xdr:cNvPr>
        <xdr:cNvSpPr>
          <a:spLocks noChangeAspect="1" noChangeArrowheads="1"/>
        </xdr:cNvSpPr>
      </xdr:nvSpPr>
      <xdr:spPr bwMode="auto">
        <a:xfrm>
          <a:off x="600075" y="3752850"/>
          <a:ext cx="1102571" cy="2781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116206</xdr:rowOff>
    </xdr:to>
    <xdr:sp macro="" textlink="">
      <xdr:nvSpPr>
        <xdr:cNvPr id="352" name="AutoShape 2" descr="cid:image002.gif@01C68B21.9782C830">
          <a:extLst>
            <a:ext uri="{FF2B5EF4-FFF2-40B4-BE49-F238E27FC236}">
              <a16:creationId xmlns:a16="http://schemas.microsoft.com/office/drawing/2014/main" id="{00000000-0008-0000-0100-000060010000}"/>
            </a:ext>
          </a:extLst>
        </xdr:cNvPr>
        <xdr:cNvSpPr>
          <a:spLocks noChangeAspect="1" noChangeArrowheads="1"/>
        </xdr:cNvSpPr>
      </xdr:nvSpPr>
      <xdr:spPr bwMode="auto">
        <a:xfrm>
          <a:off x="600075" y="3752850"/>
          <a:ext cx="1102571" cy="27813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116204</xdr:rowOff>
    </xdr:to>
    <xdr:sp macro="" textlink="">
      <xdr:nvSpPr>
        <xdr:cNvPr id="353" name="AutoShape 1" descr="cid:image002.gif@01C68B21.9782C830">
          <a:extLst>
            <a:ext uri="{FF2B5EF4-FFF2-40B4-BE49-F238E27FC236}">
              <a16:creationId xmlns:a16="http://schemas.microsoft.com/office/drawing/2014/main" id="{00000000-0008-0000-0100-000061010000}"/>
            </a:ext>
          </a:extLst>
        </xdr:cNvPr>
        <xdr:cNvSpPr>
          <a:spLocks noChangeAspect="1" noChangeArrowheads="1"/>
        </xdr:cNvSpPr>
      </xdr:nvSpPr>
      <xdr:spPr bwMode="auto">
        <a:xfrm>
          <a:off x="600075" y="3752850"/>
          <a:ext cx="1102571" cy="278129"/>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359621</xdr:colOff>
      <xdr:row>1000</xdr:row>
      <xdr:rowOff>116204</xdr:rowOff>
    </xdr:to>
    <xdr:sp macro="" textlink="">
      <xdr:nvSpPr>
        <xdr:cNvPr id="354" name="AutoShape 2" descr="cid:image002.gif@01C68B21.9782C830">
          <a:extLst>
            <a:ext uri="{FF2B5EF4-FFF2-40B4-BE49-F238E27FC236}">
              <a16:creationId xmlns:a16="http://schemas.microsoft.com/office/drawing/2014/main" id="{00000000-0008-0000-0100-000062010000}"/>
            </a:ext>
          </a:extLst>
        </xdr:cNvPr>
        <xdr:cNvSpPr>
          <a:spLocks noChangeAspect="1" noChangeArrowheads="1"/>
        </xdr:cNvSpPr>
      </xdr:nvSpPr>
      <xdr:spPr bwMode="auto">
        <a:xfrm>
          <a:off x="600075" y="3752850"/>
          <a:ext cx="1102571" cy="278129"/>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143721</xdr:colOff>
      <xdr:row>1000</xdr:row>
      <xdr:rowOff>106679</xdr:rowOff>
    </xdr:to>
    <xdr:sp macro="" textlink="">
      <xdr:nvSpPr>
        <xdr:cNvPr id="355" name="AutoShape 1" descr="cid:image002.gif@01C68B21.9782C830">
          <a:extLst>
            <a:ext uri="{FF2B5EF4-FFF2-40B4-BE49-F238E27FC236}">
              <a16:creationId xmlns:a16="http://schemas.microsoft.com/office/drawing/2014/main" id="{00000000-0008-0000-0100-000063010000}"/>
            </a:ext>
          </a:extLst>
        </xdr:cNvPr>
        <xdr:cNvSpPr>
          <a:spLocks noChangeAspect="1" noChangeArrowheads="1"/>
        </xdr:cNvSpPr>
      </xdr:nvSpPr>
      <xdr:spPr bwMode="auto">
        <a:xfrm>
          <a:off x="600075" y="3752850"/>
          <a:ext cx="886671" cy="268604"/>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107736</xdr:rowOff>
    </xdr:to>
    <xdr:sp macro="" textlink="">
      <xdr:nvSpPr>
        <xdr:cNvPr id="356" name="AutoShape 1" descr="cid:image002.gif@01C68B21.9782C830">
          <a:extLst>
            <a:ext uri="{FF2B5EF4-FFF2-40B4-BE49-F238E27FC236}">
              <a16:creationId xmlns:a16="http://schemas.microsoft.com/office/drawing/2014/main" id="{00000000-0008-0000-0100-000064010000}"/>
            </a:ext>
          </a:extLst>
        </xdr:cNvPr>
        <xdr:cNvSpPr>
          <a:spLocks noChangeAspect="1" noChangeArrowheads="1"/>
        </xdr:cNvSpPr>
      </xdr:nvSpPr>
      <xdr:spPr bwMode="auto">
        <a:xfrm>
          <a:off x="600075" y="3752850"/>
          <a:ext cx="1134321" cy="26966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107736</xdr:rowOff>
    </xdr:to>
    <xdr:sp macro="" textlink="">
      <xdr:nvSpPr>
        <xdr:cNvPr id="357" name="AutoShape 2" descr="cid:image002.gif@01C68B21.9782C830">
          <a:extLst>
            <a:ext uri="{FF2B5EF4-FFF2-40B4-BE49-F238E27FC236}">
              <a16:creationId xmlns:a16="http://schemas.microsoft.com/office/drawing/2014/main" id="{00000000-0008-0000-0100-000065010000}"/>
            </a:ext>
          </a:extLst>
        </xdr:cNvPr>
        <xdr:cNvSpPr>
          <a:spLocks noChangeAspect="1" noChangeArrowheads="1"/>
        </xdr:cNvSpPr>
      </xdr:nvSpPr>
      <xdr:spPr bwMode="auto">
        <a:xfrm>
          <a:off x="600075" y="3752850"/>
          <a:ext cx="1134321" cy="269661"/>
        </a:xfrm>
        <a:prstGeom prst="rect">
          <a:avLst/>
        </a:prstGeom>
        <a:noFill/>
        <a:ln w="9525">
          <a:noFill/>
          <a:miter lim="800000"/>
          <a:headEnd/>
          <a:tailEnd/>
        </a:ln>
      </xdr:spPr>
    </xdr:sp>
    <xdr:clientData/>
  </xdr:twoCellAnchor>
  <xdr:twoCellAnchor editAs="oneCell">
    <xdr:from>
      <xdr:col>1</xdr:col>
      <xdr:colOff>0</xdr:colOff>
      <xdr:row>999</xdr:row>
      <xdr:rowOff>0</xdr:rowOff>
    </xdr:from>
    <xdr:to>
      <xdr:col>2</xdr:col>
      <xdr:colOff>391371</xdr:colOff>
      <xdr:row>1000</xdr:row>
      <xdr:rowOff>107734</xdr:rowOff>
    </xdr:to>
    <xdr:sp macro="" textlink="">
      <xdr:nvSpPr>
        <xdr:cNvPr id="358" name="AutoShape 1" descr="cid:image002.gif@01C68B21.9782C830">
          <a:extLst>
            <a:ext uri="{FF2B5EF4-FFF2-40B4-BE49-F238E27FC236}">
              <a16:creationId xmlns:a16="http://schemas.microsoft.com/office/drawing/2014/main" id="{00000000-0008-0000-0100-000066010000}"/>
            </a:ext>
          </a:extLst>
        </xdr:cNvPr>
        <xdr:cNvSpPr>
          <a:spLocks noChangeAspect="1" noChangeArrowheads="1"/>
        </xdr:cNvSpPr>
      </xdr:nvSpPr>
      <xdr:spPr bwMode="auto">
        <a:xfrm>
          <a:off x="600075" y="3752850"/>
          <a:ext cx="1134321" cy="26965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315172</xdr:colOff>
      <xdr:row>1001</xdr:row>
      <xdr:rowOff>75492</xdr:rowOff>
    </xdr:to>
    <xdr:sp macro="" textlink="">
      <xdr:nvSpPr>
        <xdr:cNvPr id="359" name="AutoShape 1" descr="cid:image002.gif@01C68B21.9782C830">
          <a:extLst>
            <a:ext uri="{FF2B5EF4-FFF2-40B4-BE49-F238E27FC236}">
              <a16:creationId xmlns:a16="http://schemas.microsoft.com/office/drawing/2014/main" id="{00000000-0008-0000-0100-000067010000}"/>
            </a:ext>
          </a:extLst>
        </xdr:cNvPr>
        <xdr:cNvSpPr>
          <a:spLocks noChangeAspect="1" noChangeArrowheads="1"/>
        </xdr:cNvSpPr>
      </xdr:nvSpPr>
      <xdr:spPr bwMode="auto">
        <a:xfrm>
          <a:off x="600075" y="2933700"/>
          <a:ext cx="1058122" cy="88511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315172</xdr:colOff>
      <xdr:row>1001</xdr:row>
      <xdr:rowOff>75492</xdr:rowOff>
    </xdr:to>
    <xdr:sp macro="" textlink="">
      <xdr:nvSpPr>
        <xdr:cNvPr id="360" name="AutoShape 2" descr="cid:image002.gif@01C68B21.9782C830">
          <a:extLst>
            <a:ext uri="{FF2B5EF4-FFF2-40B4-BE49-F238E27FC236}">
              <a16:creationId xmlns:a16="http://schemas.microsoft.com/office/drawing/2014/main" id="{00000000-0008-0000-0100-000068010000}"/>
            </a:ext>
          </a:extLst>
        </xdr:cNvPr>
        <xdr:cNvSpPr>
          <a:spLocks noChangeAspect="1" noChangeArrowheads="1"/>
        </xdr:cNvSpPr>
      </xdr:nvSpPr>
      <xdr:spPr bwMode="auto">
        <a:xfrm>
          <a:off x="600075" y="2933700"/>
          <a:ext cx="1058122" cy="88511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315172</xdr:colOff>
      <xdr:row>1001</xdr:row>
      <xdr:rowOff>75492</xdr:rowOff>
    </xdr:to>
    <xdr:sp macro="" textlink="">
      <xdr:nvSpPr>
        <xdr:cNvPr id="361" name="AutoShape 1" descr="cid:image002.gif@01C68B21.9782C830">
          <a:extLst>
            <a:ext uri="{FF2B5EF4-FFF2-40B4-BE49-F238E27FC236}">
              <a16:creationId xmlns:a16="http://schemas.microsoft.com/office/drawing/2014/main" id="{00000000-0008-0000-0100-000069010000}"/>
            </a:ext>
          </a:extLst>
        </xdr:cNvPr>
        <xdr:cNvSpPr>
          <a:spLocks noChangeAspect="1" noChangeArrowheads="1"/>
        </xdr:cNvSpPr>
      </xdr:nvSpPr>
      <xdr:spPr bwMode="auto">
        <a:xfrm>
          <a:off x="600075" y="2933700"/>
          <a:ext cx="1058122" cy="88511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315172</xdr:colOff>
      <xdr:row>1001</xdr:row>
      <xdr:rowOff>75492</xdr:rowOff>
    </xdr:to>
    <xdr:sp macro="" textlink="">
      <xdr:nvSpPr>
        <xdr:cNvPr id="362" name="AutoShape 2" descr="cid:image002.gif@01C68B21.9782C830">
          <a:extLst>
            <a:ext uri="{FF2B5EF4-FFF2-40B4-BE49-F238E27FC236}">
              <a16:creationId xmlns:a16="http://schemas.microsoft.com/office/drawing/2014/main" id="{00000000-0008-0000-0100-00006A010000}"/>
            </a:ext>
          </a:extLst>
        </xdr:cNvPr>
        <xdr:cNvSpPr>
          <a:spLocks noChangeAspect="1" noChangeArrowheads="1"/>
        </xdr:cNvSpPr>
      </xdr:nvSpPr>
      <xdr:spPr bwMode="auto">
        <a:xfrm>
          <a:off x="600075" y="2933700"/>
          <a:ext cx="1058122" cy="885117"/>
        </a:xfrm>
        <a:prstGeom prst="rect">
          <a:avLst/>
        </a:prstGeom>
        <a:noFill/>
        <a:ln w="9525">
          <a:noFill/>
          <a:miter lim="800000"/>
          <a:headEnd/>
          <a:tailEnd/>
        </a:ln>
      </xdr:spPr>
    </xdr:sp>
    <xdr:clientData/>
  </xdr:twoCellAnchor>
  <xdr:twoCellAnchor editAs="oneCell">
    <xdr:from>
      <xdr:col>4</xdr:col>
      <xdr:colOff>466166</xdr:colOff>
      <xdr:row>999</xdr:row>
      <xdr:rowOff>0</xdr:rowOff>
    </xdr:from>
    <xdr:to>
      <xdr:col>6</xdr:col>
      <xdr:colOff>586355</xdr:colOff>
      <xdr:row>1003</xdr:row>
      <xdr:rowOff>75941</xdr:rowOff>
    </xdr:to>
    <xdr:sp macro="" textlink="">
      <xdr:nvSpPr>
        <xdr:cNvPr id="363" name="AutoShape 2" descr="cid:image002.gif@01C68B21.9782C830">
          <a:extLst>
            <a:ext uri="{FF2B5EF4-FFF2-40B4-BE49-F238E27FC236}">
              <a16:creationId xmlns:a16="http://schemas.microsoft.com/office/drawing/2014/main" id="{00000000-0008-0000-0100-00006B010000}"/>
            </a:ext>
          </a:extLst>
        </xdr:cNvPr>
        <xdr:cNvSpPr>
          <a:spLocks noChangeAspect="1" noChangeArrowheads="1"/>
        </xdr:cNvSpPr>
      </xdr:nvSpPr>
      <xdr:spPr bwMode="auto">
        <a:xfrm>
          <a:off x="5304866" y="3752850"/>
          <a:ext cx="1044114" cy="72364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315172</xdr:colOff>
      <xdr:row>1000</xdr:row>
      <xdr:rowOff>81544</xdr:rowOff>
    </xdr:to>
    <xdr:sp macro="" textlink="">
      <xdr:nvSpPr>
        <xdr:cNvPr id="364" name="AutoShape 1" descr="cid:image002.gif@01C68B21.9782C830">
          <a:extLst>
            <a:ext uri="{FF2B5EF4-FFF2-40B4-BE49-F238E27FC236}">
              <a16:creationId xmlns:a16="http://schemas.microsoft.com/office/drawing/2014/main" id="{00000000-0008-0000-0100-00006C010000}"/>
            </a:ext>
          </a:extLst>
        </xdr:cNvPr>
        <xdr:cNvSpPr>
          <a:spLocks noChangeAspect="1" noChangeArrowheads="1"/>
        </xdr:cNvSpPr>
      </xdr:nvSpPr>
      <xdr:spPr bwMode="auto">
        <a:xfrm>
          <a:off x="600075" y="2933700"/>
          <a:ext cx="1058122" cy="72924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107739</xdr:rowOff>
    </xdr:to>
    <xdr:sp macro="" textlink="">
      <xdr:nvSpPr>
        <xdr:cNvPr id="365" name="AutoShape 1" descr="cid:image002.gif@01C68B21.9782C830">
          <a:extLst>
            <a:ext uri="{FF2B5EF4-FFF2-40B4-BE49-F238E27FC236}">
              <a16:creationId xmlns:a16="http://schemas.microsoft.com/office/drawing/2014/main" id="{00000000-0008-0000-0100-00006D010000}"/>
            </a:ext>
          </a:extLst>
        </xdr:cNvPr>
        <xdr:cNvSpPr>
          <a:spLocks noChangeAspect="1" noChangeArrowheads="1"/>
        </xdr:cNvSpPr>
      </xdr:nvSpPr>
      <xdr:spPr bwMode="auto">
        <a:xfrm rot="10800000">
          <a:off x="600075" y="2933700"/>
          <a:ext cx="1134321" cy="26966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107739</xdr:rowOff>
    </xdr:to>
    <xdr:sp macro="" textlink="">
      <xdr:nvSpPr>
        <xdr:cNvPr id="366" name="AutoShape 2" descr="cid:image002.gif@01C68B21.9782C830">
          <a:extLst>
            <a:ext uri="{FF2B5EF4-FFF2-40B4-BE49-F238E27FC236}">
              <a16:creationId xmlns:a16="http://schemas.microsoft.com/office/drawing/2014/main" id="{00000000-0008-0000-0100-00006E010000}"/>
            </a:ext>
          </a:extLst>
        </xdr:cNvPr>
        <xdr:cNvSpPr>
          <a:spLocks noChangeAspect="1" noChangeArrowheads="1"/>
        </xdr:cNvSpPr>
      </xdr:nvSpPr>
      <xdr:spPr bwMode="auto">
        <a:xfrm>
          <a:off x="600075" y="2933700"/>
          <a:ext cx="1134321" cy="26966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107737</xdr:rowOff>
    </xdr:to>
    <xdr:sp macro="" textlink="">
      <xdr:nvSpPr>
        <xdr:cNvPr id="367" name="AutoShape 1" descr="cid:image002.gif@01C68B21.9782C830">
          <a:extLst>
            <a:ext uri="{FF2B5EF4-FFF2-40B4-BE49-F238E27FC236}">
              <a16:creationId xmlns:a16="http://schemas.microsoft.com/office/drawing/2014/main" id="{00000000-0008-0000-0100-00006F010000}"/>
            </a:ext>
          </a:extLst>
        </xdr:cNvPr>
        <xdr:cNvSpPr>
          <a:spLocks noChangeAspect="1" noChangeArrowheads="1"/>
        </xdr:cNvSpPr>
      </xdr:nvSpPr>
      <xdr:spPr bwMode="auto">
        <a:xfrm>
          <a:off x="600075" y="2933700"/>
          <a:ext cx="1134321" cy="269662"/>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122765</xdr:rowOff>
    </xdr:to>
    <xdr:sp macro="" textlink="">
      <xdr:nvSpPr>
        <xdr:cNvPr id="368" name="AutoShape 1" descr="cid:image002.gif@01C68B21.9782C830">
          <a:extLst>
            <a:ext uri="{FF2B5EF4-FFF2-40B4-BE49-F238E27FC236}">
              <a16:creationId xmlns:a16="http://schemas.microsoft.com/office/drawing/2014/main" id="{00000000-0008-0000-0100-000070010000}"/>
            </a:ext>
          </a:extLst>
        </xdr:cNvPr>
        <xdr:cNvSpPr>
          <a:spLocks noChangeAspect="1" noChangeArrowheads="1"/>
        </xdr:cNvSpPr>
      </xdr:nvSpPr>
      <xdr:spPr bwMode="auto">
        <a:xfrm>
          <a:off x="600075" y="2933700"/>
          <a:ext cx="854921" cy="284690"/>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122765</xdr:rowOff>
    </xdr:to>
    <xdr:sp macro="" textlink="">
      <xdr:nvSpPr>
        <xdr:cNvPr id="369" name="AutoShape 2" descr="cid:image002.gif@01C68B21.9782C830">
          <a:extLst>
            <a:ext uri="{FF2B5EF4-FFF2-40B4-BE49-F238E27FC236}">
              <a16:creationId xmlns:a16="http://schemas.microsoft.com/office/drawing/2014/main" id="{00000000-0008-0000-0100-000071010000}"/>
            </a:ext>
          </a:extLst>
        </xdr:cNvPr>
        <xdr:cNvSpPr>
          <a:spLocks noChangeAspect="1" noChangeArrowheads="1"/>
        </xdr:cNvSpPr>
      </xdr:nvSpPr>
      <xdr:spPr bwMode="auto">
        <a:xfrm>
          <a:off x="600075" y="2933700"/>
          <a:ext cx="854921" cy="284690"/>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126997</xdr:rowOff>
    </xdr:to>
    <xdr:sp macro="" textlink="">
      <xdr:nvSpPr>
        <xdr:cNvPr id="370" name="AutoShape 1" descr="cid:image002.gif@01C68B21.9782C830">
          <a:extLst>
            <a:ext uri="{FF2B5EF4-FFF2-40B4-BE49-F238E27FC236}">
              <a16:creationId xmlns:a16="http://schemas.microsoft.com/office/drawing/2014/main" id="{00000000-0008-0000-0100-000072010000}"/>
            </a:ext>
          </a:extLst>
        </xdr:cNvPr>
        <xdr:cNvSpPr>
          <a:spLocks noChangeAspect="1" noChangeArrowheads="1"/>
        </xdr:cNvSpPr>
      </xdr:nvSpPr>
      <xdr:spPr bwMode="auto">
        <a:xfrm>
          <a:off x="600075" y="2933700"/>
          <a:ext cx="1016846" cy="288922"/>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126997</xdr:rowOff>
    </xdr:to>
    <xdr:sp macro="" textlink="">
      <xdr:nvSpPr>
        <xdr:cNvPr id="371" name="AutoShape 2" descr="cid:image002.gif@01C68B21.9782C830">
          <a:extLst>
            <a:ext uri="{FF2B5EF4-FFF2-40B4-BE49-F238E27FC236}">
              <a16:creationId xmlns:a16="http://schemas.microsoft.com/office/drawing/2014/main" id="{00000000-0008-0000-0100-000073010000}"/>
            </a:ext>
          </a:extLst>
        </xdr:cNvPr>
        <xdr:cNvSpPr>
          <a:spLocks noChangeAspect="1" noChangeArrowheads="1"/>
        </xdr:cNvSpPr>
      </xdr:nvSpPr>
      <xdr:spPr bwMode="auto">
        <a:xfrm>
          <a:off x="600075" y="2933700"/>
          <a:ext cx="1016846" cy="288922"/>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116205</xdr:rowOff>
    </xdr:to>
    <xdr:sp macro="" textlink="">
      <xdr:nvSpPr>
        <xdr:cNvPr id="372" name="AutoShape 1" descr="cid:image002.gif@01C68B21.9782C830">
          <a:extLst>
            <a:ext uri="{FF2B5EF4-FFF2-40B4-BE49-F238E27FC236}">
              <a16:creationId xmlns:a16="http://schemas.microsoft.com/office/drawing/2014/main" id="{00000000-0008-0000-0100-000074010000}"/>
            </a:ext>
          </a:extLst>
        </xdr:cNvPr>
        <xdr:cNvSpPr>
          <a:spLocks noChangeAspect="1" noChangeArrowheads="1"/>
        </xdr:cNvSpPr>
      </xdr:nvSpPr>
      <xdr:spPr bwMode="auto">
        <a:xfrm>
          <a:off x="600075" y="2933700"/>
          <a:ext cx="1102571" cy="278130"/>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116205</xdr:rowOff>
    </xdr:to>
    <xdr:sp macro="" textlink="">
      <xdr:nvSpPr>
        <xdr:cNvPr id="373" name="AutoShape 2" descr="cid:image002.gif@01C68B21.9782C830">
          <a:extLst>
            <a:ext uri="{FF2B5EF4-FFF2-40B4-BE49-F238E27FC236}">
              <a16:creationId xmlns:a16="http://schemas.microsoft.com/office/drawing/2014/main" id="{00000000-0008-0000-0100-000075010000}"/>
            </a:ext>
          </a:extLst>
        </xdr:cNvPr>
        <xdr:cNvSpPr>
          <a:spLocks noChangeAspect="1" noChangeArrowheads="1"/>
        </xdr:cNvSpPr>
      </xdr:nvSpPr>
      <xdr:spPr bwMode="auto">
        <a:xfrm>
          <a:off x="600075" y="2933700"/>
          <a:ext cx="1102571" cy="278130"/>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116203</xdr:rowOff>
    </xdr:to>
    <xdr:sp macro="" textlink="">
      <xdr:nvSpPr>
        <xdr:cNvPr id="374" name="AutoShape 1" descr="cid:image002.gif@01C68B21.9782C830">
          <a:extLst>
            <a:ext uri="{FF2B5EF4-FFF2-40B4-BE49-F238E27FC236}">
              <a16:creationId xmlns:a16="http://schemas.microsoft.com/office/drawing/2014/main" id="{00000000-0008-0000-0100-000076010000}"/>
            </a:ext>
          </a:extLst>
        </xdr:cNvPr>
        <xdr:cNvSpPr>
          <a:spLocks noChangeAspect="1" noChangeArrowheads="1"/>
        </xdr:cNvSpPr>
      </xdr:nvSpPr>
      <xdr:spPr bwMode="auto">
        <a:xfrm>
          <a:off x="600075" y="2933700"/>
          <a:ext cx="1102571" cy="278128"/>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116203</xdr:rowOff>
    </xdr:to>
    <xdr:sp macro="" textlink="">
      <xdr:nvSpPr>
        <xdr:cNvPr id="375" name="AutoShape 2" descr="cid:image002.gif@01C68B21.9782C830">
          <a:extLst>
            <a:ext uri="{FF2B5EF4-FFF2-40B4-BE49-F238E27FC236}">
              <a16:creationId xmlns:a16="http://schemas.microsoft.com/office/drawing/2014/main" id="{00000000-0008-0000-0100-000077010000}"/>
            </a:ext>
          </a:extLst>
        </xdr:cNvPr>
        <xdr:cNvSpPr>
          <a:spLocks noChangeAspect="1" noChangeArrowheads="1"/>
        </xdr:cNvSpPr>
      </xdr:nvSpPr>
      <xdr:spPr bwMode="auto">
        <a:xfrm>
          <a:off x="600075" y="2933700"/>
          <a:ext cx="1102571" cy="278128"/>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143721</xdr:colOff>
      <xdr:row>997</xdr:row>
      <xdr:rowOff>121918</xdr:rowOff>
    </xdr:to>
    <xdr:sp macro="" textlink="">
      <xdr:nvSpPr>
        <xdr:cNvPr id="376" name="AutoShape 1" descr="cid:image002.gif@01C68B21.9782C830">
          <a:extLst>
            <a:ext uri="{FF2B5EF4-FFF2-40B4-BE49-F238E27FC236}">
              <a16:creationId xmlns:a16="http://schemas.microsoft.com/office/drawing/2014/main" id="{00000000-0008-0000-0100-000078010000}"/>
            </a:ext>
          </a:extLst>
        </xdr:cNvPr>
        <xdr:cNvSpPr>
          <a:spLocks noChangeAspect="1" noChangeArrowheads="1"/>
        </xdr:cNvSpPr>
      </xdr:nvSpPr>
      <xdr:spPr bwMode="auto">
        <a:xfrm>
          <a:off x="600075" y="2933700"/>
          <a:ext cx="886671" cy="28384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110702</xdr:rowOff>
    </xdr:to>
    <xdr:sp macro="" textlink="">
      <xdr:nvSpPr>
        <xdr:cNvPr id="377" name="AutoShape 1" descr="cid:image002.gif@01C68B21.9782C830">
          <a:extLst>
            <a:ext uri="{FF2B5EF4-FFF2-40B4-BE49-F238E27FC236}">
              <a16:creationId xmlns:a16="http://schemas.microsoft.com/office/drawing/2014/main" id="{00000000-0008-0000-0100-000079010000}"/>
            </a:ext>
          </a:extLst>
        </xdr:cNvPr>
        <xdr:cNvSpPr>
          <a:spLocks noChangeAspect="1" noChangeArrowheads="1"/>
        </xdr:cNvSpPr>
      </xdr:nvSpPr>
      <xdr:spPr bwMode="auto">
        <a:xfrm>
          <a:off x="600075" y="2933700"/>
          <a:ext cx="1134321" cy="27262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110702</xdr:rowOff>
    </xdr:to>
    <xdr:sp macro="" textlink="">
      <xdr:nvSpPr>
        <xdr:cNvPr id="378" name="AutoShape 2" descr="cid:image002.gif@01C68B21.9782C830">
          <a:extLst>
            <a:ext uri="{FF2B5EF4-FFF2-40B4-BE49-F238E27FC236}">
              <a16:creationId xmlns:a16="http://schemas.microsoft.com/office/drawing/2014/main" id="{00000000-0008-0000-0100-00007A010000}"/>
            </a:ext>
          </a:extLst>
        </xdr:cNvPr>
        <xdr:cNvSpPr>
          <a:spLocks noChangeAspect="1" noChangeArrowheads="1"/>
        </xdr:cNvSpPr>
      </xdr:nvSpPr>
      <xdr:spPr bwMode="auto">
        <a:xfrm>
          <a:off x="600075" y="2933700"/>
          <a:ext cx="1134321" cy="27262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110700</xdr:rowOff>
    </xdr:to>
    <xdr:sp macro="" textlink="">
      <xdr:nvSpPr>
        <xdr:cNvPr id="379" name="AutoShape 1" descr="cid:image002.gif@01C68B21.9782C830">
          <a:extLst>
            <a:ext uri="{FF2B5EF4-FFF2-40B4-BE49-F238E27FC236}">
              <a16:creationId xmlns:a16="http://schemas.microsoft.com/office/drawing/2014/main" id="{00000000-0008-0000-0100-00007B010000}"/>
            </a:ext>
          </a:extLst>
        </xdr:cNvPr>
        <xdr:cNvSpPr>
          <a:spLocks noChangeAspect="1" noChangeArrowheads="1"/>
        </xdr:cNvSpPr>
      </xdr:nvSpPr>
      <xdr:spPr bwMode="auto">
        <a:xfrm>
          <a:off x="600075" y="2933700"/>
          <a:ext cx="1134321" cy="272625"/>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107948</xdr:rowOff>
    </xdr:to>
    <xdr:sp macro="" textlink="">
      <xdr:nvSpPr>
        <xdr:cNvPr id="380" name="AutoShape 1" descr="cid:image002.gif@01C68B21.9782C830">
          <a:extLst>
            <a:ext uri="{FF2B5EF4-FFF2-40B4-BE49-F238E27FC236}">
              <a16:creationId xmlns:a16="http://schemas.microsoft.com/office/drawing/2014/main" id="{00000000-0008-0000-0100-00007C010000}"/>
            </a:ext>
          </a:extLst>
        </xdr:cNvPr>
        <xdr:cNvSpPr>
          <a:spLocks noChangeAspect="1" noChangeArrowheads="1"/>
        </xdr:cNvSpPr>
      </xdr:nvSpPr>
      <xdr:spPr bwMode="auto">
        <a:xfrm>
          <a:off x="600075" y="2933700"/>
          <a:ext cx="854921" cy="26987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107948</xdr:rowOff>
    </xdr:to>
    <xdr:sp macro="" textlink="">
      <xdr:nvSpPr>
        <xdr:cNvPr id="381" name="AutoShape 2" descr="cid:image002.gif@01C68B21.9782C830">
          <a:extLst>
            <a:ext uri="{FF2B5EF4-FFF2-40B4-BE49-F238E27FC236}">
              <a16:creationId xmlns:a16="http://schemas.microsoft.com/office/drawing/2014/main" id="{00000000-0008-0000-0100-00007D010000}"/>
            </a:ext>
          </a:extLst>
        </xdr:cNvPr>
        <xdr:cNvSpPr>
          <a:spLocks noChangeAspect="1" noChangeArrowheads="1"/>
        </xdr:cNvSpPr>
      </xdr:nvSpPr>
      <xdr:spPr bwMode="auto">
        <a:xfrm>
          <a:off x="600075" y="2933700"/>
          <a:ext cx="854921" cy="26987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112180</xdr:rowOff>
    </xdr:to>
    <xdr:sp macro="" textlink="">
      <xdr:nvSpPr>
        <xdr:cNvPr id="382" name="AutoShape 1" descr="cid:image002.gif@01C68B21.9782C830">
          <a:extLst>
            <a:ext uri="{FF2B5EF4-FFF2-40B4-BE49-F238E27FC236}">
              <a16:creationId xmlns:a16="http://schemas.microsoft.com/office/drawing/2014/main" id="{00000000-0008-0000-0100-00007E010000}"/>
            </a:ext>
          </a:extLst>
        </xdr:cNvPr>
        <xdr:cNvSpPr>
          <a:spLocks noChangeAspect="1" noChangeArrowheads="1"/>
        </xdr:cNvSpPr>
      </xdr:nvSpPr>
      <xdr:spPr bwMode="auto">
        <a:xfrm>
          <a:off x="600075" y="2933700"/>
          <a:ext cx="1016846" cy="274105"/>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112180</xdr:rowOff>
    </xdr:to>
    <xdr:sp macro="" textlink="">
      <xdr:nvSpPr>
        <xdr:cNvPr id="383" name="AutoShape 2" descr="cid:image002.gif@01C68B21.9782C830">
          <a:extLst>
            <a:ext uri="{FF2B5EF4-FFF2-40B4-BE49-F238E27FC236}">
              <a16:creationId xmlns:a16="http://schemas.microsoft.com/office/drawing/2014/main" id="{00000000-0008-0000-0100-00007F010000}"/>
            </a:ext>
          </a:extLst>
        </xdr:cNvPr>
        <xdr:cNvSpPr>
          <a:spLocks noChangeAspect="1" noChangeArrowheads="1"/>
        </xdr:cNvSpPr>
      </xdr:nvSpPr>
      <xdr:spPr bwMode="auto">
        <a:xfrm>
          <a:off x="600075" y="2933700"/>
          <a:ext cx="1016846" cy="274105"/>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109008</xdr:rowOff>
    </xdr:to>
    <xdr:sp macro="" textlink="">
      <xdr:nvSpPr>
        <xdr:cNvPr id="384" name="AutoShape 1" descr="cid:image002.gif@01C68B21.9782C830">
          <a:extLst>
            <a:ext uri="{FF2B5EF4-FFF2-40B4-BE49-F238E27FC236}">
              <a16:creationId xmlns:a16="http://schemas.microsoft.com/office/drawing/2014/main" id="{00000000-0008-0000-0100-000080010000}"/>
            </a:ext>
          </a:extLst>
        </xdr:cNvPr>
        <xdr:cNvSpPr>
          <a:spLocks noChangeAspect="1" noChangeArrowheads="1"/>
        </xdr:cNvSpPr>
      </xdr:nvSpPr>
      <xdr:spPr bwMode="auto">
        <a:xfrm>
          <a:off x="600075" y="2933700"/>
          <a:ext cx="1102571" cy="2709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109008</xdr:rowOff>
    </xdr:to>
    <xdr:sp macro="" textlink="">
      <xdr:nvSpPr>
        <xdr:cNvPr id="385" name="AutoShape 2" descr="cid:image002.gif@01C68B21.9782C830">
          <a:extLst>
            <a:ext uri="{FF2B5EF4-FFF2-40B4-BE49-F238E27FC236}">
              <a16:creationId xmlns:a16="http://schemas.microsoft.com/office/drawing/2014/main" id="{00000000-0008-0000-0100-000081010000}"/>
            </a:ext>
          </a:extLst>
        </xdr:cNvPr>
        <xdr:cNvSpPr>
          <a:spLocks noChangeAspect="1" noChangeArrowheads="1"/>
        </xdr:cNvSpPr>
      </xdr:nvSpPr>
      <xdr:spPr bwMode="auto">
        <a:xfrm>
          <a:off x="600075" y="2933700"/>
          <a:ext cx="1102571" cy="2709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109006</xdr:rowOff>
    </xdr:to>
    <xdr:sp macro="" textlink="">
      <xdr:nvSpPr>
        <xdr:cNvPr id="386" name="AutoShape 1" descr="cid:image002.gif@01C68B21.9782C830">
          <a:extLst>
            <a:ext uri="{FF2B5EF4-FFF2-40B4-BE49-F238E27FC236}">
              <a16:creationId xmlns:a16="http://schemas.microsoft.com/office/drawing/2014/main" id="{00000000-0008-0000-0100-000082010000}"/>
            </a:ext>
          </a:extLst>
        </xdr:cNvPr>
        <xdr:cNvSpPr>
          <a:spLocks noChangeAspect="1" noChangeArrowheads="1"/>
        </xdr:cNvSpPr>
      </xdr:nvSpPr>
      <xdr:spPr bwMode="auto">
        <a:xfrm>
          <a:off x="600075" y="2933700"/>
          <a:ext cx="1102571" cy="2709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109006</xdr:rowOff>
    </xdr:to>
    <xdr:sp macro="" textlink="">
      <xdr:nvSpPr>
        <xdr:cNvPr id="387" name="AutoShape 2" descr="cid:image002.gif@01C68B21.9782C830">
          <a:extLst>
            <a:ext uri="{FF2B5EF4-FFF2-40B4-BE49-F238E27FC236}">
              <a16:creationId xmlns:a16="http://schemas.microsoft.com/office/drawing/2014/main" id="{00000000-0008-0000-0100-000083010000}"/>
            </a:ext>
          </a:extLst>
        </xdr:cNvPr>
        <xdr:cNvSpPr>
          <a:spLocks noChangeAspect="1" noChangeArrowheads="1"/>
        </xdr:cNvSpPr>
      </xdr:nvSpPr>
      <xdr:spPr bwMode="auto">
        <a:xfrm>
          <a:off x="600075" y="2933700"/>
          <a:ext cx="1102571" cy="2709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90804</xdr:rowOff>
    </xdr:to>
    <xdr:sp macro="" textlink="">
      <xdr:nvSpPr>
        <xdr:cNvPr id="388" name="AutoShape 1" descr="cid:image002.gif@01C68B21.9782C830">
          <a:extLst>
            <a:ext uri="{FF2B5EF4-FFF2-40B4-BE49-F238E27FC236}">
              <a16:creationId xmlns:a16="http://schemas.microsoft.com/office/drawing/2014/main" id="{00000000-0008-0000-0100-000084010000}"/>
            </a:ext>
          </a:extLst>
        </xdr:cNvPr>
        <xdr:cNvSpPr>
          <a:spLocks noChangeAspect="1" noChangeArrowheads="1"/>
        </xdr:cNvSpPr>
      </xdr:nvSpPr>
      <xdr:spPr bwMode="auto">
        <a:xfrm>
          <a:off x="600075" y="2933700"/>
          <a:ext cx="1102571" cy="2527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90804</xdr:rowOff>
    </xdr:to>
    <xdr:sp macro="" textlink="">
      <xdr:nvSpPr>
        <xdr:cNvPr id="389" name="AutoShape 2" descr="cid:image002.gif@01C68B21.9782C830">
          <a:extLst>
            <a:ext uri="{FF2B5EF4-FFF2-40B4-BE49-F238E27FC236}">
              <a16:creationId xmlns:a16="http://schemas.microsoft.com/office/drawing/2014/main" id="{00000000-0008-0000-0100-000085010000}"/>
            </a:ext>
          </a:extLst>
        </xdr:cNvPr>
        <xdr:cNvSpPr>
          <a:spLocks noChangeAspect="1" noChangeArrowheads="1"/>
        </xdr:cNvSpPr>
      </xdr:nvSpPr>
      <xdr:spPr bwMode="auto">
        <a:xfrm>
          <a:off x="600075" y="2933700"/>
          <a:ext cx="1102571" cy="2527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143721</xdr:colOff>
      <xdr:row>997</xdr:row>
      <xdr:rowOff>107948</xdr:rowOff>
    </xdr:to>
    <xdr:sp macro="" textlink="">
      <xdr:nvSpPr>
        <xdr:cNvPr id="390" name="AutoShape 1" descr="cid:image002.gif@01C68B21.9782C830">
          <a:extLst>
            <a:ext uri="{FF2B5EF4-FFF2-40B4-BE49-F238E27FC236}">
              <a16:creationId xmlns:a16="http://schemas.microsoft.com/office/drawing/2014/main" id="{00000000-0008-0000-0100-000086010000}"/>
            </a:ext>
          </a:extLst>
        </xdr:cNvPr>
        <xdr:cNvSpPr>
          <a:spLocks noChangeAspect="1" noChangeArrowheads="1"/>
        </xdr:cNvSpPr>
      </xdr:nvSpPr>
      <xdr:spPr bwMode="auto">
        <a:xfrm>
          <a:off x="600075" y="2933700"/>
          <a:ext cx="886671" cy="26987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109008</xdr:rowOff>
    </xdr:to>
    <xdr:sp macro="" textlink="">
      <xdr:nvSpPr>
        <xdr:cNvPr id="391" name="AutoShape 1" descr="cid:image002.gif@01C68B21.9782C830">
          <a:extLst>
            <a:ext uri="{FF2B5EF4-FFF2-40B4-BE49-F238E27FC236}">
              <a16:creationId xmlns:a16="http://schemas.microsoft.com/office/drawing/2014/main" id="{00000000-0008-0000-0100-000087010000}"/>
            </a:ext>
          </a:extLst>
        </xdr:cNvPr>
        <xdr:cNvSpPr>
          <a:spLocks noChangeAspect="1" noChangeArrowheads="1"/>
        </xdr:cNvSpPr>
      </xdr:nvSpPr>
      <xdr:spPr bwMode="auto">
        <a:xfrm>
          <a:off x="600075" y="2933700"/>
          <a:ext cx="1134321" cy="2709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109008</xdr:rowOff>
    </xdr:to>
    <xdr:sp macro="" textlink="">
      <xdr:nvSpPr>
        <xdr:cNvPr id="392" name="AutoShape 2" descr="cid:image002.gif@01C68B21.9782C830">
          <a:extLst>
            <a:ext uri="{FF2B5EF4-FFF2-40B4-BE49-F238E27FC236}">
              <a16:creationId xmlns:a16="http://schemas.microsoft.com/office/drawing/2014/main" id="{00000000-0008-0000-0100-000088010000}"/>
            </a:ext>
          </a:extLst>
        </xdr:cNvPr>
        <xdr:cNvSpPr>
          <a:spLocks noChangeAspect="1" noChangeArrowheads="1"/>
        </xdr:cNvSpPr>
      </xdr:nvSpPr>
      <xdr:spPr bwMode="auto">
        <a:xfrm>
          <a:off x="600075" y="2933700"/>
          <a:ext cx="1134321" cy="2709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109006</xdr:rowOff>
    </xdr:to>
    <xdr:sp macro="" textlink="">
      <xdr:nvSpPr>
        <xdr:cNvPr id="393" name="AutoShape 1" descr="cid:image002.gif@01C68B21.9782C830">
          <a:extLst>
            <a:ext uri="{FF2B5EF4-FFF2-40B4-BE49-F238E27FC236}">
              <a16:creationId xmlns:a16="http://schemas.microsoft.com/office/drawing/2014/main" id="{00000000-0008-0000-0100-000089010000}"/>
            </a:ext>
          </a:extLst>
        </xdr:cNvPr>
        <xdr:cNvSpPr>
          <a:spLocks noChangeAspect="1" noChangeArrowheads="1"/>
        </xdr:cNvSpPr>
      </xdr:nvSpPr>
      <xdr:spPr bwMode="auto">
        <a:xfrm>
          <a:off x="600075" y="2933700"/>
          <a:ext cx="1134321" cy="2709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106679</xdr:rowOff>
    </xdr:to>
    <xdr:sp macro="" textlink="">
      <xdr:nvSpPr>
        <xdr:cNvPr id="394" name="AutoShape 1" descr="cid:image002.gif@01C68B21.9782C830">
          <a:extLst>
            <a:ext uri="{FF2B5EF4-FFF2-40B4-BE49-F238E27FC236}">
              <a16:creationId xmlns:a16="http://schemas.microsoft.com/office/drawing/2014/main" id="{00000000-0008-0000-0100-00008A010000}"/>
            </a:ext>
          </a:extLst>
        </xdr:cNvPr>
        <xdr:cNvSpPr>
          <a:spLocks noChangeAspect="1" noChangeArrowheads="1"/>
        </xdr:cNvSpPr>
      </xdr:nvSpPr>
      <xdr:spPr bwMode="auto">
        <a:xfrm>
          <a:off x="600075" y="2933700"/>
          <a:ext cx="854921" cy="26860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106679</xdr:rowOff>
    </xdr:to>
    <xdr:sp macro="" textlink="">
      <xdr:nvSpPr>
        <xdr:cNvPr id="395" name="AutoShape 2" descr="cid:image002.gif@01C68B21.9782C830">
          <a:extLst>
            <a:ext uri="{FF2B5EF4-FFF2-40B4-BE49-F238E27FC236}">
              <a16:creationId xmlns:a16="http://schemas.microsoft.com/office/drawing/2014/main" id="{00000000-0008-0000-0100-00008B010000}"/>
            </a:ext>
          </a:extLst>
        </xdr:cNvPr>
        <xdr:cNvSpPr>
          <a:spLocks noChangeAspect="1" noChangeArrowheads="1"/>
        </xdr:cNvSpPr>
      </xdr:nvSpPr>
      <xdr:spPr bwMode="auto">
        <a:xfrm>
          <a:off x="600075" y="2933700"/>
          <a:ext cx="854921" cy="26860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110908</xdr:rowOff>
    </xdr:to>
    <xdr:sp macro="" textlink="">
      <xdr:nvSpPr>
        <xdr:cNvPr id="396" name="AutoShape 1" descr="cid:image002.gif@01C68B21.9782C830">
          <a:extLst>
            <a:ext uri="{FF2B5EF4-FFF2-40B4-BE49-F238E27FC236}">
              <a16:creationId xmlns:a16="http://schemas.microsoft.com/office/drawing/2014/main" id="{00000000-0008-0000-0100-00008C010000}"/>
            </a:ext>
          </a:extLst>
        </xdr:cNvPr>
        <xdr:cNvSpPr>
          <a:spLocks noChangeAspect="1" noChangeArrowheads="1"/>
        </xdr:cNvSpPr>
      </xdr:nvSpPr>
      <xdr:spPr bwMode="auto">
        <a:xfrm>
          <a:off x="600075" y="2933700"/>
          <a:ext cx="1016846" cy="2728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110908</xdr:rowOff>
    </xdr:to>
    <xdr:sp macro="" textlink="">
      <xdr:nvSpPr>
        <xdr:cNvPr id="397" name="AutoShape 2" descr="cid:image002.gif@01C68B21.9782C830">
          <a:extLst>
            <a:ext uri="{FF2B5EF4-FFF2-40B4-BE49-F238E27FC236}">
              <a16:creationId xmlns:a16="http://schemas.microsoft.com/office/drawing/2014/main" id="{00000000-0008-0000-0100-00008D010000}"/>
            </a:ext>
          </a:extLst>
        </xdr:cNvPr>
        <xdr:cNvSpPr>
          <a:spLocks noChangeAspect="1" noChangeArrowheads="1"/>
        </xdr:cNvSpPr>
      </xdr:nvSpPr>
      <xdr:spPr bwMode="auto">
        <a:xfrm>
          <a:off x="600075" y="2933700"/>
          <a:ext cx="1016846" cy="2728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116206</xdr:rowOff>
    </xdr:to>
    <xdr:sp macro="" textlink="">
      <xdr:nvSpPr>
        <xdr:cNvPr id="398" name="AutoShape 1" descr="cid:image002.gif@01C68B21.9782C830">
          <a:extLst>
            <a:ext uri="{FF2B5EF4-FFF2-40B4-BE49-F238E27FC236}">
              <a16:creationId xmlns:a16="http://schemas.microsoft.com/office/drawing/2014/main" id="{00000000-0008-0000-0100-00008E010000}"/>
            </a:ext>
          </a:extLst>
        </xdr:cNvPr>
        <xdr:cNvSpPr>
          <a:spLocks noChangeAspect="1" noChangeArrowheads="1"/>
        </xdr:cNvSpPr>
      </xdr:nvSpPr>
      <xdr:spPr bwMode="auto">
        <a:xfrm>
          <a:off x="600075" y="2933700"/>
          <a:ext cx="1102571" cy="2781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116206</xdr:rowOff>
    </xdr:to>
    <xdr:sp macro="" textlink="">
      <xdr:nvSpPr>
        <xdr:cNvPr id="399" name="AutoShape 2" descr="cid:image002.gif@01C68B21.9782C830">
          <a:extLst>
            <a:ext uri="{FF2B5EF4-FFF2-40B4-BE49-F238E27FC236}">
              <a16:creationId xmlns:a16="http://schemas.microsoft.com/office/drawing/2014/main" id="{00000000-0008-0000-0100-00008F010000}"/>
            </a:ext>
          </a:extLst>
        </xdr:cNvPr>
        <xdr:cNvSpPr>
          <a:spLocks noChangeAspect="1" noChangeArrowheads="1"/>
        </xdr:cNvSpPr>
      </xdr:nvSpPr>
      <xdr:spPr bwMode="auto">
        <a:xfrm>
          <a:off x="600075" y="2933700"/>
          <a:ext cx="1102571" cy="2781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116204</xdr:rowOff>
    </xdr:to>
    <xdr:sp macro="" textlink="">
      <xdr:nvSpPr>
        <xdr:cNvPr id="400" name="AutoShape 1" descr="cid:image002.gif@01C68B21.9782C830">
          <a:extLst>
            <a:ext uri="{FF2B5EF4-FFF2-40B4-BE49-F238E27FC236}">
              <a16:creationId xmlns:a16="http://schemas.microsoft.com/office/drawing/2014/main" id="{00000000-0008-0000-0100-000090010000}"/>
            </a:ext>
          </a:extLst>
        </xdr:cNvPr>
        <xdr:cNvSpPr>
          <a:spLocks noChangeAspect="1" noChangeArrowheads="1"/>
        </xdr:cNvSpPr>
      </xdr:nvSpPr>
      <xdr:spPr bwMode="auto">
        <a:xfrm>
          <a:off x="600075" y="2933700"/>
          <a:ext cx="1102571" cy="2781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116204</xdr:rowOff>
    </xdr:to>
    <xdr:sp macro="" textlink="">
      <xdr:nvSpPr>
        <xdr:cNvPr id="401" name="AutoShape 2" descr="cid:image002.gif@01C68B21.9782C830">
          <a:extLst>
            <a:ext uri="{FF2B5EF4-FFF2-40B4-BE49-F238E27FC236}">
              <a16:creationId xmlns:a16="http://schemas.microsoft.com/office/drawing/2014/main" id="{00000000-0008-0000-0100-000091010000}"/>
            </a:ext>
          </a:extLst>
        </xdr:cNvPr>
        <xdr:cNvSpPr>
          <a:spLocks noChangeAspect="1" noChangeArrowheads="1"/>
        </xdr:cNvSpPr>
      </xdr:nvSpPr>
      <xdr:spPr bwMode="auto">
        <a:xfrm>
          <a:off x="600075" y="2933700"/>
          <a:ext cx="1102571" cy="2781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95462</xdr:rowOff>
    </xdr:to>
    <xdr:sp macro="" textlink="">
      <xdr:nvSpPr>
        <xdr:cNvPr id="402" name="AutoShape 1" descr="cid:image002.gif@01C68B21.9782C830">
          <a:extLst>
            <a:ext uri="{FF2B5EF4-FFF2-40B4-BE49-F238E27FC236}">
              <a16:creationId xmlns:a16="http://schemas.microsoft.com/office/drawing/2014/main" id="{00000000-0008-0000-0100-000092010000}"/>
            </a:ext>
          </a:extLst>
        </xdr:cNvPr>
        <xdr:cNvSpPr>
          <a:spLocks noChangeAspect="1" noChangeArrowheads="1"/>
        </xdr:cNvSpPr>
      </xdr:nvSpPr>
      <xdr:spPr bwMode="auto">
        <a:xfrm>
          <a:off x="600075" y="2933700"/>
          <a:ext cx="1102571" cy="25738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95462</xdr:rowOff>
    </xdr:to>
    <xdr:sp macro="" textlink="">
      <xdr:nvSpPr>
        <xdr:cNvPr id="403" name="AutoShape 2" descr="cid:image002.gif@01C68B21.9782C830">
          <a:extLst>
            <a:ext uri="{FF2B5EF4-FFF2-40B4-BE49-F238E27FC236}">
              <a16:creationId xmlns:a16="http://schemas.microsoft.com/office/drawing/2014/main" id="{00000000-0008-0000-0100-000093010000}"/>
            </a:ext>
          </a:extLst>
        </xdr:cNvPr>
        <xdr:cNvSpPr>
          <a:spLocks noChangeAspect="1" noChangeArrowheads="1"/>
        </xdr:cNvSpPr>
      </xdr:nvSpPr>
      <xdr:spPr bwMode="auto">
        <a:xfrm>
          <a:off x="600075" y="2933700"/>
          <a:ext cx="1102571" cy="257387"/>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106679</xdr:rowOff>
    </xdr:to>
    <xdr:sp macro="" textlink="">
      <xdr:nvSpPr>
        <xdr:cNvPr id="404" name="AutoShape 1" descr="cid:image002.gif@01C68B21.9782C830">
          <a:extLst>
            <a:ext uri="{FF2B5EF4-FFF2-40B4-BE49-F238E27FC236}">
              <a16:creationId xmlns:a16="http://schemas.microsoft.com/office/drawing/2014/main" id="{00000000-0008-0000-0100-000094010000}"/>
            </a:ext>
          </a:extLst>
        </xdr:cNvPr>
        <xdr:cNvSpPr>
          <a:spLocks noChangeAspect="1" noChangeArrowheads="1"/>
        </xdr:cNvSpPr>
      </xdr:nvSpPr>
      <xdr:spPr bwMode="auto">
        <a:xfrm>
          <a:off x="600075" y="2933700"/>
          <a:ext cx="854921" cy="26860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111971</xdr:colOff>
      <xdr:row>997</xdr:row>
      <xdr:rowOff>106679</xdr:rowOff>
    </xdr:to>
    <xdr:sp macro="" textlink="">
      <xdr:nvSpPr>
        <xdr:cNvPr id="405" name="AutoShape 2" descr="cid:image002.gif@01C68B21.9782C830">
          <a:extLst>
            <a:ext uri="{FF2B5EF4-FFF2-40B4-BE49-F238E27FC236}">
              <a16:creationId xmlns:a16="http://schemas.microsoft.com/office/drawing/2014/main" id="{00000000-0008-0000-0100-000095010000}"/>
            </a:ext>
          </a:extLst>
        </xdr:cNvPr>
        <xdr:cNvSpPr>
          <a:spLocks noChangeAspect="1" noChangeArrowheads="1"/>
        </xdr:cNvSpPr>
      </xdr:nvSpPr>
      <xdr:spPr bwMode="auto">
        <a:xfrm>
          <a:off x="600075" y="2933700"/>
          <a:ext cx="854921" cy="26860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110908</xdr:rowOff>
    </xdr:to>
    <xdr:sp macro="" textlink="">
      <xdr:nvSpPr>
        <xdr:cNvPr id="406" name="AutoShape 1" descr="cid:image002.gif@01C68B21.9782C830">
          <a:extLst>
            <a:ext uri="{FF2B5EF4-FFF2-40B4-BE49-F238E27FC236}">
              <a16:creationId xmlns:a16="http://schemas.microsoft.com/office/drawing/2014/main" id="{00000000-0008-0000-0100-000096010000}"/>
            </a:ext>
          </a:extLst>
        </xdr:cNvPr>
        <xdr:cNvSpPr>
          <a:spLocks noChangeAspect="1" noChangeArrowheads="1"/>
        </xdr:cNvSpPr>
      </xdr:nvSpPr>
      <xdr:spPr bwMode="auto">
        <a:xfrm>
          <a:off x="600075" y="2933700"/>
          <a:ext cx="1016846" cy="2728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273896</xdr:colOff>
      <xdr:row>997</xdr:row>
      <xdr:rowOff>110908</xdr:rowOff>
    </xdr:to>
    <xdr:sp macro="" textlink="">
      <xdr:nvSpPr>
        <xdr:cNvPr id="407" name="AutoShape 2" descr="cid:image002.gif@01C68B21.9782C830">
          <a:extLst>
            <a:ext uri="{FF2B5EF4-FFF2-40B4-BE49-F238E27FC236}">
              <a16:creationId xmlns:a16="http://schemas.microsoft.com/office/drawing/2014/main" id="{00000000-0008-0000-0100-000097010000}"/>
            </a:ext>
          </a:extLst>
        </xdr:cNvPr>
        <xdr:cNvSpPr>
          <a:spLocks noChangeAspect="1" noChangeArrowheads="1"/>
        </xdr:cNvSpPr>
      </xdr:nvSpPr>
      <xdr:spPr bwMode="auto">
        <a:xfrm>
          <a:off x="600075" y="2933700"/>
          <a:ext cx="1016846" cy="272833"/>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116206</xdr:rowOff>
    </xdr:to>
    <xdr:sp macro="" textlink="">
      <xdr:nvSpPr>
        <xdr:cNvPr id="408" name="AutoShape 1" descr="cid:image002.gif@01C68B21.9782C830">
          <a:extLst>
            <a:ext uri="{FF2B5EF4-FFF2-40B4-BE49-F238E27FC236}">
              <a16:creationId xmlns:a16="http://schemas.microsoft.com/office/drawing/2014/main" id="{00000000-0008-0000-0100-000098010000}"/>
            </a:ext>
          </a:extLst>
        </xdr:cNvPr>
        <xdr:cNvSpPr>
          <a:spLocks noChangeAspect="1" noChangeArrowheads="1"/>
        </xdr:cNvSpPr>
      </xdr:nvSpPr>
      <xdr:spPr bwMode="auto">
        <a:xfrm>
          <a:off x="600075" y="2933700"/>
          <a:ext cx="1102571" cy="2781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116206</xdr:rowOff>
    </xdr:to>
    <xdr:sp macro="" textlink="">
      <xdr:nvSpPr>
        <xdr:cNvPr id="409" name="AutoShape 2" descr="cid:image002.gif@01C68B21.9782C830">
          <a:extLst>
            <a:ext uri="{FF2B5EF4-FFF2-40B4-BE49-F238E27FC236}">
              <a16:creationId xmlns:a16="http://schemas.microsoft.com/office/drawing/2014/main" id="{00000000-0008-0000-0100-000099010000}"/>
            </a:ext>
          </a:extLst>
        </xdr:cNvPr>
        <xdr:cNvSpPr>
          <a:spLocks noChangeAspect="1" noChangeArrowheads="1"/>
        </xdr:cNvSpPr>
      </xdr:nvSpPr>
      <xdr:spPr bwMode="auto">
        <a:xfrm>
          <a:off x="600075" y="2933700"/>
          <a:ext cx="1102571" cy="27813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116204</xdr:rowOff>
    </xdr:to>
    <xdr:sp macro="" textlink="">
      <xdr:nvSpPr>
        <xdr:cNvPr id="410" name="AutoShape 1" descr="cid:image002.gif@01C68B21.9782C830">
          <a:extLst>
            <a:ext uri="{FF2B5EF4-FFF2-40B4-BE49-F238E27FC236}">
              <a16:creationId xmlns:a16="http://schemas.microsoft.com/office/drawing/2014/main" id="{00000000-0008-0000-0100-00009A010000}"/>
            </a:ext>
          </a:extLst>
        </xdr:cNvPr>
        <xdr:cNvSpPr>
          <a:spLocks noChangeAspect="1" noChangeArrowheads="1"/>
        </xdr:cNvSpPr>
      </xdr:nvSpPr>
      <xdr:spPr bwMode="auto">
        <a:xfrm>
          <a:off x="600075" y="2933700"/>
          <a:ext cx="1102571" cy="2781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359621</xdr:colOff>
      <xdr:row>997</xdr:row>
      <xdr:rowOff>116204</xdr:rowOff>
    </xdr:to>
    <xdr:sp macro="" textlink="">
      <xdr:nvSpPr>
        <xdr:cNvPr id="411" name="AutoShape 2" descr="cid:image002.gif@01C68B21.9782C830">
          <a:extLst>
            <a:ext uri="{FF2B5EF4-FFF2-40B4-BE49-F238E27FC236}">
              <a16:creationId xmlns:a16="http://schemas.microsoft.com/office/drawing/2014/main" id="{00000000-0008-0000-0100-00009B010000}"/>
            </a:ext>
          </a:extLst>
        </xdr:cNvPr>
        <xdr:cNvSpPr>
          <a:spLocks noChangeAspect="1" noChangeArrowheads="1"/>
        </xdr:cNvSpPr>
      </xdr:nvSpPr>
      <xdr:spPr bwMode="auto">
        <a:xfrm>
          <a:off x="600075" y="2933700"/>
          <a:ext cx="1102571" cy="278129"/>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143721</xdr:colOff>
      <xdr:row>997</xdr:row>
      <xdr:rowOff>106679</xdr:rowOff>
    </xdr:to>
    <xdr:sp macro="" textlink="">
      <xdr:nvSpPr>
        <xdr:cNvPr id="412" name="AutoShape 1" descr="cid:image002.gif@01C68B21.9782C830">
          <a:extLst>
            <a:ext uri="{FF2B5EF4-FFF2-40B4-BE49-F238E27FC236}">
              <a16:creationId xmlns:a16="http://schemas.microsoft.com/office/drawing/2014/main" id="{00000000-0008-0000-0100-00009C010000}"/>
            </a:ext>
          </a:extLst>
        </xdr:cNvPr>
        <xdr:cNvSpPr>
          <a:spLocks noChangeAspect="1" noChangeArrowheads="1"/>
        </xdr:cNvSpPr>
      </xdr:nvSpPr>
      <xdr:spPr bwMode="auto">
        <a:xfrm>
          <a:off x="600075" y="2933700"/>
          <a:ext cx="886671" cy="268604"/>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107736</xdr:rowOff>
    </xdr:to>
    <xdr:sp macro="" textlink="">
      <xdr:nvSpPr>
        <xdr:cNvPr id="413" name="AutoShape 1" descr="cid:image002.gif@01C68B21.9782C830">
          <a:extLst>
            <a:ext uri="{FF2B5EF4-FFF2-40B4-BE49-F238E27FC236}">
              <a16:creationId xmlns:a16="http://schemas.microsoft.com/office/drawing/2014/main" id="{00000000-0008-0000-0100-00009D010000}"/>
            </a:ext>
          </a:extLst>
        </xdr:cNvPr>
        <xdr:cNvSpPr>
          <a:spLocks noChangeAspect="1" noChangeArrowheads="1"/>
        </xdr:cNvSpPr>
      </xdr:nvSpPr>
      <xdr:spPr bwMode="auto">
        <a:xfrm>
          <a:off x="600075" y="2933700"/>
          <a:ext cx="1134321" cy="26966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107736</xdr:rowOff>
    </xdr:to>
    <xdr:sp macro="" textlink="">
      <xdr:nvSpPr>
        <xdr:cNvPr id="414" name="AutoShape 2" descr="cid:image002.gif@01C68B21.9782C830">
          <a:extLst>
            <a:ext uri="{FF2B5EF4-FFF2-40B4-BE49-F238E27FC236}">
              <a16:creationId xmlns:a16="http://schemas.microsoft.com/office/drawing/2014/main" id="{00000000-0008-0000-0100-00009E010000}"/>
            </a:ext>
          </a:extLst>
        </xdr:cNvPr>
        <xdr:cNvSpPr>
          <a:spLocks noChangeAspect="1" noChangeArrowheads="1"/>
        </xdr:cNvSpPr>
      </xdr:nvSpPr>
      <xdr:spPr bwMode="auto">
        <a:xfrm>
          <a:off x="600075" y="2933700"/>
          <a:ext cx="1134321" cy="269661"/>
        </a:xfrm>
        <a:prstGeom prst="rect">
          <a:avLst/>
        </a:prstGeom>
        <a:noFill/>
        <a:ln w="9525">
          <a:noFill/>
          <a:miter lim="800000"/>
          <a:headEnd/>
          <a:tailEnd/>
        </a:ln>
      </xdr:spPr>
    </xdr:sp>
    <xdr:clientData/>
  </xdr:twoCellAnchor>
  <xdr:twoCellAnchor editAs="oneCell">
    <xdr:from>
      <xdr:col>1</xdr:col>
      <xdr:colOff>0</xdr:colOff>
      <xdr:row>996</xdr:row>
      <xdr:rowOff>0</xdr:rowOff>
    </xdr:from>
    <xdr:to>
      <xdr:col>2</xdr:col>
      <xdr:colOff>391371</xdr:colOff>
      <xdr:row>997</xdr:row>
      <xdr:rowOff>107734</xdr:rowOff>
    </xdr:to>
    <xdr:sp macro="" textlink="">
      <xdr:nvSpPr>
        <xdr:cNvPr id="415" name="AutoShape 1" descr="cid:image002.gif@01C68B21.9782C830">
          <a:extLst>
            <a:ext uri="{FF2B5EF4-FFF2-40B4-BE49-F238E27FC236}">
              <a16:creationId xmlns:a16="http://schemas.microsoft.com/office/drawing/2014/main" id="{00000000-0008-0000-0100-00009F010000}"/>
            </a:ext>
          </a:extLst>
        </xdr:cNvPr>
        <xdr:cNvSpPr>
          <a:spLocks noChangeAspect="1" noChangeArrowheads="1"/>
        </xdr:cNvSpPr>
      </xdr:nvSpPr>
      <xdr:spPr bwMode="auto">
        <a:xfrm>
          <a:off x="600075" y="2933700"/>
          <a:ext cx="1134321" cy="269659"/>
        </a:xfrm>
        <a:prstGeom prst="rect">
          <a:avLst/>
        </a:prstGeom>
        <a:noFill/>
        <a:ln w="9525">
          <a:noFill/>
          <a:miter lim="800000"/>
          <a:headEnd/>
          <a:tailEnd/>
        </a:ln>
      </xdr:spPr>
    </xdr:sp>
    <xdr:clientData/>
  </xdr:twoCellAnchor>
  <xdr:twoCellAnchor editAs="oneCell">
    <xdr:from>
      <xdr:col>1</xdr:col>
      <xdr:colOff>0</xdr:colOff>
      <xdr:row>1056</xdr:row>
      <xdr:rowOff>0</xdr:rowOff>
    </xdr:from>
    <xdr:to>
      <xdr:col>2</xdr:col>
      <xdr:colOff>359621</xdr:colOff>
      <xdr:row>1057</xdr:row>
      <xdr:rowOff>110490</xdr:rowOff>
    </xdr:to>
    <xdr:sp macro="" textlink="">
      <xdr:nvSpPr>
        <xdr:cNvPr id="416" name="AutoShape 1" descr="cid:image002.gif@01C68B21.9782C830">
          <a:extLst>
            <a:ext uri="{FF2B5EF4-FFF2-40B4-BE49-F238E27FC236}">
              <a16:creationId xmlns:a16="http://schemas.microsoft.com/office/drawing/2014/main" id="{00000000-0008-0000-0100-0000A0010000}"/>
            </a:ext>
          </a:extLst>
        </xdr:cNvPr>
        <xdr:cNvSpPr>
          <a:spLocks noChangeAspect="1" noChangeArrowheads="1"/>
        </xdr:cNvSpPr>
      </xdr:nvSpPr>
      <xdr:spPr bwMode="auto">
        <a:xfrm>
          <a:off x="600075" y="20164425"/>
          <a:ext cx="1102571" cy="272415"/>
        </a:xfrm>
        <a:prstGeom prst="rect">
          <a:avLst/>
        </a:prstGeom>
        <a:noFill/>
        <a:ln w="9525">
          <a:noFill/>
          <a:miter lim="800000"/>
          <a:headEnd/>
          <a:tailEnd/>
        </a:ln>
      </xdr:spPr>
    </xdr:sp>
    <xdr:clientData/>
  </xdr:twoCellAnchor>
  <xdr:twoCellAnchor editAs="oneCell">
    <xdr:from>
      <xdr:col>1</xdr:col>
      <xdr:colOff>0</xdr:colOff>
      <xdr:row>1056</xdr:row>
      <xdr:rowOff>0</xdr:rowOff>
    </xdr:from>
    <xdr:to>
      <xdr:col>2</xdr:col>
      <xdr:colOff>359621</xdr:colOff>
      <xdr:row>1057</xdr:row>
      <xdr:rowOff>110490</xdr:rowOff>
    </xdr:to>
    <xdr:sp macro="" textlink="">
      <xdr:nvSpPr>
        <xdr:cNvPr id="417" name="AutoShape 2" descr="cid:image002.gif@01C68B21.9782C830">
          <a:extLst>
            <a:ext uri="{FF2B5EF4-FFF2-40B4-BE49-F238E27FC236}">
              <a16:creationId xmlns:a16="http://schemas.microsoft.com/office/drawing/2014/main" id="{00000000-0008-0000-0100-0000A1010000}"/>
            </a:ext>
          </a:extLst>
        </xdr:cNvPr>
        <xdr:cNvSpPr>
          <a:spLocks noChangeAspect="1" noChangeArrowheads="1"/>
        </xdr:cNvSpPr>
      </xdr:nvSpPr>
      <xdr:spPr bwMode="auto">
        <a:xfrm>
          <a:off x="600075" y="20164425"/>
          <a:ext cx="1102571" cy="27241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315172</xdr:colOff>
      <xdr:row>1002</xdr:row>
      <xdr:rowOff>85915</xdr:rowOff>
    </xdr:to>
    <xdr:sp macro="" textlink="">
      <xdr:nvSpPr>
        <xdr:cNvPr id="418" name="AutoShape 1" descr="cid:image002.gif@01C68B21.9782C830">
          <a:extLst>
            <a:ext uri="{FF2B5EF4-FFF2-40B4-BE49-F238E27FC236}">
              <a16:creationId xmlns:a16="http://schemas.microsoft.com/office/drawing/2014/main" id="{00000000-0008-0000-0100-0000A2010000}"/>
            </a:ext>
          </a:extLst>
        </xdr:cNvPr>
        <xdr:cNvSpPr>
          <a:spLocks noChangeAspect="1" noChangeArrowheads="1"/>
        </xdr:cNvSpPr>
      </xdr:nvSpPr>
      <xdr:spPr bwMode="auto">
        <a:xfrm>
          <a:off x="600075" y="3257550"/>
          <a:ext cx="1058122" cy="73361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315172</xdr:colOff>
      <xdr:row>1002</xdr:row>
      <xdr:rowOff>85915</xdr:rowOff>
    </xdr:to>
    <xdr:sp macro="" textlink="">
      <xdr:nvSpPr>
        <xdr:cNvPr id="419" name="AutoShape 2" descr="cid:image002.gif@01C68B21.9782C830">
          <a:extLst>
            <a:ext uri="{FF2B5EF4-FFF2-40B4-BE49-F238E27FC236}">
              <a16:creationId xmlns:a16="http://schemas.microsoft.com/office/drawing/2014/main" id="{00000000-0008-0000-0100-0000A3010000}"/>
            </a:ext>
          </a:extLst>
        </xdr:cNvPr>
        <xdr:cNvSpPr>
          <a:spLocks noChangeAspect="1" noChangeArrowheads="1"/>
        </xdr:cNvSpPr>
      </xdr:nvSpPr>
      <xdr:spPr bwMode="auto">
        <a:xfrm>
          <a:off x="600075" y="3257550"/>
          <a:ext cx="1058122" cy="73361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315172</xdr:colOff>
      <xdr:row>1002</xdr:row>
      <xdr:rowOff>85915</xdr:rowOff>
    </xdr:to>
    <xdr:sp macro="" textlink="">
      <xdr:nvSpPr>
        <xdr:cNvPr id="420" name="AutoShape 1" descr="cid:image002.gif@01C68B21.9782C830">
          <a:extLst>
            <a:ext uri="{FF2B5EF4-FFF2-40B4-BE49-F238E27FC236}">
              <a16:creationId xmlns:a16="http://schemas.microsoft.com/office/drawing/2014/main" id="{00000000-0008-0000-0100-0000A4010000}"/>
            </a:ext>
          </a:extLst>
        </xdr:cNvPr>
        <xdr:cNvSpPr>
          <a:spLocks noChangeAspect="1" noChangeArrowheads="1"/>
        </xdr:cNvSpPr>
      </xdr:nvSpPr>
      <xdr:spPr bwMode="auto">
        <a:xfrm>
          <a:off x="600075" y="3257550"/>
          <a:ext cx="1058122" cy="73361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119953</xdr:rowOff>
    </xdr:to>
    <xdr:sp macro="" textlink="">
      <xdr:nvSpPr>
        <xdr:cNvPr id="421" name="AutoShape 1" descr="cid:image002.gif@01C68B21.9782C830">
          <a:extLst>
            <a:ext uri="{FF2B5EF4-FFF2-40B4-BE49-F238E27FC236}">
              <a16:creationId xmlns:a16="http://schemas.microsoft.com/office/drawing/2014/main" id="{00000000-0008-0000-0100-0000A5010000}"/>
            </a:ext>
          </a:extLst>
        </xdr:cNvPr>
        <xdr:cNvSpPr>
          <a:spLocks noChangeAspect="1" noChangeArrowheads="1"/>
        </xdr:cNvSpPr>
      </xdr:nvSpPr>
      <xdr:spPr bwMode="auto">
        <a:xfrm>
          <a:off x="600075" y="3257550"/>
          <a:ext cx="1134321" cy="60572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119953</xdr:rowOff>
    </xdr:to>
    <xdr:sp macro="" textlink="">
      <xdr:nvSpPr>
        <xdr:cNvPr id="422" name="AutoShape 2" descr="cid:image002.gif@01C68B21.9782C830">
          <a:extLst>
            <a:ext uri="{FF2B5EF4-FFF2-40B4-BE49-F238E27FC236}">
              <a16:creationId xmlns:a16="http://schemas.microsoft.com/office/drawing/2014/main" id="{00000000-0008-0000-0100-0000A6010000}"/>
            </a:ext>
          </a:extLst>
        </xdr:cNvPr>
        <xdr:cNvSpPr>
          <a:spLocks noChangeAspect="1" noChangeArrowheads="1"/>
        </xdr:cNvSpPr>
      </xdr:nvSpPr>
      <xdr:spPr bwMode="auto">
        <a:xfrm>
          <a:off x="600075" y="3257550"/>
          <a:ext cx="1134321" cy="60572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119951</xdr:rowOff>
    </xdr:to>
    <xdr:sp macro="" textlink="">
      <xdr:nvSpPr>
        <xdr:cNvPr id="423" name="AutoShape 1" descr="cid:image002.gif@01C68B21.9782C830">
          <a:extLst>
            <a:ext uri="{FF2B5EF4-FFF2-40B4-BE49-F238E27FC236}">
              <a16:creationId xmlns:a16="http://schemas.microsoft.com/office/drawing/2014/main" id="{00000000-0008-0000-0100-0000A7010000}"/>
            </a:ext>
          </a:extLst>
        </xdr:cNvPr>
        <xdr:cNvSpPr>
          <a:spLocks noChangeAspect="1" noChangeArrowheads="1"/>
        </xdr:cNvSpPr>
      </xdr:nvSpPr>
      <xdr:spPr bwMode="auto">
        <a:xfrm>
          <a:off x="600075" y="3257550"/>
          <a:ext cx="1134321" cy="605726"/>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134979</xdr:rowOff>
    </xdr:to>
    <xdr:sp macro="" textlink="">
      <xdr:nvSpPr>
        <xdr:cNvPr id="424" name="AutoShape 1" descr="cid:image002.gif@01C68B21.9782C830">
          <a:extLst>
            <a:ext uri="{FF2B5EF4-FFF2-40B4-BE49-F238E27FC236}">
              <a16:creationId xmlns:a16="http://schemas.microsoft.com/office/drawing/2014/main" id="{00000000-0008-0000-0100-0000A8010000}"/>
            </a:ext>
          </a:extLst>
        </xdr:cNvPr>
        <xdr:cNvSpPr>
          <a:spLocks noChangeAspect="1" noChangeArrowheads="1"/>
        </xdr:cNvSpPr>
      </xdr:nvSpPr>
      <xdr:spPr bwMode="auto">
        <a:xfrm>
          <a:off x="600075" y="3257550"/>
          <a:ext cx="854921" cy="620754"/>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134979</xdr:rowOff>
    </xdr:to>
    <xdr:sp macro="" textlink="">
      <xdr:nvSpPr>
        <xdr:cNvPr id="425" name="AutoShape 2" descr="cid:image002.gif@01C68B21.9782C830">
          <a:extLst>
            <a:ext uri="{FF2B5EF4-FFF2-40B4-BE49-F238E27FC236}">
              <a16:creationId xmlns:a16="http://schemas.microsoft.com/office/drawing/2014/main" id="{00000000-0008-0000-0100-0000A9010000}"/>
            </a:ext>
          </a:extLst>
        </xdr:cNvPr>
        <xdr:cNvSpPr>
          <a:spLocks noChangeAspect="1" noChangeArrowheads="1"/>
        </xdr:cNvSpPr>
      </xdr:nvSpPr>
      <xdr:spPr bwMode="auto">
        <a:xfrm>
          <a:off x="600075" y="3257550"/>
          <a:ext cx="854921" cy="620754"/>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139211</xdr:rowOff>
    </xdr:to>
    <xdr:sp macro="" textlink="">
      <xdr:nvSpPr>
        <xdr:cNvPr id="426" name="AutoShape 1" descr="cid:image002.gif@01C68B21.9782C830">
          <a:extLst>
            <a:ext uri="{FF2B5EF4-FFF2-40B4-BE49-F238E27FC236}">
              <a16:creationId xmlns:a16="http://schemas.microsoft.com/office/drawing/2014/main" id="{00000000-0008-0000-0100-0000AA010000}"/>
            </a:ext>
          </a:extLst>
        </xdr:cNvPr>
        <xdr:cNvSpPr>
          <a:spLocks noChangeAspect="1" noChangeArrowheads="1"/>
        </xdr:cNvSpPr>
      </xdr:nvSpPr>
      <xdr:spPr bwMode="auto">
        <a:xfrm>
          <a:off x="600075" y="3257550"/>
          <a:ext cx="1016846" cy="624986"/>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139211</xdr:rowOff>
    </xdr:to>
    <xdr:sp macro="" textlink="">
      <xdr:nvSpPr>
        <xdr:cNvPr id="427" name="AutoShape 2" descr="cid:image002.gif@01C68B21.9782C830">
          <a:extLst>
            <a:ext uri="{FF2B5EF4-FFF2-40B4-BE49-F238E27FC236}">
              <a16:creationId xmlns:a16="http://schemas.microsoft.com/office/drawing/2014/main" id="{00000000-0008-0000-0100-0000AB010000}"/>
            </a:ext>
          </a:extLst>
        </xdr:cNvPr>
        <xdr:cNvSpPr>
          <a:spLocks noChangeAspect="1" noChangeArrowheads="1"/>
        </xdr:cNvSpPr>
      </xdr:nvSpPr>
      <xdr:spPr bwMode="auto">
        <a:xfrm>
          <a:off x="600075" y="3257550"/>
          <a:ext cx="1016846" cy="624986"/>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128419</xdr:rowOff>
    </xdr:to>
    <xdr:sp macro="" textlink="">
      <xdr:nvSpPr>
        <xdr:cNvPr id="428" name="AutoShape 1" descr="cid:image002.gif@01C68B21.9782C830">
          <a:extLst>
            <a:ext uri="{FF2B5EF4-FFF2-40B4-BE49-F238E27FC236}">
              <a16:creationId xmlns:a16="http://schemas.microsoft.com/office/drawing/2014/main" id="{00000000-0008-0000-0100-0000AC010000}"/>
            </a:ext>
          </a:extLst>
        </xdr:cNvPr>
        <xdr:cNvSpPr>
          <a:spLocks noChangeAspect="1" noChangeArrowheads="1"/>
        </xdr:cNvSpPr>
      </xdr:nvSpPr>
      <xdr:spPr bwMode="auto">
        <a:xfrm>
          <a:off x="600075" y="3257550"/>
          <a:ext cx="1102571" cy="614194"/>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128419</xdr:rowOff>
    </xdr:to>
    <xdr:sp macro="" textlink="">
      <xdr:nvSpPr>
        <xdr:cNvPr id="429" name="AutoShape 2" descr="cid:image002.gif@01C68B21.9782C830">
          <a:extLst>
            <a:ext uri="{FF2B5EF4-FFF2-40B4-BE49-F238E27FC236}">
              <a16:creationId xmlns:a16="http://schemas.microsoft.com/office/drawing/2014/main" id="{00000000-0008-0000-0100-0000AD010000}"/>
            </a:ext>
          </a:extLst>
        </xdr:cNvPr>
        <xdr:cNvSpPr>
          <a:spLocks noChangeAspect="1" noChangeArrowheads="1"/>
        </xdr:cNvSpPr>
      </xdr:nvSpPr>
      <xdr:spPr bwMode="auto">
        <a:xfrm>
          <a:off x="600075" y="3257550"/>
          <a:ext cx="1102571" cy="614194"/>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128417</xdr:rowOff>
    </xdr:to>
    <xdr:sp macro="" textlink="">
      <xdr:nvSpPr>
        <xdr:cNvPr id="430" name="AutoShape 1" descr="cid:image002.gif@01C68B21.9782C830">
          <a:extLst>
            <a:ext uri="{FF2B5EF4-FFF2-40B4-BE49-F238E27FC236}">
              <a16:creationId xmlns:a16="http://schemas.microsoft.com/office/drawing/2014/main" id="{00000000-0008-0000-0100-0000AE010000}"/>
            </a:ext>
          </a:extLst>
        </xdr:cNvPr>
        <xdr:cNvSpPr>
          <a:spLocks noChangeAspect="1" noChangeArrowheads="1"/>
        </xdr:cNvSpPr>
      </xdr:nvSpPr>
      <xdr:spPr bwMode="auto">
        <a:xfrm>
          <a:off x="600075" y="3257550"/>
          <a:ext cx="1102571" cy="614192"/>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128417</xdr:rowOff>
    </xdr:to>
    <xdr:sp macro="" textlink="">
      <xdr:nvSpPr>
        <xdr:cNvPr id="431" name="AutoShape 2" descr="cid:image002.gif@01C68B21.9782C830">
          <a:extLst>
            <a:ext uri="{FF2B5EF4-FFF2-40B4-BE49-F238E27FC236}">
              <a16:creationId xmlns:a16="http://schemas.microsoft.com/office/drawing/2014/main" id="{00000000-0008-0000-0100-0000AF010000}"/>
            </a:ext>
          </a:extLst>
        </xdr:cNvPr>
        <xdr:cNvSpPr>
          <a:spLocks noChangeAspect="1" noChangeArrowheads="1"/>
        </xdr:cNvSpPr>
      </xdr:nvSpPr>
      <xdr:spPr bwMode="auto">
        <a:xfrm>
          <a:off x="600075" y="3257550"/>
          <a:ext cx="1102571" cy="614192"/>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143721</xdr:colOff>
      <xdr:row>1001</xdr:row>
      <xdr:rowOff>134132</xdr:rowOff>
    </xdr:to>
    <xdr:sp macro="" textlink="">
      <xdr:nvSpPr>
        <xdr:cNvPr id="432" name="AutoShape 1" descr="cid:image002.gif@01C68B21.9782C830">
          <a:extLst>
            <a:ext uri="{FF2B5EF4-FFF2-40B4-BE49-F238E27FC236}">
              <a16:creationId xmlns:a16="http://schemas.microsoft.com/office/drawing/2014/main" id="{00000000-0008-0000-0100-0000B0010000}"/>
            </a:ext>
          </a:extLst>
        </xdr:cNvPr>
        <xdr:cNvSpPr>
          <a:spLocks noChangeAspect="1" noChangeArrowheads="1"/>
        </xdr:cNvSpPr>
      </xdr:nvSpPr>
      <xdr:spPr bwMode="auto">
        <a:xfrm>
          <a:off x="600075" y="3257550"/>
          <a:ext cx="886671" cy="61990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122916</xdr:rowOff>
    </xdr:to>
    <xdr:sp macro="" textlink="">
      <xdr:nvSpPr>
        <xdr:cNvPr id="433" name="AutoShape 1" descr="cid:image002.gif@01C68B21.9782C830">
          <a:extLst>
            <a:ext uri="{FF2B5EF4-FFF2-40B4-BE49-F238E27FC236}">
              <a16:creationId xmlns:a16="http://schemas.microsoft.com/office/drawing/2014/main" id="{00000000-0008-0000-0100-0000B1010000}"/>
            </a:ext>
          </a:extLst>
        </xdr:cNvPr>
        <xdr:cNvSpPr>
          <a:spLocks noChangeAspect="1" noChangeArrowheads="1"/>
        </xdr:cNvSpPr>
      </xdr:nvSpPr>
      <xdr:spPr bwMode="auto">
        <a:xfrm>
          <a:off x="600075" y="3257550"/>
          <a:ext cx="1134321" cy="608691"/>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122916</xdr:rowOff>
    </xdr:to>
    <xdr:sp macro="" textlink="">
      <xdr:nvSpPr>
        <xdr:cNvPr id="434" name="AutoShape 2" descr="cid:image002.gif@01C68B21.9782C830">
          <a:extLst>
            <a:ext uri="{FF2B5EF4-FFF2-40B4-BE49-F238E27FC236}">
              <a16:creationId xmlns:a16="http://schemas.microsoft.com/office/drawing/2014/main" id="{00000000-0008-0000-0100-0000B2010000}"/>
            </a:ext>
          </a:extLst>
        </xdr:cNvPr>
        <xdr:cNvSpPr>
          <a:spLocks noChangeAspect="1" noChangeArrowheads="1"/>
        </xdr:cNvSpPr>
      </xdr:nvSpPr>
      <xdr:spPr bwMode="auto">
        <a:xfrm>
          <a:off x="600075" y="3257550"/>
          <a:ext cx="1134321" cy="608691"/>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122914</xdr:rowOff>
    </xdr:to>
    <xdr:sp macro="" textlink="">
      <xdr:nvSpPr>
        <xdr:cNvPr id="435" name="AutoShape 1" descr="cid:image002.gif@01C68B21.9782C830">
          <a:extLst>
            <a:ext uri="{FF2B5EF4-FFF2-40B4-BE49-F238E27FC236}">
              <a16:creationId xmlns:a16="http://schemas.microsoft.com/office/drawing/2014/main" id="{00000000-0008-0000-0100-0000B3010000}"/>
            </a:ext>
          </a:extLst>
        </xdr:cNvPr>
        <xdr:cNvSpPr>
          <a:spLocks noChangeAspect="1" noChangeArrowheads="1"/>
        </xdr:cNvSpPr>
      </xdr:nvSpPr>
      <xdr:spPr bwMode="auto">
        <a:xfrm>
          <a:off x="600075" y="3257550"/>
          <a:ext cx="1134321" cy="608689"/>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120162</xdr:rowOff>
    </xdr:to>
    <xdr:sp macro="" textlink="">
      <xdr:nvSpPr>
        <xdr:cNvPr id="436" name="AutoShape 1" descr="cid:image002.gif@01C68B21.9782C830">
          <a:extLst>
            <a:ext uri="{FF2B5EF4-FFF2-40B4-BE49-F238E27FC236}">
              <a16:creationId xmlns:a16="http://schemas.microsoft.com/office/drawing/2014/main" id="{00000000-0008-0000-0100-0000B4010000}"/>
            </a:ext>
          </a:extLst>
        </xdr:cNvPr>
        <xdr:cNvSpPr>
          <a:spLocks noChangeAspect="1" noChangeArrowheads="1"/>
        </xdr:cNvSpPr>
      </xdr:nvSpPr>
      <xdr:spPr bwMode="auto">
        <a:xfrm>
          <a:off x="600075" y="3257550"/>
          <a:ext cx="854921" cy="60593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120162</xdr:rowOff>
    </xdr:to>
    <xdr:sp macro="" textlink="">
      <xdr:nvSpPr>
        <xdr:cNvPr id="437" name="AutoShape 2" descr="cid:image002.gif@01C68B21.9782C830">
          <a:extLst>
            <a:ext uri="{FF2B5EF4-FFF2-40B4-BE49-F238E27FC236}">
              <a16:creationId xmlns:a16="http://schemas.microsoft.com/office/drawing/2014/main" id="{00000000-0008-0000-0100-0000B5010000}"/>
            </a:ext>
          </a:extLst>
        </xdr:cNvPr>
        <xdr:cNvSpPr>
          <a:spLocks noChangeAspect="1" noChangeArrowheads="1"/>
        </xdr:cNvSpPr>
      </xdr:nvSpPr>
      <xdr:spPr bwMode="auto">
        <a:xfrm>
          <a:off x="600075" y="3257550"/>
          <a:ext cx="854921" cy="60593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124394</xdr:rowOff>
    </xdr:to>
    <xdr:sp macro="" textlink="">
      <xdr:nvSpPr>
        <xdr:cNvPr id="438" name="AutoShape 1" descr="cid:image002.gif@01C68B21.9782C830">
          <a:extLst>
            <a:ext uri="{FF2B5EF4-FFF2-40B4-BE49-F238E27FC236}">
              <a16:creationId xmlns:a16="http://schemas.microsoft.com/office/drawing/2014/main" id="{00000000-0008-0000-0100-0000B6010000}"/>
            </a:ext>
          </a:extLst>
        </xdr:cNvPr>
        <xdr:cNvSpPr>
          <a:spLocks noChangeAspect="1" noChangeArrowheads="1"/>
        </xdr:cNvSpPr>
      </xdr:nvSpPr>
      <xdr:spPr bwMode="auto">
        <a:xfrm>
          <a:off x="600075" y="3257550"/>
          <a:ext cx="1016846" cy="610169"/>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124394</xdr:rowOff>
    </xdr:to>
    <xdr:sp macro="" textlink="">
      <xdr:nvSpPr>
        <xdr:cNvPr id="439" name="AutoShape 2" descr="cid:image002.gif@01C68B21.9782C830">
          <a:extLst>
            <a:ext uri="{FF2B5EF4-FFF2-40B4-BE49-F238E27FC236}">
              <a16:creationId xmlns:a16="http://schemas.microsoft.com/office/drawing/2014/main" id="{00000000-0008-0000-0100-0000B7010000}"/>
            </a:ext>
          </a:extLst>
        </xdr:cNvPr>
        <xdr:cNvSpPr>
          <a:spLocks noChangeAspect="1" noChangeArrowheads="1"/>
        </xdr:cNvSpPr>
      </xdr:nvSpPr>
      <xdr:spPr bwMode="auto">
        <a:xfrm>
          <a:off x="600075" y="3257550"/>
          <a:ext cx="1016846" cy="610169"/>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121222</xdr:rowOff>
    </xdr:to>
    <xdr:sp macro="" textlink="">
      <xdr:nvSpPr>
        <xdr:cNvPr id="440" name="AutoShape 1" descr="cid:image002.gif@01C68B21.9782C830">
          <a:extLst>
            <a:ext uri="{FF2B5EF4-FFF2-40B4-BE49-F238E27FC236}">
              <a16:creationId xmlns:a16="http://schemas.microsoft.com/office/drawing/2014/main" id="{00000000-0008-0000-0100-0000B8010000}"/>
            </a:ext>
          </a:extLst>
        </xdr:cNvPr>
        <xdr:cNvSpPr>
          <a:spLocks noChangeAspect="1" noChangeArrowheads="1"/>
        </xdr:cNvSpPr>
      </xdr:nvSpPr>
      <xdr:spPr bwMode="auto">
        <a:xfrm>
          <a:off x="600075" y="3257550"/>
          <a:ext cx="1102571" cy="6069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121222</xdr:rowOff>
    </xdr:to>
    <xdr:sp macro="" textlink="">
      <xdr:nvSpPr>
        <xdr:cNvPr id="441" name="AutoShape 2" descr="cid:image002.gif@01C68B21.9782C830">
          <a:extLst>
            <a:ext uri="{FF2B5EF4-FFF2-40B4-BE49-F238E27FC236}">
              <a16:creationId xmlns:a16="http://schemas.microsoft.com/office/drawing/2014/main" id="{00000000-0008-0000-0100-0000B9010000}"/>
            </a:ext>
          </a:extLst>
        </xdr:cNvPr>
        <xdr:cNvSpPr>
          <a:spLocks noChangeAspect="1" noChangeArrowheads="1"/>
        </xdr:cNvSpPr>
      </xdr:nvSpPr>
      <xdr:spPr bwMode="auto">
        <a:xfrm>
          <a:off x="600075" y="3257550"/>
          <a:ext cx="1102571" cy="6069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121220</xdr:rowOff>
    </xdr:to>
    <xdr:sp macro="" textlink="">
      <xdr:nvSpPr>
        <xdr:cNvPr id="442" name="AutoShape 1" descr="cid:image002.gif@01C68B21.9782C830">
          <a:extLst>
            <a:ext uri="{FF2B5EF4-FFF2-40B4-BE49-F238E27FC236}">
              <a16:creationId xmlns:a16="http://schemas.microsoft.com/office/drawing/2014/main" id="{00000000-0008-0000-0100-0000BA010000}"/>
            </a:ext>
          </a:extLst>
        </xdr:cNvPr>
        <xdr:cNvSpPr>
          <a:spLocks noChangeAspect="1" noChangeArrowheads="1"/>
        </xdr:cNvSpPr>
      </xdr:nvSpPr>
      <xdr:spPr bwMode="auto">
        <a:xfrm>
          <a:off x="600075" y="3257550"/>
          <a:ext cx="1102571" cy="6069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121220</xdr:rowOff>
    </xdr:to>
    <xdr:sp macro="" textlink="">
      <xdr:nvSpPr>
        <xdr:cNvPr id="443" name="AutoShape 2" descr="cid:image002.gif@01C68B21.9782C830">
          <a:extLst>
            <a:ext uri="{FF2B5EF4-FFF2-40B4-BE49-F238E27FC236}">
              <a16:creationId xmlns:a16="http://schemas.microsoft.com/office/drawing/2014/main" id="{00000000-0008-0000-0100-0000BB010000}"/>
            </a:ext>
          </a:extLst>
        </xdr:cNvPr>
        <xdr:cNvSpPr>
          <a:spLocks noChangeAspect="1" noChangeArrowheads="1"/>
        </xdr:cNvSpPr>
      </xdr:nvSpPr>
      <xdr:spPr bwMode="auto">
        <a:xfrm>
          <a:off x="600075" y="3257550"/>
          <a:ext cx="1102571" cy="6069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103018</xdr:rowOff>
    </xdr:to>
    <xdr:sp macro="" textlink="">
      <xdr:nvSpPr>
        <xdr:cNvPr id="444" name="AutoShape 1" descr="cid:image002.gif@01C68B21.9782C830">
          <a:extLst>
            <a:ext uri="{FF2B5EF4-FFF2-40B4-BE49-F238E27FC236}">
              <a16:creationId xmlns:a16="http://schemas.microsoft.com/office/drawing/2014/main" id="{00000000-0008-0000-0100-0000BC010000}"/>
            </a:ext>
          </a:extLst>
        </xdr:cNvPr>
        <xdr:cNvSpPr>
          <a:spLocks noChangeAspect="1" noChangeArrowheads="1"/>
        </xdr:cNvSpPr>
      </xdr:nvSpPr>
      <xdr:spPr bwMode="auto">
        <a:xfrm>
          <a:off x="600075" y="3257550"/>
          <a:ext cx="1102571" cy="5887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103018</xdr:rowOff>
    </xdr:to>
    <xdr:sp macro="" textlink="">
      <xdr:nvSpPr>
        <xdr:cNvPr id="445" name="AutoShape 2" descr="cid:image002.gif@01C68B21.9782C830">
          <a:extLst>
            <a:ext uri="{FF2B5EF4-FFF2-40B4-BE49-F238E27FC236}">
              <a16:creationId xmlns:a16="http://schemas.microsoft.com/office/drawing/2014/main" id="{00000000-0008-0000-0100-0000BD010000}"/>
            </a:ext>
          </a:extLst>
        </xdr:cNvPr>
        <xdr:cNvSpPr>
          <a:spLocks noChangeAspect="1" noChangeArrowheads="1"/>
        </xdr:cNvSpPr>
      </xdr:nvSpPr>
      <xdr:spPr bwMode="auto">
        <a:xfrm>
          <a:off x="600075" y="3257550"/>
          <a:ext cx="1102571" cy="5887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143721</xdr:colOff>
      <xdr:row>1001</xdr:row>
      <xdr:rowOff>120162</xdr:rowOff>
    </xdr:to>
    <xdr:sp macro="" textlink="">
      <xdr:nvSpPr>
        <xdr:cNvPr id="446" name="AutoShape 1" descr="cid:image002.gif@01C68B21.9782C830">
          <a:extLst>
            <a:ext uri="{FF2B5EF4-FFF2-40B4-BE49-F238E27FC236}">
              <a16:creationId xmlns:a16="http://schemas.microsoft.com/office/drawing/2014/main" id="{00000000-0008-0000-0100-0000BE010000}"/>
            </a:ext>
          </a:extLst>
        </xdr:cNvPr>
        <xdr:cNvSpPr>
          <a:spLocks noChangeAspect="1" noChangeArrowheads="1"/>
        </xdr:cNvSpPr>
      </xdr:nvSpPr>
      <xdr:spPr bwMode="auto">
        <a:xfrm>
          <a:off x="600075" y="3257550"/>
          <a:ext cx="886671" cy="60593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121222</xdr:rowOff>
    </xdr:to>
    <xdr:sp macro="" textlink="">
      <xdr:nvSpPr>
        <xdr:cNvPr id="447" name="AutoShape 1" descr="cid:image002.gif@01C68B21.9782C830">
          <a:extLst>
            <a:ext uri="{FF2B5EF4-FFF2-40B4-BE49-F238E27FC236}">
              <a16:creationId xmlns:a16="http://schemas.microsoft.com/office/drawing/2014/main" id="{00000000-0008-0000-0100-0000BF010000}"/>
            </a:ext>
          </a:extLst>
        </xdr:cNvPr>
        <xdr:cNvSpPr>
          <a:spLocks noChangeAspect="1" noChangeArrowheads="1"/>
        </xdr:cNvSpPr>
      </xdr:nvSpPr>
      <xdr:spPr bwMode="auto">
        <a:xfrm>
          <a:off x="600075" y="3257550"/>
          <a:ext cx="1134321" cy="6069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121222</xdr:rowOff>
    </xdr:to>
    <xdr:sp macro="" textlink="">
      <xdr:nvSpPr>
        <xdr:cNvPr id="448" name="AutoShape 2" descr="cid:image002.gif@01C68B21.9782C830">
          <a:extLst>
            <a:ext uri="{FF2B5EF4-FFF2-40B4-BE49-F238E27FC236}">
              <a16:creationId xmlns:a16="http://schemas.microsoft.com/office/drawing/2014/main" id="{00000000-0008-0000-0100-0000C0010000}"/>
            </a:ext>
          </a:extLst>
        </xdr:cNvPr>
        <xdr:cNvSpPr>
          <a:spLocks noChangeAspect="1" noChangeArrowheads="1"/>
        </xdr:cNvSpPr>
      </xdr:nvSpPr>
      <xdr:spPr bwMode="auto">
        <a:xfrm>
          <a:off x="600075" y="3257550"/>
          <a:ext cx="1134321" cy="6069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121220</xdr:rowOff>
    </xdr:to>
    <xdr:sp macro="" textlink="">
      <xdr:nvSpPr>
        <xdr:cNvPr id="449" name="AutoShape 1" descr="cid:image002.gif@01C68B21.9782C830">
          <a:extLst>
            <a:ext uri="{FF2B5EF4-FFF2-40B4-BE49-F238E27FC236}">
              <a16:creationId xmlns:a16="http://schemas.microsoft.com/office/drawing/2014/main" id="{00000000-0008-0000-0100-0000C1010000}"/>
            </a:ext>
          </a:extLst>
        </xdr:cNvPr>
        <xdr:cNvSpPr>
          <a:spLocks noChangeAspect="1" noChangeArrowheads="1"/>
        </xdr:cNvSpPr>
      </xdr:nvSpPr>
      <xdr:spPr bwMode="auto">
        <a:xfrm>
          <a:off x="600075" y="3257550"/>
          <a:ext cx="1134321" cy="6069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118893</xdr:rowOff>
    </xdr:to>
    <xdr:sp macro="" textlink="">
      <xdr:nvSpPr>
        <xdr:cNvPr id="450" name="AutoShape 1" descr="cid:image002.gif@01C68B21.9782C830">
          <a:extLst>
            <a:ext uri="{FF2B5EF4-FFF2-40B4-BE49-F238E27FC236}">
              <a16:creationId xmlns:a16="http://schemas.microsoft.com/office/drawing/2014/main" id="{00000000-0008-0000-0100-0000C2010000}"/>
            </a:ext>
          </a:extLst>
        </xdr:cNvPr>
        <xdr:cNvSpPr>
          <a:spLocks noChangeAspect="1" noChangeArrowheads="1"/>
        </xdr:cNvSpPr>
      </xdr:nvSpPr>
      <xdr:spPr bwMode="auto">
        <a:xfrm>
          <a:off x="600075" y="3257550"/>
          <a:ext cx="854921" cy="60466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118893</xdr:rowOff>
    </xdr:to>
    <xdr:sp macro="" textlink="">
      <xdr:nvSpPr>
        <xdr:cNvPr id="451" name="AutoShape 2" descr="cid:image002.gif@01C68B21.9782C830">
          <a:extLst>
            <a:ext uri="{FF2B5EF4-FFF2-40B4-BE49-F238E27FC236}">
              <a16:creationId xmlns:a16="http://schemas.microsoft.com/office/drawing/2014/main" id="{00000000-0008-0000-0100-0000C3010000}"/>
            </a:ext>
          </a:extLst>
        </xdr:cNvPr>
        <xdr:cNvSpPr>
          <a:spLocks noChangeAspect="1" noChangeArrowheads="1"/>
        </xdr:cNvSpPr>
      </xdr:nvSpPr>
      <xdr:spPr bwMode="auto">
        <a:xfrm>
          <a:off x="600075" y="3257550"/>
          <a:ext cx="854921" cy="60466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123122</xdr:rowOff>
    </xdr:to>
    <xdr:sp macro="" textlink="">
      <xdr:nvSpPr>
        <xdr:cNvPr id="452" name="AutoShape 1" descr="cid:image002.gif@01C68B21.9782C830">
          <a:extLst>
            <a:ext uri="{FF2B5EF4-FFF2-40B4-BE49-F238E27FC236}">
              <a16:creationId xmlns:a16="http://schemas.microsoft.com/office/drawing/2014/main" id="{00000000-0008-0000-0100-0000C4010000}"/>
            </a:ext>
          </a:extLst>
        </xdr:cNvPr>
        <xdr:cNvSpPr>
          <a:spLocks noChangeAspect="1" noChangeArrowheads="1"/>
        </xdr:cNvSpPr>
      </xdr:nvSpPr>
      <xdr:spPr bwMode="auto">
        <a:xfrm>
          <a:off x="600075" y="3257550"/>
          <a:ext cx="1016846" cy="6088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123122</xdr:rowOff>
    </xdr:to>
    <xdr:sp macro="" textlink="">
      <xdr:nvSpPr>
        <xdr:cNvPr id="453" name="AutoShape 2" descr="cid:image002.gif@01C68B21.9782C830">
          <a:extLst>
            <a:ext uri="{FF2B5EF4-FFF2-40B4-BE49-F238E27FC236}">
              <a16:creationId xmlns:a16="http://schemas.microsoft.com/office/drawing/2014/main" id="{00000000-0008-0000-0100-0000C5010000}"/>
            </a:ext>
          </a:extLst>
        </xdr:cNvPr>
        <xdr:cNvSpPr>
          <a:spLocks noChangeAspect="1" noChangeArrowheads="1"/>
        </xdr:cNvSpPr>
      </xdr:nvSpPr>
      <xdr:spPr bwMode="auto">
        <a:xfrm>
          <a:off x="600075" y="3257550"/>
          <a:ext cx="1016846" cy="6088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128420</xdr:rowOff>
    </xdr:to>
    <xdr:sp macro="" textlink="">
      <xdr:nvSpPr>
        <xdr:cNvPr id="454" name="AutoShape 1" descr="cid:image002.gif@01C68B21.9782C830">
          <a:extLst>
            <a:ext uri="{FF2B5EF4-FFF2-40B4-BE49-F238E27FC236}">
              <a16:creationId xmlns:a16="http://schemas.microsoft.com/office/drawing/2014/main" id="{00000000-0008-0000-0100-0000C6010000}"/>
            </a:ext>
          </a:extLst>
        </xdr:cNvPr>
        <xdr:cNvSpPr>
          <a:spLocks noChangeAspect="1" noChangeArrowheads="1"/>
        </xdr:cNvSpPr>
      </xdr:nvSpPr>
      <xdr:spPr bwMode="auto">
        <a:xfrm>
          <a:off x="600075" y="3257550"/>
          <a:ext cx="1102571" cy="6141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128420</xdr:rowOff>
    </xdr:to>
    <xdr:sp macro="" textlink="">
      <xdr:nvSpPr>
        <xdr:cNvPr id="455" name="AutoShape 2" descr="cid:image002.gif@01C68B21.9782C830">
          <a:extLst>
            <a:ext uri="{FF2B5EF4-FFF2-40B4-BE49-F238E27FC236}">
              <a16:creationId xmlns:a16="http://schemas.microsoft.com/office/drawing/2014/main" id="{00000000-0008-0000-0100-0000C7010000}"/>
            </a:ext>
          </a:extLst>
        </xdr:cNvPr>
        <xdr:cNvSpPr>
          <a:spLocks noChangeAspect="1" noChangeArrowheads="1"/>
        </xdr:cNvSpPr>
      </xdr:nvSpPr>
      <xdr:spPr bwMode="auto">
        <a:xfrm>
          <a:off x="600075" y="3257550"/>
          <a:ext cx="1102571" cy="6141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128418</xdr:rowOff>
    </xdr:to>
    <xdr:sp macro="" textlink="">
      <xdr:nvSpPr>
        <xdr:cNvPr id="456" name="AutoShape 1" descr="cid:image002.gif@01C68B21.9782C830">
          <a:extLst>
            <a:ext uri="{FF2B5EF4-FFF2-40B4-BE49-F238E27FC236}">
              <a16:creationId xmlns:a16="http://schemas.microsoft.com/office/drawing/2014/main" id="{00000000-0008-0000-0100-0000C8010000}"/>
            </a:ext>
          </a:extLst>
        </xdr:cNvPr>
        <xdr:cNvSpPr>
          <a:spLocks noChangeAspect="1" noChangeArrowheads="1"/>
        </xdr:cNvSpPr>
      </xdr:nvSpPr>
      <xdr:spPr bwMode="auto">
        <a:xfrm>
          <a:off x="600075" y="3257550"/>
          <a:ext cx="1102571" cy="6141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128418</xdr:rowOff>
    </xdr:to>
    <xdr:sp macro="" textlink="">
      <xdr:nvSpPr>
        <xdr:cNvPr id="457" name="AutoShape 2" descr="cid:image002.gif@01C68B21.9782C830">
          <a:extLst>
            <a:ext uri="{FF2B5EF4-FFF2-40B4-BE49-F238E27FC236}">
              <a16:creationId xmlns:a16="http://schemas.microsoft.com/office/drawing/2014/main" id="{00000000-0008-0000-0100-0000C9010000}"/>
            </a:ext>
          </a:extLst>
        </xdr:cNvPr>
        <xdr:cNvSpPr>
          <a:spLocks noChangeAspect="1" noChangeArrowheads="1"/>
        </xdr:cNvSpPr>
      </xdr:nvSpPr>
      <xdr:spPr bwMode="auto">
        <a:xfrm>
          <a:off x="600075" y="3257550"/>
          <a:ext cx="1102571" cy="6141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107676</xdr:rowOff>
    </xdr:to>
    <xdr:sp macro="" textlink="">
      <xdr:nvSpPr>
        <xdr:cNvPr id="458" name="AutoShape 1" descr="cid:image002.gif@01C68B21.9782C830">
          <a:extLst>
            <a:ext uri="{FF2B5EF4-FFF2-40B4-BE49-F238E27FC236}">
              <a16:creationId xmlns:a16="http://schemas.microsoft.com/office/drawing/2014/main" id="{00000000-0008-0000-0100-0000CA010000}"/>
            </a:ext>
          </a:extLst>
        </xdr:cNvPr>
        <xdr:cNvSpPr>
          <a:spLocks noChangeAspect="1" noChangeArrowheads="1"/>
        </xdr:cNvSpPr>
      </xdr:nvSpPr>
      <xdr:spPr bwMode="auto">
        <a:xfrm>
          <a:off x="600075" y="3257550"/>
          <a:ext cx="1102571" cy="593451"/>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107676</xdr:rowOff>
    </xdr:to>
    <xdr:sp macro="" textlink="">
      <xdr:nvSpPr>
        <xdr:cNvPr id="459" name="AutoShape 2" descr="cid:image002.gif@01C68B21.9782C830">
          <a:extLst>
            <a:ext uri="{FF2B5EF4-FFF2-40B4-BE49-F238E27FC236}">
              <a16:creationId xmlns:a16="http://schemas.microsoft.com/office/drawing/2014/main" id="{00000000-0008-0000-0100-0000CB010000}"/>
            </a:ext>
          </a:extLst>
        </xdr:cNvPr>
        <xdr:cNvSpPr>
          <a:spLocks noChangeAspect="1" noChangeArrowheads="1"/>
        </xdr:cNvSpPr>
      </xdr:nvSpPr>
      <xdr:spPr bwMode="auto">
        <a:xfrm>
          <a:off x="600075" y="3257550"/>
          <a:ext cx="1102571" cy="593451"/>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118893</xdr:rowOff>
    </xdr:to>
    <xdr:sp macro="" textlink="">
      <xdr:nvSpPr>
        <xdr:cNvPr id="460" name="AutoShape 1" descr="cid:image002.gif@01C68B21.9782C830">
          <a:extLst>
            <a:ext uri="{FF2B5EF4-FFF2-40B4-BE49-F238E27FC236}">
              <a16:creationId xmlns:a16="http://schemas.microsoft.com/office/drawing/2014/main" id="{00000000-0008-0000-0100-0000CC010000}"/>
            </a:ext>
          </a:extLst>
        </xdr:cNvPr>
        <xdr:cNvSpPr>
          <a:spLocks noChangeAspect="1" noChangeArrowheads="1"/>
        </xdr:cNvSpPr>
      </xdr:nvSpPr>
      <xdr:spPr bwMode="auto">
        <a:xfrm>
          <a:off x="600075" y="3257550"/>
          <a:ext cx="854921" cy="60466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111971</xdr:colOff>
      <xdr:row>1001</xdr:row>
      <xdr:rowOff>118893</xdr:rowOff>
    </xdr:to>
    <xdr:sp macro="" textlink="">
      <xdr:nvSpPr>
        <xdr:cNvPr id="461" name="AutoShape 2" descr="cid:image002.gif@01C68B21.9782C830">
          <a:extLst>
            <a:ext uri="{FF2B5EF4-FFF2-40B4-BE49-F238E27FC236}">
              <a16:creationId xmlns:a16="http://schemas.microsoft.com/office/drawing/2014/main" id="{00000000-0008-0000-0100-0000CD010000}"/>
            </a:ext>
          </a:extLst>
        </xdr:cNvPr>
        <xdr:cNvSpPr>
          <a:spLocks noChangeAspect="1" noChangeArrowheads="1"/>
        </xdr:cNvSpPr>
      </xdr:nvSpPr>
      <xdr:spPr bwMode="auto">
        <a:xfrm>
          <a:off x="600075" y="3257550"/>
          <a:ext cx="854921" cy="60466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123122</xdr:rowOff>
    </xdr:to>
    <xdr:sp macro="" textlink="">
      <xdr:nvSpPr>
        <xdr:cNvPr id="462" name="AutoShape 1" descr="cid:image002.gif@01C68B21.9782C830">
          <a:extLst>
            <a:ext uri="{FF2B5EF4-FFF2-40B4-BE49-F238E27FC236}">
              <a16:creationId xmlns:a16="http://schemas.microsoft.com/office/drawing/2014/main" id="{00000000-0008-0000-0100-0000CE010000}"/>
            </a:ext>
          </a:extLst>
        </xdr:cNvPr>
        <xdr:cNvSpPr>
          <a:spLocks noChangeAspect="1" noChangeArrowheads="1"/>
        </xdr:cNvSpPr>
      </xdr:nvSpPr>
      <xdr:spPr bwMode="auto">
        <a:xfrm>
          <a:off x="600075" y="3257550"/>
          <a:ext cx="1016846" cy="6088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273896</xdr:colOff>
      <xdr:row>1001</xdr:row>
      <xdr:rowOff>123122</xdr:rowOff>
    </xdr:to>
    <xdr:sp macro="" textlink="">
      <xdr:nvSpPr>
        <xdr:cNvPr id="463" name="AutoShape 2" descr="cid:image002.gif@01C68B21.9782C830">
          <a:extLst>
            <a:ext uri="{FF2B5EF4-FFF2-40B4-BE49-F238E27FC236}">
              <a16:creationId xmlns:a16="http://schemas.microsoft.com/office/drawing/2014/main" id="{00000000-0008-0000-0100-0000CF010000}"/>
            </a:ext>
          </a:extLst>
        </xdr:cNvPr>
        <xdr:cNvSpPr>
          <a:spLocks noChangeAspect="1" noChangeArrowheads="1"/>
        </xdr:cNvSpPr>
      </xdr:nvSpPr>
      <xdr:spPr bwMode="auto">
        <a:xfrm>
          <a:off x="600075" y="3257550"/>
          <a:ext cx="1016846" cy="608897"/>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128420</xdr:rowOff>
    </xdr:to>
    <xdr:sp macro="" textlink="">
      <xdr:nvSpPr>
        <xdr:cNvPr id="464" name="AutoShape 1" descr="cid:image002.gif@01C68B21.9782C830">
          <a:extLst>
            <a:ext uri="{FF2B5EF4-FFF2-40B4-BE49-F238E27FC236}">
              <a16:creationId xmlns:a16="http://schemas.microsoft.com/office/drawing/2014/main" id="{00000000-0008-0000-0100-0000D0010000}"/>
            </a:ext>
          </a:extLst>
        </xdr:cNvPr>
        <xdr:cNvSpPr>
          <a:spLocks noChangeAspect="1" noChangeArrowheads="1"/>
        </xdr:cNvSpPr>
      </xdr:nvSpPr>
      <xdr:spPr bwMode="auto">
        <a:xfrm>
          <a:off x="600075" y="3257550"/>
          <a:ext cx="1102571" cy="6141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128420</xdr:rowOff>
    </xdr:to>
    <xdr:sp macro="" textlink="">
      <xdr:nvSpPr>
        <xdr:cNvPr id="465" name="AutoShape 2" descr="cid:image002.gif@01C68B21.9782C830">
          <a:extLst>
            <a:ext uri="{FF2B5EF4-FFF2-40B4-BE49-F238E27FC236}">
              <a16:creationId xmlns:a16="http://schemas.microsoft.com/office/drawing/2014/main" id="{00000000-0008-0000-0100-0000D1010000}"/>
            </a:ext>
          </a:extLst>
        </xdr:cNvPr>
        <xdr:cNvSpPr>
          <a:spLocks noChangeAspect="1" noChangeArrowheads="1"/>
        </xdr:cNvSpPr>
      </xdr:nvSpPr>
      <xdr:spPr bwMode="auto">
        <a:xfrm>
          <a:off x="600075" y="3257550"/>
          <a:ext cx="1102571" cy="61419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128418</xdr:rowOff>
    </xdr:to>
    <xdr:sp macro="" textlink="">
      <xdr:nvSpPr>
        <xdr:cNvPr id="466" name="AutoShape 1" descr="cid:image002.gif@01C68B21.9782C830">
          <a:extLst>
            <a:ext uri="{FF2B5EF4-FFF2-40B4-BE49-F238E27FC236}">
              <a16:creationId xmlns:a16="http://schemas.microsoft.com/office/drawing/2014/main" id="{00000000-0008-0000-0100-0000D2010000}"/>
            </a:ext>
          </a:extLst>
        </xdr:cNvPr>
        <xdr:cNvSpPr>
          <a:spLocks noChangeAspect="1" noChangeArrowheads="1"/>
        </xdr:cNvSpPr>
      </xdr:nvSpPr>
      <xdr:spPr bwMode="auto">
        <a:xfrm>
          <a:off x="600075" y="3257550"/>
          <a:ext cx="1102571" cy="6141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359621</xdr:colOff>
      <xdr:row>1001</xdr:row>
      <xdr:rowOff>128418</xdr:rowOff>
    </xdr:to>
    <xdr:sp macro="" textlink="">
      <xdr:nvSpPr>
        <xdr:cNvPr id="467" name="AutoShape 2" descr="cid:image002.gif@01C68B21.9782C830">
          <a:extLst>
            <a:ext uri="{FF2B5EF4-FFF2-40B4-BE49-F238E27FC236}">
              <a16:creationId xmlns:a16="http://schemas.microsoft.com/office/drawing/2014/main" id="{00000000-0008-0000-0100-0000D3010000}"/>
            </a:ext>
          </a:extLst>
        </xdr:cNvPr>
        <xdr:cNvSpPr>
          <a:spLocks noChangeAspect="1" noChangeArrowheads="1"/>
        </xdr:cNvSpPr>
      </xdr:nvSpPr>
      <xdr:spPr bwMode="auto">
        <a:xfrm>
          <a:off x="600075" y="3257550"/>
          <a:ext cx="1102571" cy="614193"/>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143721</xdr:colOff>
      <xdr:row>1001</xdr:row>
      <xdr:rowOff>118893</xdr:rowOff>
    </xdr:to>
    <xdr:sp macro="" textlink="">
      <xdr:nvSpPr>
        <xdr:cNvPr id="468" name="AutoShape 1" descr="cid:image002.gif@01C68B21.9782C830">
          <a:extLst>
            <a:ext uri="{FF2B5EF4-FFF2-40B4-BE49-F238E27FC236}">
              <a16:creationId xmlns:a16="http://schemas.microsoft.com/office/drawing/2014/main" id="{00000000-0008-0000-0100-0000D4010000}"/>
            </a:ext>
          </a:extLst>
        </xdr:cNvPr>
        <xdr:cNvSpPr>
          <a:spLocks noChangeAspect="1" noChangeArrowheads="1"/>
        </xdr:cNvSpPr>
      </xdr:nvSpPr>
      <xdr:spPr bwMode="auto">
        <a:xfrm>
          <a:off x="600075" y="3257550"/>
          <a:ext cx="886671" cy="604668"/>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119950</xdr:rowOff>
    </xdr:to>
    <xdr:sp macro="" textlink="">
      <xdr:nvSpPr>
        <xdr:cNvPr id="469" name="AutoShape 1" descr="cid:image002.gif@01C68B21.9782C830">
          <a:extLst>
            <a:ext uri="{FF2B5EF4-FFF2-40B4-BE49-F238E27FC236}">
              <a16:creationId xmlns:a16="http://schemas.microsoft.com/office/drawing/2014/main" id="{00000000-0008-0000-0100-0000D5010000}"/>
            </a:ext>
          </a:extLst>
        </xdr:cNvPr>
        <xdr:cNvSpPr>
          <a:spLocks noChangeAspect="1" noChangeArrowheads="1"/>
        </xdr:cNvSpPr>
      </xdr:nvSpPr>
      <xdr:spPr bwMode="auto">
        <a:xfrm>
          <a:off x="600075" y="3257550"/>
          <a:ext cx="1134321" cy="60572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119950</xdr:rowOff>
    </xdr:to>
    <xdr:sp macro="" textlink="">
      <xdr:nvSpPr>
        <xdr:cNvPr id="470" name="AutoShape 2" descr="cid:image002.gif@01C68B21.9782C830">
          <a:extLst>
            <a:ext uri="{FF2B5EF4-FFF2-40B4-BE49-F238E27FC236}">
              <a16:creationId xmlns:a16="http://schemas.microsoft.com/office/drawing/2014/main" id="{00000000-0008-0000-0100-0000D6010000}"/>
            </a:ext>
          </a:extLst>
        </xdr:cNvPr>
        <xdr:cNvSpPr>
          <a:spLocks noChangeAspect="1" noChangeArrowheads="1"/>
        </xdr:cNvSpPr>
      </xdr:nvSpPr>
      <xdr:spPr bwMode="auto">
        <a:xfrm>
          <a:off x="600075" y="3257550"/>
          <a:ext cx="1134321" cy="605725"/>
        </a:xfrm>
        <a:prstGeom prst="rect">
          <a:avLst/>
        </a:prstGeom>
        <a:noFill/>
        <a:ln w="9525">
          <a:noFill/>
          <a:miter lim="800000"/>
          <a:headEnd/>
          <a:tailEnd/>
        </a:ln>
      </xdr:spPr>
    </xdr:sp>
    <xdr:clientData/>
  </xdr:twoCellAnchor>
  <xdr:twoCellAnchor editAs="oneCell">
    <xdr:from>
      <xdr:col>1</xdr:col>
      <xdr:colOff>0</xdr:colOff>
      <xdr:row>998</xdr:row>
      <xdr:rowOff>0</xdr:rowOff>
    </xdr:from>
    <xdr:to>
      <xdr:col>2</xdr:col>
      <xdr:colOff>391371</xdr:colOff>
      <xdr:row>1001</xdr:row>
      <xdr:rowOff>119948</xdr:rowOff>
    </xdr:to>
    <xdr:sp macro="" textlink="">
      <xdr:nvSpPr>
        <xdr:cNvPr id="471" name="AutoShape 1" descr="cid:image002.gif@01C68B21.9782C830">
          <a:extLst>
            <a:ext uri="{FF2B5EF4-FFF2-40B4-BE49-F238E27FC236}">
              <a16:creationId xmlns:a16="http://schemas.microsoft.com/office/drawing/2014/main" id="{00000000-0008-0000-0100-0000D7010000}"/>
            </a:ext>
          </a:extLst>
        </xdr:cNvPr>
        <xdr:cNvSpPr>
          <a:spLocks noChangeAspect="1" noChangeArrowheads="1"/>
        </xdr:cNvSpPr>
      </xdr:nvSpPr>
      <xdr:spPr bwMode="auto">
        <a:xfrm>
          <a:off x="600075" y="3257550"/>
          <a:ext cx="1134321" cy="60572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315172</xdr:colOff>
      <xdr:row>1001</xdr:row>
      <xdr:rowOff>48073</xdr:rowOff>
    </xdr:to>
    <xdr:sp macro="" textlink="">
      <xdr:nvSpPr>
        <xdr:cNvPr id="472" name="AutoShape 1" descr="cid:image002.gif@01C68B21.9782C830">
          <a:extLst>
            <a:ext uri="{FF2B5EF4-FFF2-40B4-BE49-F238E27FC236}">
              <a16:creationId xmlns:a16="http://schemas.microsoft.com/office/drawing/2014/main" id="{00000000-0008-0000-0100-0000D8010000}"/>
            </a:ext>
          </a:extLst>
        </xdr:cNvPr>
        <xdr:cNvSpPr>
          <a:spLocks noChangeAspect="1" noChangeArrowheads="1"/>
        </xdr:cNvSpPr>
      </xdr:nvSpPr>
      <xdr:spPr bwMode="auto">
        <a:xfrm>
          <a:off x="600075" y="3095625"/>
          <a:ext cx="1058122" cy="69577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315172</xdr:colOff>
      <xdr:row>1003</xdr:row>
      <xdr:rowOff>88940</xdr:rowOff>
    </xdr:to>
    <xdr:sp macro="" textlink="">
      <xdr:nvSpPr>
        <xdr:cNvPr id="473" name="AutoShape 2" descr="cid:image002.gif@01C68B21.9782C830">
          <a:extLst>
            <a:ext uri="{FF2B5EF4-FFF2-40B4-BE49-F238E27FC236}">
              <a16:creationId xmlns:a16="http://schemas.microsoft.com/office/drawing/2014/main" id="{00000000-0008-0000-0100-0000D9010000}"/>
            </a:ext>
          </a:extLst>
        </xdr:cNvPr>
        <xdr:cNvSpPr>
          <a:spLocks noChangeAspect="1" noChangeArrowheads="1"/>
        </xdr:cNvSpPr>
      </xdr:nvSpPr>
      <xdr:spPr bwMode="auto">
        <a:xfrm>
          <a:off x="600075" y="3095625"/>
          <a:ext cx="1058122" cy="106049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315172</xdr:colOff>
      <xdr:row>1003</xdr:row>
      <xdr:rowOff>88940</xdr:rowOff>
    </xdr:to>
    <xdr:sp macro="" textlink="">
      <xdr:nvSpPr>
        <xdr:cNvPr id="474" name="AutoShape 1" descr="cid:image002.gif@01C68B21.9782C830">
          <a:extLst>
            <a:ext uri="{FF2B5EF4-FFF2-40B4-BE49-F238E27FC236}">
              <a16:creationId xmlns:a16="http://schemas.microsoft.com/office/drawing/2014/main" id="{00000000-0008-0000-0100-0000DA010000}"/>
            </a:ext>
          </a:extLst>
        </xdr:cNvPr>
        <xdr:cNvSpPr>
          <a:spLocks noChangeAspect="1" noChangeArrowheads="1"/>
        </xdr:cNvSpPr>
      </xdr:nvSpPr>
      <xdr:spPr bwMode="auto">
        <a:xfrm>
          <a:off x="600075" y="3095625"/>
          <a:ext cx="1058122" cy="106049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143721</xdr:colOff>
      <xdr:row>998</xdr:row>
      <xdr:rowOff>106678</xdr:rowOff>
    </xdr:to>
    <xdr:sp macro="" textlink="">
      <xdr:nvSpPr>
        <xdr:cNvPr id="475" name="AutoShape 1" descr="cid:image002.gif@01C68B21.9782C830">
          <a:extLst>
            <a:ext uri="{FF2B5EF4-FFF2-40B4-BE49-F238E27FC236}">
              <a16:creationId xmlns:a16="http://schemas.microsoft.com/office/drawing/2014/main" id="{00000000-0008-0000-0100-0000DB010000}"/>
            </a:ext>
          </a:extLst>
        </xdr:cNvPr>
        <xdr:cNvSpPr>
          <a:spLocks noChangeAspect="1" noChangeArrowheads="1"/>
        </xdr:cNvSpPr>
      </xdr:nvSpPr>
      <xdr:spPr bwMode="auto">
        <a:xfrm>
          <a:off x="600075" y="3095625"/>
          <a:ext cx="886671" cy="26860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107739</xdr:rowOff>
    </xdr:to>
    <xdr:sp macro="" textlink="">
      <xdr:nvSpPr>
        <xdr:cNvPr id="476" name="AutoShape 1" descr="cid:image002.gif@01C68B21.9782C830">
          <a:extLst>
            <a:ext uri="{FF2B5EF4-FFF2-40B4-BE49-F238E27FC236}">
              <a16:creationId xmlns:a16="http://schemas.microsoft.com/office/drawing/2014/main" id="{00000000-0008-0000-0100-0000DC010000}"/>
            </a:ext>
          </a:extLst>
        </xdr:cNvPr>
        <xdr:cNvSpPr>
          <a:spLocks noChangeAspect="1" noChangeArrowheads="1"/>
        </xdr:cNvSpPr>
      </xdr:nvSpPr>
      <xdr:spPr bwMode="auto">
        <a:xfrm>
          <a:off x="600075" y="3095625"/>
          <a:ext cx="1134321" cy="26966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107739</xdr:rowOff>
    </xdr:to>
    <xdr:sp macro="" textlink="">
      <xdr:nvSpPr>
        <xdr:cNvPr id="477" name="AutoShape 2" descr="cid:image002.gif@01C68B21.9782C830">
          <a:extLst>
            <a:ext uri="{FF2B5EF4-FFF2-40B4-BE49-F238E27FC236}">
              <a16:creationId xmlns:a16="http://schemas.microsoft.com/office/drawing/2014/main" id="{00000000-0008-0000-0100-0000DD010000}"/>
            </a:ext>
          </a:extLst>
        </xdr:cNvPr>
        <xdr:cNvSpPr>
          <a:spLocks noChangeAspect="1" noChangeArrowheads="1"/>
        </xdr:cNvSpPr>
      </xdr:nvSpPr>
      <xdr:spPr bwMode="auto">
        <a:xfrm>
          <a:off x="600075" y="3095625"/>
          <a:ext cx="1134321" cy="26966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107737</xdr:rowOff>
    </xdr:to>
    <xdr:sp macro="" textlink="">
      <xdr:nvSpPr>
        <xdr:cNvPr id="478" name="AutoShape 1" descr="cid:image002.gif@01C68B21.9782C830">
          <a:extLst>
            <a:ext uri="{FF2B5EF4-FFF2-40B4-BE49-F238E27FC236}">
              <a16:creationId xmlns:a16="http://schemas.microsoft.com/office/drawing/2014/main" id="{00000000-0008-0000-0100-0000DE010000}"/>
            </a:ext>
          </a:extLst>
        </xdr:cNvPr>
        <xdr:cNvSpPr>
          <a:spLocks noChangeAspect="1" noChangeArrowheads="1"/>
        </xdr:cNvSpPr>
      </xdr:nvSpPr>
      <xdr:spPr bwMode="auto">
        <a:xfrm>
          <a:off x="600075" y="3095625"/>
          <a:ext cx="1134321" cy="269662"/>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122765</xdr:rowOff>
    </xdr:to>
    <xdr:sp macro="" textlink="">
      <xdr:nvSpPr>
        <xdr:cNvPr id="479" name="AutoShape 1" descr="cid:image002.gif@01C68B21.9782C830">
          <a:extLst>
            <a:ext uri="{FF2B5EF4-FFF2-40B4-BE49-F238E27FC236}">
              <a16:creationId xmlns:a16="http://schemas.microsoft.com/office/drawing/2014/main" id="{00000000-0008-0000-0100-0000DF010000}"/>
            </a:ext>
          </a:extLst>
        </xdr:cNvPr>
        <xdr:cNvSpPr>
          <a:spLocks noChangeAspect="1" noChangeArrowheads="1"/>
        </xdr:cNvSpPr>
      </xdr:nvSpPr>
      <xdr:spPr bwMode="auto">
        <a:xfrm>
          <a:off x="600075" y="3095625"/>
          <a:ext cx="854921" cy="28469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122765</xdr:rowOff>
    </xdr:to>
    <xdr:sp macro="" textlink="">
      <xdr:nvSpPr>
        <xdr:cNvPr id="480" name="AutoShape 2" descr="cid:image002.gif@01C68B21.9782C830">
          <a:extLst>
            <a:ext uri="{FF2B5EF4-FFF2-40B4-BE49-F238E27FC236}">
              <a16:creationId xmlns:a16="http://schemas.microsoft.com/office/drawing/2014/main" id="{00000000-0008-0000-0100-0000E0010000}"/>
            </a:ext>
          </a:extLst>
        </xdr:cNvPr>
        <xdr:cNvSpPr>
          <a:spLocks noChangeAspect="1" noChangeArrowheads="1"/>
        </xdr:cNvSpPr>
      </xdr:nvSpPr>
      <xdr:spPr bwMode="auto">
        <a:xfrm>
          <a:off x="600075" y="3095625"/>
          <a:ext cx="854921" cy="28469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126997</xdr:rowOff>
    </xdr:to>
    <xdr:sp macro="" textlink="">
      <xdr:nvSpPr>
        <xdr:cNvPr id="481" name="AutoShape 1" descr="cid:image002.gif@01C68B21.9782C830">
          <a:extLst>
            <a:ext uri="{FF2B5EF4-FFF2-40B4-BE49-F238E27FC236}">
              <a16:creationId xmlns:a16="http://schemas.microsoft.com/office/drawing/2014/main" id="{00000000-0008-0000-0100-0000E1010000}"/>
            </a:ext>
          </a:extLst>
        </xdr:cNvPr>
        <xdr:cNvSpPr>
          <a:spLocks noChangeAspect="1" noChangeArrowheads="1"/>
        </xdr:cNvSpPr>
      </xdr:nvSpPr>
      <xdr:spPr bwMode="auto">
        <a:xfrm>
          <a:off x="600075" y="3095625"/>
          <a:ext cx="1016846" cy="288922"/>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126997</xdr:rowOff>
    </xdr:to>
    <xdr:sp macro="" textlink="">
      <xdr:nvSpPr>
        <xdr:cNvPr id="482" name="AutoShape 2" descr="cid:image002.gif@01C68B21.9782C830">
          <a:extLst>
            <a:ext uri="{FF2B5EF4-FFF2-40B4-BE49-F238E27FC236}">
              <a16:creationId xmlns:a16="http://schemas.microsoft.com/office/drawing/2014/main" id="{00000000-0008-0000-0100-0000E2010000}"/>
            </a:ext>
          </a:extLst>
        </xdr:cNvPr>
        <xdr:cNvSpPr>
          <a:spLocks noChangeAspect="1" noChangeArrowheads="1"/>
        </xdr:cNvSpPr>
      </xdr:nvSpPr>
      <xdr:spPr bwMode="auto">
        <a:xfrm>
          <a:off x="600075" y="3095625"/>
          <a:ext cx="1016846" cy="288922"/>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116205</xdr:rowOff>
    </xdr:to>
    <xdr:sp macro="" textlink="">
      <xdr:nvSpPr>
        <xdr:cNvPr id="483" name="AutoShape 1" descr="cid:image002.gif@01C68B21.9782C830">
          <a:extLst>
            <a:ext uri="{FF2B5EF4-FFF2-40B4-BE49-F238E27FC236}">
              <a16:creationId xmlns:a16="http://schemas.microsoft.com/office/drawing/2014/main" id="{00000000-0008-0000-0100-0000E3010000}"/>
            </a:ext>
          </a:extLst>
        </xdr:cNvPr>
        <xdr:cNvSpPr>
          <a:spLocks noChangeAspect="1" noChangeArrowheads="1"/>
        </xdr:cNvSpPr>
      </xdr:nvSpPr>
      <xdr:spPr bwMode="auto">
        <a:xfrm>
          <a:off x="600075" y="3095625"/>
          <a:ext cx="1102571" cy="27813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116205</xdr:rowOff>
    </xdr:to>
    <xdr:sp macro="" textlink="">
      <xdr:nvSpPr>
        <xdr:cNvPr id="484" name="AutoShape 2" descr="cid:image002.gif@01C68B21.9782C830">
          <a:extLst>
            <a:ext uri="{FF2B5EF4-FFF2-40B4-BE49-F238E27FC236}">
              <a16:creationId xmlns:a16="http://schemas.microsoft.com/office/drawing/2014/main" id="{00000000-0008-0000-0100-0000E4010000}"/>
            </a:ext>
          </a:extLst>
        </xdr:cNvPr>
        <xdr:cNvSpPr>
          <a:spLocks noChangeAspect="1" noChangeArrowheads="1"/>
        </xdr:cNvSpPr>
      </xdr:nvSpPr>
      <xdr:spPr bwMode="auto">
        <a:xfrm>
          <a:off x="600075" y="3095625"/>
          <a:ext cx="1102571" cy="278130"/>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116203</xdr:rowOff>
    </xdr:to>
    <xdr:sp macro="" textlink="">
      <xdr:nvSpPr>
        <xdr:cNvPr id="485" name="AutoShape 1" descr="cid:image002.gif@01C68B21.9782C830">
          <a:extLst>
            <a:ext uri="{FF2B5EF4-FFF2-40B4-BE49-F238E27FC236}">
              <a16:creationId xmlns:a16="http://schemas.microsoft.com/office/drawing/2014/main" id="{00000000-0008-0000-0100-0000E5010000}"/>
            </a:ext>
          </a:extLst>
        </xdr:cNvPr>
        <xdr:cNvSpPr>
          <a:spLocks noChangeAspect="1" noChangeArrowheads="1"/>
        </xdr:cNvSpPr>
      </xdr:nvSpPr>
      <xdr:spPr bwMode="auto">
        <a:xfrm>
          <a:off x="600075" y="3095625"/>
          <a:ext cx="1102571" cy="278128"/>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116203</xdr:rowOff>
    </xdr:to>
    <xdr:sp macro="" textlink="">
      <xdr:nvSpPr>
        <xdr:cNvPr id="486" name="AutoShape 2" descr="cid:image002.gif@01C68B21.9782C830">
          <a:extLst>
            <a:ext uri="{FF2B5EF4-FFF2-40B4-BE49-F238E27FC236}">
              <a16:creationId xmlns:a16="http://schemas.microsoft.com/office/drawing/2014/main" id="{00000000-0008-0000-0100-0000E6010000}"/>
            </a:ext>
          </a:extLst>
        </xdr:cNvPr>
        <xdr:cNvSpPr>
          <a:spLocks noChangeAspect="1" noChangeArrowheads="1"/>
        </xdr:cNvSpPr>
      </xdr:nvSpPr>
      <xdr:spPr bwMode="auto">
        <a:xfrm>
          <a:off x="600075" y="3095625"/>
          <a:ext cx="1102571" cy="278128"/>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143721</xdr:colOff>
      <xdr:row>998</xdr:row>
      <xdr:rowOff>121918</xdr:rowOff>
    </xdr:to>
    <xdr:sp macro="" textlink="">
      <xdr:nvSpPr>
        <xdr:cNvPr id="487" name="AutoShape 1" descr="cid:image002.gif@01C68B21.9782C830">
          <a:extLst>
            <a:ext uri="{FF2B5EF4-FFF2-40B4-BE49-F238E27FC236}">
              <a16:creationId xmlns:a16="http://schemas.microsoft.com/office/drawing/2014/main" id="{00000000-0008-0000-0100-0000E7010000}"/>
            </a:ext>
          </a:extLst>
        </xdr:cNvPr>
        <xdr:cNvSpPr>
          <a:spLocks noChangeAspect="1" noChangeArrowheads="1"/>
        </xdr:cNvSpPr>
      </xdr:nvSpPr>
      <xdr:spPr bwMode="auto">
        <a:xfrm>
          <a:off x="600075" y="3095625"/>
          <a:ext cx="886671" cy="28384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110702</xdr:rowOff>
    </xdr:to>
    <xdr:sp macro="" textlink="">
      <xdr:nvSpPr>
        <xdr:cNvPr id="488" name="AutoShape 1" descr="cid:image002.gif@01C68B21.9782C830">
          <a:extLst>
            <a:ext uri="{FF2B5EF4-FFF2-40B4-BE49-F238E27FC236}">
              <a16:creationId xmlns:a16="http://schemas.microsoft.com/office/drawing/2014/main" id="{00000000-0008-0000-0100-0000E8010000}"/>
            </a:ext>
          </a:extLst>
        </xdr:cNvPr>
        <xdr:cNvSpPr>
          <a:spLocks noChangeAspect="1" noChangeArrowheads="1"/>
        </xdr:cNvSpPr>
      </xdr:nvSpPr>
      <xdr:spPr bwMode="auto">
        <a:xfrm>
          <a:off x="600075" y="3095625"/>
          <a:ext cx="1134321" cy="272627"/>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110702</xdr:rowOff>
    </xdr:to>
    <xdr:sp macro="" textlink="">
      <xdr:nvSpPr>
        <xdr:cNvPr id="489" name="AutoShape 2" descr="cid:image002.gif@01C68B21.9782C830">
          <a:extLst>
            <a:ext uri="{FF2B5EF4-FFF2-40B4-BE49-F238E27FC236}">
              <a16:creationId xmlns:a16="http://schemas.microsoft.com/office/drawing/2014/main" id="{00000000-0008-0000-0100-0000E9010000}"/>
            </a:ext>
          </a:extLst>
        </xdr:cNvPr>
        <xdr:cNvSpPr>
          <a:spLocks noChangeAspect="1" noChangeArrowheads="1"/>
        </xdr:cNvSpPr>
      </xdr:nvSpPr>
      <xdr:spPr bwMode="auto">
        <a:xfrm>
          <a:off x="600075" y="3095625"/>
          <a:ext cx="1134321" cy="272627"/>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110700</xdr:rowOff>
    </xdr:to>
    <xdr:sp macro="" textlink="">
      <xdr:nvSpPr>
        <xdr:cNvPr id="490" name="AutoShape 1" descr="cid:image002.gif@01C68B21.9782C830">
          <a:extLst>
            <a:ext uri="{FF2B5EF4-FFF2-40B4-BE49-F238E27FC236}">
              <a16:creationId xmlns:a16="http://schemas.microsoft.com/office/drawing/2014/main" id="{00000000-0008-0000-0100-0000EA010000}"/>
            </a:ext>
          </a:extLst>
        </xdr:cNvPr>
        <xdr:cNvSpPr>
          <a:spLocks noChangeAspect="1" noChangeArrowheads="1"/>
        </xdr:cNvSpPr>
      </xdr:nvSpPr>
      <xdr:spPr bwMode="auto">
        <a:xfrm>
          <a:off x="600075" y="3095625"/>
          <a:ext cx="1134321" cy="272625"/>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107948</xdr:rowOff>
    </xdr:to>
    <xdr:sp macro="" textlink="">
      <xdr:nvSpPr>
        <xdr:cNvPr id="491" name="AutoShape 1" descr="cid:image002.gif@01C68B21.9782C830">
          <a:extLst>
            <a:ext uri="{FF2B5EF4-FFF2-40B4-BE49-F238E27FC236}">
              <a16:creationId xmlns:a16="http://schemas.microsoft.com/office/drawing/2014/main" id="{00000000-0008-0000-0100-0000EB010000}"/>
            </a:ext>
          </a:extLst>
        </xdr:cNvPr>
        <xdr:cNvSpPr>
          <a:spLocks noChangeAspect="1" noChangeArrowheads="1"/>
        </xdr:cNvSpPr>
      </xdr:nvSpPr>
      <xdr:spPr bwMode="auto">
        <a:xfrm>
          <a:off x="600075" y="3095625"/>
          <a:ext cx="854921" cy="26987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107948</xdr:rowOff>
    </xdr:to>
    <xdr:sp macro="" textlink="">
      <xdr:nvSpPr>
        <xdr:cNvPr id="492" name="AutoShape 2" descr="cid:image002.gif@01C68B21.9782C830">
          <a:extLst>
            <a:ext uri="{FF2B5EF4-FFF2-40B4-BE49-F238E27FC236}">
              <a16:creationId xmlns:a16="http://schemas.microsoft.com/office/drawing/2014/main" id="{00000000-0008-0000-0100-0000EC010000}"/>
            </a:ext>
          </a:extLst>
        </xdr:cNvPr>
        <xdr:cNvSpPr>
          <a:spLocks noChangeAspect="1" noChangeArrowheads="1"/>
        </xdr:cNvSpPr>
      </xdr:nvSpPr>
      <xdr:spPr bwMode="auto">
        <a:xfrm>
          <a:off x="600075" y="3095625"/>
          <a:ext cx="854921" cy="26987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112180</xdr:rowOff>
    </xdr:to>
    <xdr:sp macro="" textlink="">
      <xdr:nvSpPr>
        <xdr:cNvPr id="493" name="AutoShape 1" descr="cid:image002.gif@01C68B21.9782C830">
          <a:extLst>
            <a:ext uri="{FF2B5EF4-FFF2-40B4-BE49-F238E27FC236}">
              <a16:creationId xmlns:a16="http://schemas.microsoft.com/office/drawing/2014/main" id="{00000000-0008-0000-0100-0000ED010000}"/>
            </a:ext>
          </a:extLst>
        </xdr:cNvPr>
        <xdr:cNvSpPr>
          <a:spLocks noChangeAspect="1" noChangeArrowheads="1"/>
        </xdr:cNvSpPr>
      </xdr:nvSpPr>
      <xdr:spPr bwMode="auto">
        <a:xfrm>
          <a:off x="600075" y="3095625"/>
          <a:ext cx="1016846" cy="274105"/>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112180</xdr:rowOff>
    </xdr:to>
    <xdr:sp macro="" textlink="">
      <xdr:nvSpPr>
        <xdr:cNvPr id="494" name="AutoShape 2" descr="cid:image002.gif@01C68B21.9782C830">
          <a:extLst>
            <a:ext uri="{FF2B5EF4-FFF2-40B4-BE49-F238E27FC236}">
              <a16:creationId xmlns:a16="http://schemas.microsoft.com/office/drawing/2014/main" id="{00000000-0008-0000-0100-0000EE010000}"/>
            </a:ext>
          </a:extLst>
        </xdr:cNvPr>
        <xdr:cNvSpPr>
          <a:spLocks noChangeAspect="1" noChangeArrowheads="1"/>
        </xdr:cNvSpPr>
      </xdr:nvSpPr>
      <xdr:spPr bwMode="auto">
        <a:xfrm>
          <a:off x="600075" y="3095625"/>
          <a:ext cx="1016846" cy="274105"/>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109008</xdr:rowOff>
    </xdr:to>
    <xdr:sp macro="" textlink="">
      <xdr:nvSpPr>
        <xdr:cNvPr id="495" name="AutoShape 1" descr="cid:image002.gif@01C68B21.9782C830">
          <a:extLst>
            <a:ext uri="{FF2B5EF4-FFF2-40B4-BE49-F238E27FC236}">
              <a16:creationId xmlns:a16="http://schemas.microsoft.com/office/drawing/2014/main" id="{00000000-0008-0000-0100-0000EF010000}"/>
            </a:ext>
          </a:extLst>
        </xdr:cNvPr>
        <xdr:cNvSpPr>
          <a:spLocks noChangeAspect="1" noChangeArrowheads="1"/>
        </xdr:cNvSpPr>
      </xdr:nvSpPr>
      <xdr:spPr bwMode="auto">
        <a:xfrm>
          <a:off x="600075" y="3095625"/>
          <a:ext cx="1102571" cy="2709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109008</xdr:rowOff>
    </xdr:to>
    <xdr:sp macro="" textlink="">
      <xdr:nvSpPr>
        <xdr:cNvPr id="496" name="AutoShape 2" descr="cid:image002.gif@01C68B21.9782C830">
          <a:extLst>
            <a:ext uri="{FF2B5EF4-FFF2-40B4-BE49-F238E27FC236}">
              <a16:creationId xmlns:a16="http://schemas.microsoft.com/office/drawing/2014/main" id="{00000000-0008-0000-0100-0000F0010000}"/>
            </a:ext>
          </a:extLst>
        </xdr:cNvPr>
        <xdr:cNvSpPr>
          <a:spLocks noChangeAspect="1" noChangeArrowheads="1"/>
        </xdr:cNvSpPr>
      </xdr:nvSpPr>
      <xdr:spPr bwMode="auto">
        <a:xfrm>
          <a:off x="600075" y="3095625"/>
          <a:ext cx="1102571" cy="2709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109006</xdr:rowOff>
    </xdr:to>
    <xdr:sp macro="" textlink="">
      <xdr:nvSpPr>
        <xdr:cNvPr id="497" name="AutoShape 1" descr="cid:image002.gif@01C68B21.9782C830">
          <a:extLst>
            <a:ext uri="{FF2B5EF4-FFF2-40B4-BE49-F238E27FC236}">
              <a16:creationId xmlns:a16="http://schemas.microsoft.com/office/drawing/2014/main" id="{00000000-0008-0000-0100-0000F1010000}"/>
            </a:ext>
          </a:extLst>
        </xdr:cNvPr>
        <xdr:cNvSpPr>
          <a:spLocks noChangeAspect="1" noChangeArrowheads="1"/>
        </xdr:cNvSpPr>
      </xdr:nvSpPr>
      <xdr:spPr bwMode="auto">
        <a:xfrm>
          <a:off x="600075" y="3095625"/>
          <a:ext cx="1102571" cy="2709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109006</xdr:rowOff>
    </xdr:to>
    <xdr:sp macro="" textlink="">
      <xdr:nvSpPr>
        <xdr:cNvPr id="498" name="AutoShape 2" descr="cid:image002.gif@01C68B21.9782C830">
          <a:extLst>
            <a:ext uri="{FF2B5EF4-FFF2-40B4-BE49-F238E27FC236}">
              <a16:creationId xmlns:a16="http://schemas.microsoft.com/office/drawing/2014/main" id="{00000000-0008-0000-0100-0000F2010000}"/>
            </a:ext>
          </a:extLst>
        </xdr:cNvPr>
        <xdr:cNvSpPr>
          <a:spLocks noChangeAspect="1" noChangeArrowheads="1"/>
        </xdr:cNvSpPr>
      </xdr:nvSpPr>
      <xdr:spPr bwMode="auto">
        <a:xfrm>
          <a:off x="600075" y="3095625"/>
          <a:ext cx="1102571" cy="2709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90804</xdr:rowOff>
    </xdr:to>
    <xdr:sp macro="" textlink="">
      <xdr:nvSpPr>
        <xdr:cNvPr id="499" name="AutoShape 1" descr="cid:image002.gif@01C68B21.9782C830">
          <a:extLst>
            <a:ext uri="{FF2B5EF4-FFF2-40B4-BE49-F238E27FC236}">
              <a16:creationId xmlns:a16="http://schemas.microsoft.com/office/drawing/2014/main" id="{00000000-0008-0000-0100-0000F3010000}"/>
            </a:ext>
          </a:extLst>
        </xdr:cNvPr>
        <xdr:cNvSpPr>
          <a:spLocks noChangeAspect="1" noChangeArrowheads="1"/>
        </xdr:cNvSpPr>
      </xdr:nvSpPr>
      <xdr:spPr bwMode="auto">
        <a:xfrm>
          <a:off x="600075" y="3095625"/>
          <a:ext cx="1102571" cy="2527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90804</xdr:rowOff>
    </xdr:to>
    <xdr:sp macro="" textlink="">
      <xdr:nvSpPr>
        <xdr:cNvPr id="500" name="AutoShape 2" descr="cid:image002.gif@01C68B21.9782C830">
          <a:extLst>
            <a:ext uri="{FF2B5EF4-FFF2-40B4-BE49-F238E27FC236}">
              <a16:creationId xmlns:a16="http://schemas.microsoft.com/office/drawing/2014/main" id="{00000000-0008-0000-0100-0000F4010000}"/>
            </a:ext>
          </a:extLst>
        </xdr:cNvPr>
        <xdr:cNvSpPr>
          <a:spLocks noChangeAspect="1" noChangeArrowheads="1"/>
        </xdr:cNvSpPr>
      </xdr:nvSpPr>
      <xdr:spPr bwMode="auto">
        <a:xfrm>
          <a:off x="600075" y="3095625"/>
          <a:ext cx="1102571" cy="2527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143721</xdr:colOff>
      <xdr:row>998</xdr:row>
      <xdr:rowOff>107948</xdr:rowOff>
    </xdr:to>
    <xdr:sp macro="" textlink="">
      <xdr:nvSpPr>
        <xdr:cNvPr id="501" name="AutoShape 1" descr="cid:image002.gif@01C68B21.9782C830">
          <a:extLst>
            <a:ext uri="{FF2B5EF4-FFF2-40B4-BE49-F238E27FC236}">
              <a16:creationId xmlns:a16="http://schemas.microsoft.com/office/drawing/2014/main" id="{00000000-0008-0000-0100-0000F5010000}"/>
            </a:ext>
          </a:extLst>
        </xdr:cNvPr>
        <xdr:cNvSpPr>
          <a:spLocks noChangeAspect="1" noChangeArrowheads="1"/>
        </xdr:cNvSpPr>
      </xdr:nvSpPr>
      <xdr:spPr bwMode="auto">
        <a:xfrm>
          <a:off x="600075" y="3095625"/>
          <a:ext cx="886671" cy="26987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109008</xdr:rowOff>
    </xdr:to>
    <xdr:sp macro="" textlink="">
      <xdr:nvSpPr>
        <xdr:cNvPr id="502" name="AutoShape 1" descr="cid:image002.gif@01C68B21.9782C830">
          <a:extLst>
            <a:ext uri="{FF2B5EF4-FFF2-40B4-BE49-F238E27FC236}">
              <a16:creationId xmlns:a16="http://schemas.microsoft.com/office/drawing/2014/main" id="{00000000-0008-0000-0100-0000F6010000}"/>
            </a:ext>
          </a:extLst>
        </xdr:cNvPr>
        <xdr:cNvSpPr>
          <a:spLocks noChangeAspect="1" noChangeArrowheads="1"/>
        </xdr:cNvSpPr>
      </xdr:nvSpPr>
      <xdr:spPr bwMode="auto">
        <a:xfrm>
          <a:off x="600075" y="3095625"/>
          <a:ext cx="1134321" cy="2709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109008</xdr:rowOff>
    </xdr:to>
    <xdr:sp macro="" textlink="">
      <xdr:nvSpPr>
        <xdr:cNvPr id="503" name="AutoShape 2" descr="cid:image002.gif@01C68B21.9782C830">
          <a:extLst>
            <a:ext uri="{FF2B5EF4-FFF2-40B4-BE49-F238E27FC236}">
              <a16:creationId xmlns:a16="http://schemas.microsoft.com/office/drawing/2014/main" id="{00000000-0008-0000-0100-0000F7010000}"/>
            </a:ext>
          </a:extLst>
        </xdr:cNvPr>
        <xdr:cNvSpPr>
          <a:spLocks noChangeAspect="1" noChangeArrowheads="1"/>
        </xdr:cNvSpPr>
      </xdr:nvSpPr>
      <xdr:spPr bwMode="auto">
        <a:xfrm>
          <a:off x="600075" y="3095625"/>
          <a:ext cx="1134321" cy="2709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109006</xdr:rowOff>
    </xdr:to>
    <xdr:sp macro="" textlink="">
      <xdr:nvSpPr>
        <xdr:cNvPr id="504" name="AutoShape 1" descr="cid:image002.gif@01C68B21.9782C830">
          <a:extLst>
            <a:ext uri="{FF2B5EF4-FFF2-40B4-BE49-F238E27FC236}">
              <a16:creationId xmlns:a16="http://schemas.microsoft.com/office/drawing/2014/main" id="{00000000-0008-0000-0100-0000F8010000}"/>
            </a:ext>
          </a:extLst>
        </xdr:cNvPr>
        <xdr:cNvSpPr>
          <a:spLocks noChangeAspect="1" noChangeArrowheads="1"/>
        </xdr:cNvSpPr>
      </xdr:nvSpPr>
      <xdr:spPr bwMode="auto">
        <a:xfrm>
          <a:off x="600075" y="3095625"/>
          <a:ext cx="1134321" cy="2709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106679</xdr:rowOff>
    </xdr:to>
    <xdr:sp macro="" textlink="">
      <xdr:nvSpPr>
        <xdr:cNvPr id="505" name="AutoShape 1" descr="cid:image002.gif@01C68B21.9782C830">
          <a:extLst>
            <a:ext uri="{FF2B5EF4-FFF2-40B4-BE49-F238E27FC236}">
              <a16:creationId xmlns:a16="http://schemas.microsoft.com/office/drawing/2014/main" id="{00000000-0008-0000-0100-0000F9010000}"/>
            </a:ext>
          </a:extLst>
        </xdr:cNvPr>
        <xdr:cNvSpPr>
          <a:spLocks noChangeAspect="1" noChangeArrowheads="1"/>
        </xdr:cNvSpPr>
      </xdr:nvSpPr>
      <xdr:spPr bwMode="auto">
        <a:xfrm>
          <a:off x="600075" y="3095625"/>
          <a:ext cx="854921" cy="26860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106679</xdr:rowOff>
    </xdr:to>
    <xdr:sp macro="" textlink="">
      <xdr:nvSpPr>
        <xdr:cNvPr id="506" name="AutoShape 2" descr="cid:image002.gif@01C68B21.9782C830">
          <a:extLst>
            <a:ext uri="{FF2B5EF4-FFF2-40B4-BE49-F238E27FC236}">
              <a16:creationId xmlns:a16="http://schemas.microsoft.com/office/drawing/2014/main" id="{00000000-0008-0000-0100-0000FA010000}"/>
            </a:ext>
          </a:extLst>
        </xdr:cNvPr>
        <xdr:cNvSpPr>
          <a:spLocks noChangeAspect="1" noChangeArrowheads="1"/>
        </xdr:cNvSpPr>
      </xdr:nvSpPr>
      <xdr:spPr bwMode="auto">
        <a:xfrm>
          <a:off x="600075" y="3095625"/>
          <a:ext cx="854921" cy="26860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110908</xdr:rowOff>
    </xdr:to>
    <xdr:sp macro="" textlink="">
      <xdr:nvSpPr>
        <xdr:cNvPr id="507" name="AutoShape 1" descr="cid:image002.gif@01C68B21.9782C830">
          <a:extLst>
            <a:ext uri="{FF2B5EF4-FFF2-40B4-BE49-F238E27FC236}">
              <a16:creationId xmlns:a16="http://schemas.microsoft.com/office/drawing/2014/main" id="{00000000-0008-0000-0100-0000FB010000}"/>
            </a:ext>
          </a:extLst>
        </xdr:cNvPr>
        <xdr:cNvSpPr>
          <a:spLocks noChangeAspect="1" noChangeArrowheads="1"/>
        </xdr:cNvSpPr>
      </xdr:nvSpPr>
      <xdr:spPr bwMode="auto">
        <a:xfrm>
          <a:off x="600075" y="3095625"/>
          <a:ext cx="1016846" cy="2728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110908</xdr:rowOff>
    </xdr:to>
    <xdr:sp macro="" textlink="">
      <xdr:nvSpPr>
        <xdr:cNvPr id="508" name="AutoShape 2" descr="cid:image002.gif@01C68B21.9782C830">
          <a:extLst>
            <a:ext uri="{FF2B5EF4-FFF2-40B4-BE49-F238E27FC236}">
              <a16:creationId xmlns:a16="http://schemas.microsoft.com/office/drawing/2014/main" id="{00000000-0008-0000-0100-0000FC010000}"/>
            </a:ext>
          </a:extLst>
        </xdr:cNvPr>
        <xdr:cNvSpPr>
          <a:spLocks noChangeAspect="1" noChangeArrowheads="1"/>
        </xdr:cNvSpPr>
      </xdr:nvSpPr>
      <xdr:spPr bwMode="auto">
        <a:xfrm>
          <a:off x="600075" y="3095625"/>
          <a:ext cx="1016846" cy="2728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116206</xdr:rowOff>
    </xdr:to>
    <xdr:sp macro="" textlink="">
      <xdr:nvSpPr>
        <xdr:cNvPr id="509" name="AutoShape 1" descr="cid:image002.gif@01C68B21.9782C830">
          <a:extLst>
            <a:ext uri="{FF2B5EF4-FFF2-40B4-BE49-F238E27FC236}">
              <a16:creationId xmlns:a16="http://schemas.microsoft.com/office/drawing/2014/main" id="{00000000-0008-0000-0100-0000FD010000}"/>
            </a:ext>
          </a:extLst>
        </xdr:cNvPr>
        <xdr:cNvSpPr>
          <a:spLocks noChangeAspect="1" noChangeArrowheads="1"/>
        </xdr:cNvSpPr>
      </xdr:nvSpPr>
      <xdr:spPr bwMode="auto">
        <a:xfrm>
          <a:off x="600075" y="3095625"/>
          <a:ext cx="1102571" cy="2781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116206</xdr:rowOff>
    </xdr:to>
    <xdr:sp macro="" textlink="">
      <xdr:nvSpPr>
        <xdr:cNvPr id="510" name="AutoShape 2" descr="cid:image002.gif@01C68B21.9782C830">
          <a:extLst>
            <a:ext uri="{FF2B5EF4-FFF2-40B4-BE49-F238E27FC236}">
              <a16:creationId xmlns:a16="http://schemas.microsoft.com/office/drawing/2014/main" id="{00000000-0008-0000-0100-0000FE010000}"/>
            </a:ext>
          </a:extLst>
        </xdr:cNvPr>
        <xdr:cNvSpPr>
          <a:spLocks noChangeAspect="1" noChangeArrowheads="1"/>
        </xdr:cNvSpPr>
      </xdr:nvSpPr>
      <xdr:spPr bwMode="auto">
        <a:xfrm>
          <a:off x="600075" y="3095625"/>
          <a:ext cx="1102571" cy="2781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116204</xdr:rowOff>
    </xdr:to>
    <xdr:sp macro="" textlink="">
      <xdr:nvSpPr>
        <xdr:cNvPr id="511" name="AutoShape 1" descr="cid:image002.gif@01C68B21.9782C830">
          <a:extLst>
            <a:ext uri="{FF2B5EF4-FFF2-40B4-BE49-F238E27FC236}">
              <a16:creationId xmlns:a16="http://schemas.microsoft.com/office/drawing/2014/main" id="{00000000-0008-0000-0100-0000FF010000}"/>
            </a:ext>
          </a:extLst>
        </xdr:cNvPr>
        <xdr:cNvSpPr>
          <a:spLocks noChangeAspect="1" noChangeArrowheads="1"/>
        </xdr:cNvSpPr>
      </xdr:nvSpPr>
      <xdr:spPr bwMode="auto">
        <a:xfrm>
          <a:off x="600075" y="3095625"/>
          <a:ext cx="1102571" cy="2781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116204</xdr:rowOff>
    </xdr:to>
    <xdr:sp macro="" textlink="">
      <xdr:nvSpPr>
        <xdr:cNvPr id="512" name="AutoShape 2" descr="cid:image002.gif@01C68B21.9782C830">
          <a:extLst>
            <a:ext uri="{FF2B5EF4-FFF2-40B4-BE49-F238E27FC236}">
              <a16:creationId xmlns:a16="http://schemas.microsoft.com/office/drawing/2014/main" id="{00000000-0008-0000-0100-000000020000}"/>
            </a:ext>
          </a:extLst>
        </xdr:cNvPr>
        <xdr:cNvSpPr>
          <a:spLocks noChangeAspect="1" noChangeArrowheads="1"/>
        </xdr:cNvSpPr>
      </xdr:nvSpPr>
      <xdr:spPr bwMode="auto">
        <a:xfrm>
          <a:off x="600075" y="3095625"/>
          <a:ext cx="1102571" cy="2781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95462</xdr:rowOff>
    </xdr:to>
    <xdr:sp macro="" textlink="">
      <xdr:nvSpPr>
        <xdr:cNvPr id="513" name="AutoShape 1" descr="cid:image002.gif@01C68B21.9782C830">
          <a:extLst>
            <a:ext uri="{FF2B5EF4-FFF2-40B4-BE49-F238E27FC236}">
              <a16:creationId xmlns:a16="http://schemas.microsoft.com/office/drawing/2014/main" id="{00000000-0008-0000-0100-000001020000}"/>
            </a:ext>
          </a:extLst>
        </xdr:cNvPr>
        <xdr:cNvSpPr>
          <a:spLocks noChangeAspect="1" noChangeArrowheads="1"/>
        </xdr:cNvSpPr>
      </xdr:nvSpPr>
      <xdr:spPr bwMode="auto">
        <a:xfrm>
          <a:off x="600075" y="3095625"/>
          <a:ext cx="1102571" cy="257387"/>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95462</xdr:rowOff>
    </xdr:to>
    <xdr:sp macro="" textlink="">
      <xdr:nvSpPr>
        <xdr:cNvPr id="514" name="AutoShape 2" descr="cid:image002.gif@01C68B21.9782C830">
          <a:extLst>
            <a:ext uri="{FF2B5EF4-FFF2-40B4-BE49-F238E27FC236}">
              <a16:creationId xmlns:a16="http://schemas.microsoft.com/office/drawing/2014/main" id="{00000000-0008-0000-0100-000002020000}"/>
            </a:ext>
          </a:extLst>
        </xdr:cNvPr>
        <xdr:cNvSpPr>
          <a:spLocks noChangeAspect="1" noChangeArrowheads="1"/>
        </xdr:cNvSpPr>
      </xdr:nvSpPr>
      <xdr:spPr bwMode="auto">
        <a:xfrm>
          <a:off x="600075" y="3095625"/>
          <a:ext cx="1102571" cy="257387"/>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106679</xdr:rowOff>
    </xdr:to>
    <xdr:sp macro="" textlink="">
      <xdr:nvSpPr>
        <xdr:cNvPr id="515" name="AutoShape 1" descr="cid:image002.gif@01C68B21.9782C830">
          <a:extLst>
            <a:ext uri="{FF2B5EF4-FFF2-40B4-BE49-F238E27FC236}">
              <a16:creationId xmlns:a16="http://schemas.microsoft.com/office/drawing/2014/main" id="{00000000-0008-0000-0100-000003020000}"/>
            </a:ext>
          </a:extLst>
        </xdr:cNvPr>
        <xdr:cNvSpPr>
          <a:spLocks noChangeAspect="1" noChangeArrowheads="1"/>
        </xdr:cNvSpPr>
      </xdr:nvSpPr>
      <xdr:spPr bwMode="auto">
        <a:xfrm>
          <a:off x="600075" y="3095625"/>
          <a:ext cx="854921" cy="26860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111971</xdr:colOff>
      <xdr:row>998</xdr:row>
      <xdr:rowOff>106679</xdr:rowOff>
    </xdr:to>
    <xdr:sp macro="" textlink="">
      <xdr:nvSpPr>
        <xdr:cNvPr id="516" name="AutoShape 2" descr="cid:image002.gif@01C68B21.9782C830">
          <a:extLst>
            <a:ext uri="{FF2B5EF4-FFF2-40B4-BE49-F238E27FC236}">
              <a16:creationId xmlns:a16="http://schemas.microsoft.com/office/drawing/2014/main" id="{00000000-0008-0000-0100-000004020000}"/>
            </a:ext>
          </a:extLst>
        </xdr:cNvPr>
        <xdr:cNvSpPr>
          <a:spLocks noChangeAspect="1" noChangeArrowheads="1"/>
        </xdr:cNvSpPr>
      </xdr:nvSpPr>
      <xdr:spPr bwMode="auto">
        <a:xfrm>
          <a:off x="600075" y="3095625"/>
          <a:ext cx="854921" cy="26860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110908</xdr:rowOff>
    </xdr:to>
    <xdr:sp macro="" textlink="">
      <xdr:nvSpPr>
        <xdr:cNvPr id="517" name="AutoShape 1" descr="cid:image002.gif@01C68B21.9782C830">
          <a:extLst>
            <a:ext uri="{FF2B5EF4-FFF2-40B4-BE49-F238E27FC236}">
              <a16:creationId xmlns:a16="http://schemas.microsoft.com/office/drawing/2014/main" id="{00000000-0008-0000-0100-000005020000}"/>
            </a:ext>
          </a:extLst>
        </xdr:cNvPr>
        <xdr:cNvSpPr>
          <a:spLocks noChangeAspect="1" noChangeArrowheads="1"/>
        </xdr:cNvSpPr>
      </xdr:nvSpPr>
      <xdr:spPr bwMode="auto">
        <a:xfrm>
          <a:off x="600075" y="3095625"/>
          <a:ext cx="1016846" cy="2728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273896</xdr:colOff>
      <xdr:row>998</xdr:row>
      <xdr:rowOff>110908</xdr:rowOff>
    </xdr:to>
    <xdr:sp macro="" textlink="">
      <xdr:nvSpPr>
        <xdr:cNvPr id="518" name="AutoShape 2" descr="cid:image002.gif@01C68B21.9782C830">
          <a:extLst>
            <a:ext uri="{FF2B5EF4-FFF2-40B4-BE49-F238E27FC236}">
              <a16:creationId xmlns:a16="http://schemas.microsoft.com/office/drawing/2014/main" id="{00000000-0008-0000-0100-000006020000}"/>
            </a:ext>
          </a:extLst>
        </xdr:cNvPr>
        <xdr:cNvSpPr>
          <a:spLocks noChangeAspect="1" noChangeArrowheads="1"/>
        </xdr:cNvSpPr>
      </xdr:nvSpPr>
      <xdr:spPr bwMode="auto">
        <a:xfrm>
          <a:off x="600075" y="3095625"/>
          <a:ext cx="1016846" cy="272833"/>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116206</xdr:rowOff>
    </xdr:to>
    <xdr:sp macro="" textlink="">
      <xdr:nvSpPr>
        <xdr:cNvPr id="519" name="AutoShape 1" descr="cid:image002.gif@01C68B21.9782C830">
          <a:extLst>
            <a:ext uri="{FF2B5EF4-FFF2-40B4-BE49-F238E27FC236}">
              <a16:creationId xmlns:a16="http://schemas.microsoft.com/office/drawing/2014/main" id="{00000000-0008-0000-0100-000007020000}"/>
            </a:ext>
          </a:extLst>
        </xdr:cNvPr>
        <xdr:cNvSpPr>
          <a:spLocks noChangeAspect="1" noChangeArrowheads="1"/>
        </xdr:cNvSpPr>
      </xdr:nvSpPr>
      <xdr:spPr bwMode="auto">
        <a:xfrm>
          <a:off x="600075" y="3095625"/>
          <a:ext cx="1102571" cy="2781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116206</xdr:rowOff>
    </xdr:to>
    <xdr:sp macro="" textlink="">
      <xdr:nvSpPr>
        <xdr:cNvPr id="520" name="AutoShape 2" descr="cid:image002.gif@01C68B21.9782C830">
          <a:extLst>
            <a:ext uri="{FF2B5EF4-FFF2-40B4-BE49-F238E27FC236}">
              <a16:creationId xmlns:a16="http://schemas.microsoft.com/office/drawing/2014/main" id="{00000000-0008-0000-0100-000008020000}"/>
            </a:ext>
          </a:extLst>
        </xdr:cNvPr>
        <xdr:cNvSpPr>
          <a:spLocks noChangeAspect="1" noChangeArrowheads="1"/>
        </xdr:cNvSpPr>
      </xdr:nvSpPr>
      <xdr:spPr bwMode="auto">
        <a:xfrm>
          <a:off x="600075" y="3095625"/>
          <a:ext cx="1102571" cy="27813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116204</xdr:rowOff>
    </xdr:to>
    <xdr:sp macro="" textlink="">
      <xdr:nvSpPr>
        <xdr:cNvPr id="521" name="AutoShape 1" descr="cid:image002.gif@01C68B21.9782C830">
          <a:extLst>
            <a:ext uri="{FF2B5EF4-FFF2-40B4-BE49-F238E27FC236}">
              <a16:creationId xmlns:a16="http://schemas.microsoft.com/office/drawing/2014/main" id="{00000000-0008-0000-0100-000009020000}"/>
            </a:ext>
          </a:extLst>
        </xdr:cNvPr>
        <xdr:cNvSpPr>
          <a:spLocks noChangeAspect="1" noChangeArrowheads="1"/>
        </xdr:cNvSpPr>
      </xdr:nvSpPr>
      <xdr:spPr bwMode="auto">
        <a:xfrm>
          <a:off x="600075" y="3095625"/>
          <a:ext cx="1102571" cy="2781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359621</xdr:colOff>
      <xdr:row>998</xdr:row>
      <xdr:rowOff>116204</xdr:rowOff>
    </xdr:to>
    <xdr:sp macro="" textlink="">
      <xdr:nvSpPr>
        <xdr:cNvPr id="522" name="AutoShape 2" descr="cid:image002.gif@01C68B21.9782C830">
          <a:extLst>
            <a:ext uri="{FF2B5EF4-FFF2-40B4-BE49-F238E27FC236}">
              <a16:creationId xmlns:a16="http://schemas.microsoft.com/office/drawing/2014/main" id="{00000000-0008-0000-0100-00000A020000}"/>
            </a:ext>
          </a:extLst>
        </xdr:cNvPr>
        <xdr:cNvSpPr>
          <a:spLocks noChangeAspect="1" noChangeArrowheads="1"/>
        </xdr:cNvSpPr>
      </xdr:nvSpPr>
      <xdr:spPr bwMode="auto">
        <a:xfrm>
          <a:off x="600075" y="3095625"/>
          <a:ext cx="1102571" cy="278129"/>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143721</xdr:colOff>
      <xdr:row>998</xdr:row>
      <xdr:rowOff>106679</xdr:rowOff>
    </xdr:to>
    <xdr:sp macro="" textlink="">
      <xdr:nvSpPr>
        <xdr:cNvPr id="523" name="AutoShape 1" descr="cid:image002.gif@01C68B21.9782C830">
          <a:extLst>
            <a:ext uri="{FF2B5EF4-FFF2-40B4-BE49-F238E27FC236}">
              <a16:creationId xmlns:a16="http://schemas.microsoft.com/office/drawing/2014/main" id="{00000000-0008-0000-0100-00000B020000}"/>
            </a:ext>
          </a:extLst>
        </xdr:cNvPr>
        <xdr:cNvSpPr>
          <a:spLocks noChangeAspect="1" noChangeArrowheads="1"/>
        </xdr:cNvSpPr>
      </xdr:nvSpPr>
      <xdr:spPr bwMode="auto">
        <a:xfrm>
          <a:off x="600075" y="3095625"/>
          <a:ext cx="886671" cy="268604"/>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107736</xdr:rowOff>
    </xdr:to>
    <xdr:sp macro="" textlink="">
      <xdr:nvSpPr>
        <xdr:cNvPr id="524" name="AutoShape 1" descr="cid:image002.gif@01C68B21.9782C830">
          <a:extLst>
            <a:ext uri="{FF2B5EF4-FFF2-40B4-BE49-F238E27FC236}">
              <a16:creationId xmlns:a16="http://schemas.microsoft.com/office/drawing/2014/main" id="{00000000-0008-0000-0100-00000C020000}"/>
            </a:ext>
          </a:extLst>
        </xdr:cNvPr>
        <xdr:cNvSpPr>
          <a:spLocks noChangeAspect="1" noChangeArrowheads="1"/>
        </xdr:cNvSpPr>
      </xdr:nvSpPr>
      <xdr:spPr bwMode="auto">
        <a:xfrm>
          <a:off x="600075" y="3095625"/>
          <a:ext cx="1134321" cy="26966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107736</xdr:rowOff>
    </xdr:to>
    <xdr:sp macro="" textlink="">
      <xdr:nvSpPr>
        <xdr:cNvPr id="525" name="AutoShape 2" descr="cid:image002.gif@01C68B21.9782C830">
          <a:extLst>
            <a:ext uri="{FF2B5EF4-FFF2-40B4-BE49-F238E27FC236}">
              <a16:creationId xmlns:a16="http://schemas.microsoft.com/office/drawing/2014/main" id="{00000000-0008-0000-0100-00000D020000}"/>
            </a:ext>
          </a:extLst>
        </xdr:cNvPr>
        <xdr:cNvSpPr>
          <a:spLocks noChangeAspect="1" noChangeArrowheads="1"/>
        </xdr:cNvSpPr>
      </xdr:nvSpPr>
      <xdr:spPr bwMode="auto">
        <a:xfrm>
          <a:off x="600075" y="3095625"/>
          <a:ext cx="1134321" cy="269661"/>
        </a:xfrm>
        <a:prstGeom prst="rect">
          <a:avLst/>
        </a:prstGeom>
        <a:noFill/>
        <a:ln w="9525">
          <a:noFill/>
          <a:miter lim="800000"/>
          <a:headEnd/>
          <a:tailEnd/>
        </a:ln>
      </xdr:spPr>
    </xdr:sp>
    <xdr:clientData/>
  </xdr:twoCellAnchor>
  <xdr:twoCellAnchor editAs="oneCell">
    <xdr:from>
      <xdr:col>1</xdr:col>
      <xdr:colOff>0</xdr:colOff>
      <xdr:row>997</xdr:row>
      <xdr:rowOff>0</xdr:rowOff>
    </xdr:from>
    <xdr:to>
      <xdr:col>2</xdr:col>
      <xdr:colOff>391371</xdr:colOff>
      <xdr:row>998</xdr:row>
      <xdr:rowOff>107734</xdr:rowOff>
    </xdr:to>
    <xdr:sp macro="" textlink="">
      <xdr:nvSpPr>
        <xdr:cNvPr id="526" name="AutoShape 1" descr="cid:image002.gif@01C68B21.9782C830">
          <a:extLst>
            <a:ext uri="{FF2B5EF4-FFF2-40B4-BE49-F238E27FC236}">
              <a16:creationId xmlns:a16="http://schemas.microsoft.com/office/drawing/2014/main" id="{00000000-0008-0000-0100-00000E020000}"/>
            </a:ext>
          </a:extLst>
        </xdr:cNvPr>
        <xdr:cNvSpPr>
          <a:spLocks noChangeAspect="1" noChangeArrowheads="1"/>
        </xdr:cNvSpPr>
      </xdr:nvSpPr>
      <xdr:spPr bwMode="auto">
        <a:xfrm>
          <a:off x="600075" y="3095625"/>
          <a:ext cx="1134321" cy="269659"/>
        </a:xfrm>
        <a:prstGeom prst="rect">
          <a:avLst/>
        </a:prstGeom>
        <a:noFill/>
        <a:ln w="9525">
          <a:noFill/>
          <a:miter lim="800000"/>
          <a:headEnd/>
          <a:tailEnd/>
        </a:ln>
      </xdr:spPr>
    </xdr:sp>
    <xdr:clientData/>
  </xdr:twoCellAnchor>
  <xdr:twoCellAnchor editAs="oneCell">
    <xdr:from>
      <xdr:col>4</xdr:col>
      <xdr:colOff>179294</xdr:colOff>
      <xdr:row>998</xdr:row>
      <xdr:rowOff>134471</xdr:rowOff>
    </xdr:from>
    <xdr:to>
      <xdr:col>6</xdr:col>
      <xdr:colOff>128032</xdr:colOff>
      <xdr:row>1000</xdr:row>
      <xdr:rowOff>87628</xdr:rowOff>
    </xdr:to>
    <xdr:sp macro="" textlink="">
      <xdr:nvSpPr>
        <xdr:cNvPr id="527" name="AutoShape 1" descr="cid:image002.gif@01C68B21.9782C830">
          <a:extLst>
            <a:ext uri="{FF2B5EF4-FFF2-40B4-BE49-F238E27FC236}">
              <a16:creationId xmlns:a16="http://schemas.microsoft.com/office/drawing/2014/main" id="{00000000-0008-0000-0100-00000F020000}"/>
            </a:ext>
          </a:extLst>
        </xdr:cNvPr>
        <xdr:cNvSpPr>
          <a:spLocks noChangeAspect="1" noChangeArrowheads="1"/>
        </xdr:cNvSpPr>
      </xdr:nvSpPr>
      <xdr:spPr bwMode="auto">
        <a:xfrm>
          <a:off x="5017994" y="3392021"/>
          <a:ext cx="872663" cy="27700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view="pageBreakPreview" zoomScale="80" zoomScaleNormal="80" zoomScaleSheetLayoutView="80" workbookViewId="0">
      <selection activeCell="E10" sqref="E10:E22"/>
    </sheetView>
  </sheetViews>
  <sheetFormatPr defaultRowHeight="14.25"/>
  <cols>
    <col min="1" max="1" width="5.85546875" style="212" bestFit="1" customWidth="1"/>
    <col min="2" max="2" width="18" style="212" customWidth="1"/>
    <col min="3" max="3" width="12.42578125" style="212" customWidth="1"/>
    <col min="4" max="4" width="12.28515625" style="212" bestFit="1" customWidth="1"/>
    <col min="5" max="5" width="20.42578125" style="212" customWidth="1"/>
    <col min="6" max="6" width="19.28515625" style="212" customWidth="1"/>
    <col min="7" max="7" width="28.85546875" style="212" customWidth="1"/>
    <col min="8" max="16384" width="9.140625" style="212"/>
  </cols>
  <sheetData>
    <row r="1" spans="1:10" ht="18" customHeight="1">
      <c r="A1" s="769" t="s">
        <v>0</v>
      </c>
      <c r="B1" s="769"/>
      <c r="C1" s="769"/>
      <c r="D1" s="769"/>
      <c r="E1" s="769"/>
      <c r="F1" s="769"/>
      <c r="G1" s="769"/>
      <c r="H1" s="211"/>
    </row>
    <row r="2" spans="1:10" ht="14.25" customHeight="1">
      <c r="A2" s="15"/>
      <c r="B2" s="15"/>
      <c r="C2" s="15"/>
      <c r="D2" s="15"/>
      <c r="E2" s="15"/>
      <c r="F2" s="15"/>
      <c r="G2" s="15"/>
      <c r="H2" s="213"/>
    </row>
    <row r="3" spans="1:10" ht="22.5" customHeight="1">
      <c r="A3" s="770" t="s">
        <v>1</v>
      </c>
      <c r="B3" s="770"/>
      <c r="C3" s="770"/>
      <c r="D3" s="770"/>
      <c r="E3" s="770"/>
      <c r="F3" s="770"/>
      <c r="G3" s="770"/>
      <c r="H3" s="213"/>
    </row>
    <row r="4" spans="1:10">
      <c r="A4" s="15"/>
      <c r="B4" s="15"/>
      <c r="C4" s="15"/>
      <c r="D4" s="15"/>
      <c r="E4" s="15"/>
      <c r="F4" s="15"/>
      <c r="G4" s="15"/>
      <c r="H4" s="213"/>
    </row>
    <row r="5" spans="1:10">
      <c r="A5" s="770" t="s">
        <v>2</v>
      </c>
      <c r="B5" s="770"/>
      <c r="C5" s="770"/>
      <c r="D5" s="770"/>
      <c r="E5" s="770"/>
      <c r="F5" s="770"/>
      <c r="G5" s="770"/>
      <c r="H5" s="213"/>
    </row>
    <row r="7" spans="1:10" ht="15">
      <c r="A7" s="771" t="s">
        <v>3</v>
      </c>
      <c r="B7" s="771"/>
      <c r="C7" s="771"/>
      <c r="D7" s="771"/>
      <c r="E7" s="771"/>
      <c r="F7" s="771"/>
      <c r="G7" s="771"/>
    </row>
    <row r="8" spans="1:10">
      <c r="A8" s="772"/>
      <c r="B8" s="772"/>
      <c r="C8" s="772"/>
      <c r="D8" s="772"/>
    </row>
    <row r="9" spans="1:10" ht="45.75" customHeight="1">
      <c r="A9" s="214" t="s">
        <v>4</v>
      </c>
      <c r="B9" s="214" t="s">
        <v>5</v>
      </c>
      <c r="C9" s="215" t="s">
        <v>6</v>
      </c>
      <c r="D9" s="215" t="s">
        <v>7</v>
      </c>
      <c r="E9" s="215" t="s">
        <v>8</v>
      </c>
      <c r="F9" s="215" t="s">
        <v>9</v>
      </c>
      <c r="G9" s="215" t="s">
        <v>10</v>
      </c>
    </row>
    <row r="10" spans="1:10" ht="64.5" customHeight="1">
      <c r="A10" s="216">
        <v>1</v>
      </c>
      <c r="B10" s="217" t="s">
        <v>11</v>
      </c>
      <c r="C10" s="217" t="s">
        <v>12</v>
      </c>
      <c r="D10" s="218" t="s">
        <v>13</v>
      </c>
      <c r="E10" s="219"/>
      <c r="F10" s="220" t="s">
        <v>14</v>
      </c>
      <c r="G10" s="220" t="s">
        <v>15</v>
      </c>
      <c r="J10" s="212">
        <v>8000</v>
      </c>
    </row>
    <row r="11" spans="1:10" ht="63.75" customHeight="1">
      <c r="A11" s="216">
        <v>2</v>
      </c>
      <c r="B11" s="217" t="s">
        <v>16</v>
      </c>
      <c r="C11" s="217" t="s">
        <v>12</v>
      </c>
      <c r="D11" s="218" t="s">
        <v>13</v>
      </c>
      <c r="E11" s="219"/>
      <c r="F11" s="220" t="s">
        <v>17</v>
      </c>
      <c r="G11" s="220" t="s">
        <v>18</v>
      </c>
      <c r="J11" s="212">
        <v>2940</v>
      </c>
    </row>
    <row r="12" spans="1:10" ht="60.75" customHeight="1">
      <c r="A12" s="216">
        <v>3</v>
      </c>
      <c r="B12" s="217" t="s">
        <v>19</v>
      </c>
      <c r="C12" s="217" t="s">
        <v>20</v>
      </c>
      <c r="D12" s="218" t="s">
        <v>13</v>
      </c>
      <c r="E12" s="219"/>
      <c r="F12" s="218" t="s">
        <v>21</v>
      </c>
      <c r="G12" s="220" t="s">
        <v>22</v>
      </c>
      <c r="J12" s="212">
        <v>350</v>
      </c>
    </row>
    <row r="13" spans="1:10" ht="69.75" customHeight="1">
      <c r="A13" s="216">
        <v>4</v>
      </c>
      <c r="B13" s="217" t="s">
        <v>23</v>
      </c>
      <c r="C13" s="217" t="s">
        <v>24</v>
      </c>
      <c r="D13" s="218" t="s">
        <v>13</v>
      </c>
      <c r="E13" s="219"/>
      <c r="F13" s="217" t="s">
        <v>25</v>
      </c>
      <c r="G13" s="220" t="s">
        <v>26</v>
      </c>
      <c r="J13" s="212">
        <v>2580</v>
      </c>
    </row>
    <row r="14" spans="1:10" ht="38.25" customHeight="1">
      <c r="A14" s="216">
        <v>5</v>
      </c>
      <c r="B14" s="217" t="s">
        <v>27</v>
      </c>
      <c r="C14" s="217" t="s">
        <v>12</v>
      </c>
      <c r="D14" s="218" t="s">
        <v>13</v>
      </c>
      <c r="E14" s="219"/>
      <c r="F14" s="217"/>
      <c r="G14" s="220" t="s">
        <v>28</v>
      </c>
    </row>
    <row r="15" spans="1:10" ht="51.75" customHeight="1">
      <c r="A15" s="216">
        <v>6</v>
      </c>
      <c r="B15" s="217" t="s">
        <v>29</v>
      </c>
      <c r="C15" s="217" t="s">
        <v>30</v>
      </c>
      <c r="D15" s="218" t="s">
        <v>13</v>
      </c>
      <c r="E15" s="219"/>
      <c r="F15" s="217" t="s">
        <v>31</v>
      </c>
      <c r="G15" s="220" t="s">
        <v>32</v>
      </c>
    </row>
    <row r="16" spans="1:10" ht="47.25" customHeight="1">
      <c r="A16" s="216">
        <v>7</v>
      </c>
      <c r="B16" s="217" t="s">
        <v>33</v>
      </c>
      <c r="C16" s="217" t="s">
        <v>34</v>
      </c>
      <c r="D16" s="218" t="s">
        <v>13</v>
      </c>
      <c r="E16" s="219"/>
      <c r="F16" s="218" t="s">
        <v>21</v>
      </c>
      <c r="G16" s="220" t="s">
        <v>35</v>
      </c>
    </row>
    <row r="17" spans="1:10" ht="47.25" customHeight="1">
      <c r="A17" s="216">
        <v>8</v>
      </c>
      <c r="B17" s="217" t="s">
        <v>33</v>
      </c>
      <c r="C17" s="217" t="s">
        <v>30</v>
      </c>
      <c r="D17" s="218" t="s">
        <v>13</v>
      </c>
      <c r="E17" s="219"/>
      <c r="F17" s="218" t="s">
        <v>21</v>
      </c>
      <c r="G17" s="220" t="s">
        <v>35</v>
      </c>
    </row>
    <row r="18" spans="1:10" ht="47.25" customHeight="1">
      <c r="A18" s="216">
        <v>9</v>
      </c>
      <c r="B18" s="217" t="s">
        <v>33</v>
      </c>
      <c r="C18" s="217" t="s">
        <v>36</v>
      </c>
      <c r="D18" s="218" t="s">
        <v>13</v>
      </c>
      <c r="E18" s="219"/>
      <c r="F18" s="218" t="s">
        <v>21</v>
      </c>
      <c r="G18" s="220" t="s">
        <v>37</v>
      </c>
    </row>
    <row r="19" spans="1:10" ht="60" customHeight="1">
      <c r="A19" s="216">
        <v>10</v>
      </c>
      <c r="B19" s="217" t="s">
        <v>38</v>
      </c>
      <c r="C19" s="217" t="s">
        <v>12</v>
      </c>
      <c r="D19" s="218" t="s">
        <v>13</v>
      </c>
      <c r="E19" s="219"/>
      <c r="F19" s="218" t="s">
        <v>21</v>
      </c>
      <c r="G19" s="220" t="s">
        <v>39</v>
      </c>
    </row>
    <row r="20" spans="1:10" ht="60" customHeight="1">
      <c r="A20" s="216">
        <v>11</v>
      </c>
      <c r="B20" s="217" t="s">
        <v>40</v>
      </c>
      <c r="C20" s="217" t="s">
        <v>24</v>
      </c>
      <c r="D20" s="218" t="s">
        <v>13</v>
      </c>
      <c r="E20" s="219"/>
      <c r="F20" s="218" t="s">
        <v>21</v>
      </c>
      <c r="G20" s="220" t="s">
        <v>41</v>
      </c>
    </row>
    <row r="21" spans="1:10" ht="60" customHeight="1">
      <c r="A21" s="216">
        <v>12</v>
      </c>
      <c r="B21" s="217" t="s">
        <v>42</v>
      </c>
      <c r="C21" s="217" t="s">
        <v>24</v>
      </c>
      <c r="D21" s="218" t="s">
        <v>13</v>
      </c>
      <c r="E21" s="219"/>
      <c r="F21" s="218" t="s">
        <v>21</v>
      </c>
      <c r="G21" s="220" t="s">
        <v>41</v>
      </c>
    </row>
    <row r="22" spans="1:10" ht="42" customHeight="1">
      <c r="A22" s="766" t="s">
        <v>43</v>
      </c>
      <c r="B22" s="767"/>
      <c r="C22" s="767"/>
      <c r="D22" s="768"/>
      <c r="E22" s="221"/>
      <c r="F22" s="221"/>
      <c r="G22" s="221"/>
      <c r="J22" s="212">
        <f>SUM(J10:J21)</f>
        <v>13870</v>
      </c>
    </row>
    <row r="23" spans="1:10">
      <c r="J23" s="212">
        <f>25000-J22</f>
        <v>11130</v>
      </c>
    </row>
  </sheetData>
  <mergeCells count="6">
    <mergeCell ref="A22:D22"/>
    <mergeCell ref="A1:G1"/>
    <mergeCell ref="A3:G3"/>
    <mergeCell ref="A5:G5"/>
    <mergeCell ref="A7:G7"/>
    <mergeCell ref="A8:D8"/>
  </mergeCells>
  <printOptions horizontalCentered="1"/>
  <pageMargins left="0.75" right="0.5" top="0.75" bottom="0.75" header="0.3" footer="0.3"/>
  <pageSetup scale="7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14"/>
  <sheetViews>
    <sheetView tabSelected="1" view="pageBreakPreview" topLeftCell="A1603" zoomScaleSheetLayoutView="100" workbookViewId="0">
      <selection activeCell="A1338" sqref="A1338:XFD1338"/>
    </sheetView>
  </sheetViews>
  <sheetFormatPr defaultColWidth="9.140625" defaultRowHeight="12.75"/>
  <cols>
    <col min="1" max="1" width="5.42578125" style="3" customWidth="1"/>
    <col min="2" max="2" width="11.140625" style="3" customWidth="1"/>
    <col min="3" max="3" width="44" style="531" customWidth="1"/>
    <col min="4" max="4" width="5" style="4" bestFit="1" customWidth="1"/>
    <col min="5" max="5" width="7.28515625" style="5" bestFit="1" customWidth="1"/>
    <col min="6" max="6" width="6.5703125" style="642" bestFit="1" customWidth="1"/>
    <col min="7" max="7" width="10.28515625" style="310" bestFit="1" customWidth="1"/>
    <col min="8" max="8" width="12.85546875" style="720" bestFit="1" customWidth="1"/>
    <col min="9" max="9" width="16.5703125" style="2" customWidth="1"/>
    <col min="10" max="10" width="14.5703125" style="1" customWidth="1"/>
    <col min="11" max="11" width="9.140625" style="1"/>
    <col min="12" max="12" width="12" style="1" bestFit="1" customWidth="1"/>
    <col min="13" max="16384" width="9.140625" style="1"/>
  </cols>
  <sheetData>
    <row r="1" spans="1:8" s="6" customFormat="1">
      <c r="A1" s="814" t="s">
        <v>0</v>
      </c>
      <c r="B1" s="814"/>
      <c r="C1" s="814"/>
      <c r="D1" s="814"/>
      <c r="E1" s="814"/>
      <c r="F1" s="814"/>
      <c r="G1" s="814"/>
      <c r="H1" s="814"/>
    </row>
    <row r="2" spans="1:8" s="6" customFormat="1" ht="15.75">
      <c r="A2" s="14"/>
      <c r="B2" s="14"/>
      <c r="C2" s="17"/>
      <c r="D2" s="14"/>
      <c r="E2" s="14"/>
      <c r="F2" s="567"/>
      <c r="G2" s="20"/>
      <c r="H2" s="21"/>
    </row>
    <row r="3" spans="1:8" s="6" customFormat="1" ht="28.5" customHeight="1">
      <c r="A3" s="770" t="s">
        <v>1</v>
      </c>
      <c r="B3" s="770"/>
      <c r="C3" s="770"/>
      <c r="D3" s="770"/>
      <c r="E3" s="770"/>
      <c r="F3" s="770"/>
      <c r="G3" s="770"/>
      <c r="H3" s="770"/>
    </row>
    <row r="4" spans="1:8" s="6" customFormat="1">
      <c r="A4" s="15"/>
      <c r="B4" s="15"/>
      <c r="C4" s="459"/>
      <c r="D4" s="15"/>
      <c r="E4" s="15"/>
      <c r="F4" s="568"/>
      <c r="G4" s="299"/>
      <c r="H4" s="670"/>
    </row>
    <row r="5" spans="1:8" s="6" customFormat="1">
      <c r="A5" s="770" t="s">
        <v>2</v>
      </c>
      <c r="B5" s="770"/>
      <c r="C5" s="770"/>
      <c r="D5" s="770"/>
      <c r="E5" s="770"/>
      <c r="F5" s="770"/>
      <c r="G5" s="770"/>
      <c r="H5" s="770"/>
    </row>
    <row r="6" spans="1:8" s="6" customFormat="1" ht="15.75">
      <c r="A6" s="16"/>
      <c r="B6" s="16"/>
      <c r="C6" s="17"/>
      <c r="D6" s="18"/>
      <c r="E6" s="19"/>
      <c r="F6" s="567"/>
      <c r="G6" s="20"/>
      <c r="H6" s="21"/>
    </row>
    <row r="7" spans="1:8" s="6" customFormat="1" ht="12.75" customHeight="1">
      <c r="A7" s="807" t="s">
        <v>44</v>
      </c>
      <c r="B7" s="807"/>
      <c r="C7" s="807"/>
      <c r="D7" s="807"/>
      <c r="E7" s="807"/>
      <c r="F7" s="807"/>
      <c r="G7" s="807"/>
      <c r="H7" s="807"/>
    </row>
    <row r="8" spans="1:8" s="6" customFormat="1" ht="15.75" customHeight="1">
      <c r="A8" s="14"/>
      <c r="B8" s="14"/>
      <c r="C8" s="17"/>
      <c r="D8" s="14"/>
      <c r="E8" s="14"/>
      <c r="F8" s="567"/>
      <c r="G8" s="20"/>
      <c r="H8" s="21"/>
    </row>
    <row r="9" spans="1:8" s="9" customFormat="1" ht="39" customHeight="1">
      <c r="A9" s="7" t="s">
        <v>45</v>
      </c>
      <c r="B9" s="7" t="s">
        <v>46</v>
      </c>
      <c r="C9" s="8" t="s">
        <v>47</v>
      </c>
      <c r="D9" s="815" t="s">
        <v>48</v>
      </c>
      <c r="E9" s="816"/>
      <c r="F9" s="643" t="s">
        <v>49</v>
      </c>
      <c r="G9" s="756" t="s">
        <v>50</v>
      </c>
      <c r="H9" s="756" t="s">
        <v>51</v>
      </c>
    </row>
    <row r="10" spans="1:8" s="9" customFormat="1" ht="13.15" customHeight="1">
      <c r="A10" s="7" t="s">
        <v>52</v>
      </c>
      <c r="B10" s="10" t="s">
        <v>53</v>
      </c>
      <c r="C10" s="460" t="s">
        <v>54</v>
      </c>
      <c r="D10" s="817" t="s">
        <v>55</v>
      </c>
      <c r="E10" s="817"/>
      <c r="F10" s="569" t="s">
        <v>56</v>
      </c>
      <c r="G10" s="300" t="s">
        <v>57</v>
      </c>
      <c r="H10" s="300" t="s">
        <v>58</v>
      </c>
    </row>
    <row r="11" spans="1:8" s="9" customFormat="1" ht="13.15" customHeight="1">
      <c r="A11" s="11"/>
      <c r="B11" s="12"/>
      <c r="C11" s="461"/>
      <c r="D11" s="13"/>
      <c r="E11" s="13"/>
      <c r="F11" s="570"/>
      <c r="G11" s="301"/>
      <c r="H11" s="671"/>
    </row>
    <row r="12" spans="1:8" s="22" customFormat="1" ht="15">
      <c r="A12" s="818" t="s">
        <v>59</v>
      </c>
      <c r="B12" s="818"/>
      <c r="C12" s="818"/>
      <c r="D12" s="818"/>
      <c r="E12" s="818"/>
      <c r="F12" s="818"/>
      <c r="G12" s="818"/>
      <c r="H12" s="818"/>
    </row>
    <row r="13" spans="1:8" s="22" customFormat="1" ht="15">
      <c r="A13" s="808" t="s">
        <v>60</v>
      </c>
      <c r="B13" s="808"/>
      <c r="C13" s="808"/>
      <c r="D13" s="808"/>
      <c r="E13" s="808"/>
      <c r="F13" s="808"/>
      <c r="G13" s="808"/>
      <c r="H13" s="808"/>
    </row>
    <row r="14" spans="1:8" s="26" customFormat="1" ht="12">
      <c r="A14" s="23"/>
      <c r="B14" s="24"/>
      <c r="C14" s="462"/>
      <c r="D14" s="25"/>
      <c r="E14" s="25"/>
      <c r="F14" s="571"/>
      <c r="G14" s="302"/>
      <c r="H14" s="672"/>
    </row>
    <row r="15" spans="1:8" s="28" customFormat="1">
      <c r="A15" s="27" t="s">
        <v>61</v>
      </c>
      <c r="B15" s="27"/>
      <c r="C15" s="809" t="s">
        <v>62</v>
      </c>
      <c r="D15" s="809"/>
      <c r="E15" s="809"/>
      <c r="F15" s="809"/>
      <c r="G15" s="809"/>
      <c r="H15" s="809"/>
    </row>
    <row r="16" spans="1:8" s="31" customFormat="1">
      <c r="A16" s="27"/>
      <c r="B16" s="27"/>
      <c r="C16" s="463"/>
      <c r="D16" s="29"/>
      <c r="E16" s="30"/>
      <c r="F16" s="572"/>
      <c r="G16" s="48"/>
      <c r="H16" s="673"/>
    </row>
    <row r="17" spans="1:14" s="31" customFormat="1">
      <c r="A17" s="32">
        <v>1</v>
      </c>
      <c r="B17" s="33" t="s">
        <v>63</v>
      </c>
      <c r="C17" s="34" t="s">
        <v>64</v>
      </c>
      <c r="D17" s="35">
        <v>100</v>
      </c>
      <c r="E17" s="36" t="s">
        <v>65</v>
      </c>
      <c r="F17" s="37">
        <v>3290</v>
      </c>
      <c r="G17" s="38"/>
      <c r="H17" s="674"/>
    </row>
    <row r="18" spans="1:14" s="31" customFormat="1">
      <c r="A18" s="32"/>
      <c r="B18" s="33"/>
      <c r="C18" s="34"/>
      <c r="D18" s="35"/>
      <c r="E18" s="36"/>
      <c r="F18" s="37"/>
      <c r="G18" s="38"/>
      <c r="H18" s="674"/>
    </row>
    <row r="19" spans="1:14" s="31" customFormat="1" ht="25.5">
      <c r="A19" s="32">
        <f>A17+1</f>
        <v>2</v>
      </c>
      <c r="B19" s="33" t="s">
        <v>66</v>
      </c>
      <c r="C19" s="40" t="s">
        <v>67</v>
      </c>
      <c r="D19" s="35">
        <v>100</v>
      </c>
      <c r="E19" s="36" t="s">
        <v>68</v>
      </c>
      <c r="F19" s="37">
        <v>1250</v>
      </c>
      <c r="G19" s="38"/>
      <c r="H19" s="674"/>
      <c r="I19" s="35"/>
      <c r="J19" s="36"/>
      <c r="K19" s="37"/>
      <c r="L19" s="38"/>
      <c r="M19" s="39"/>
      <c r="N19" s="35"/>
    </row>
    <row r="20" spans="1:14" s="31" customFormat="1">
      <c r="A20" s="32"/>
      <c r="B20" s="33"/>
      <c r="C20" s="34"/>
      <c r="D20" s="35"/>
      <c r="E20" s="36"/>
      <c r="F20" s="37"/>
      <c r="G20" s="38"/>
      <c r="H20" s="674"/>
      <c r="I20" s="35"/>
      <c r="J20" s="36"/>
      <c r="K20" s="37"/>
      <c r="L20" s="38"/>
      <c r="M20" s="39"/>
      <c r="N20" s="35"/>
    </row>
    <row r="21" spans="1:14" s="31" customFormat="1" ht="25.5">
      <c r="A21" s="32">
        <f>A19+1</f>
        <v>3</v>
      </c>
      <c r="B21" s="33" t="s">
        <v>69</v>
      </c>
      <c r="C21" s="40" t="s">
        <v>70</v>
      </c>
      <c r="D21" s="35">
        <v>100</v>
      </c>
      <c r="E21" s="36" t="s">
        <v>65</v>
      </c>
      <c r="F21" s="37">
        <f>F29</f>
        <v>432</v>
      </c>
      <c r="G21" s="38"/>
      <c r="H21" s="674"/>
      <c r="I21" s="35"/>
      <c r="J21" s="36"/>
      <c r="K21" s="37"/>
      <c r="L21" s="38"/>
      <c r="M21" s="39"/>
      <c r="N21" s="35"/>
    </row>
    <row r="22" spans="1:14" s="31" customFormat="1">
      <c r="A22" s="32"/>
      <c r="B22" s="33"/>
      <c r="C22" s="34"/>
      <c r="D22" s="35"/>
      <c r="E22" s="36"/>
      <c r="F22" s="37"/>
      <c r="G22" s="38"/>
      <c r="H22" s="674"/>
      <c r="I22" s="35"/>
      <c r="J22" s="36"/>
      <c r="K22" s="37"/>
      <c r="L22" s="38"/>
      <c r="M22" s="39"/>
      <c r="N22" s="35"/>
    </row>
    <row r="23" spans="1:14" s="31" customFormat="1">
      <c r="A23" s="32">
        <f>A21+1</f>
        <v>4</v>
      </c>
      <c r="B23" s="33" t="s">
        <v>71</v>
      </c>
      <c r="C23" s="34" t="s">
        <v>72</v>
      </c>
      <c r="D23" s="35">
        <v>100</v>
      </c>
      <c r="E23" s="36" t="s">
        <v>68</v>
      </c>
      <c r="F23" s="37">
        <v>1125</v>
      </c>
      <c r="G23" s="38"/>
      <c r="H23" s="674"/>
      <c r="I23" s="35"/>
      <c r="J23" s="36"/>
      <c r="K23" s="37"/>
      <c r="L23" s="38"/>
      <c r="M23" s="39"/>
      <c r="N23" s="35"/>
    </row>
    <row r="24" spans="1:14" s="31" customFormat="1">
      <c r="A24" s="32"/>
      <c r="B24" s="33"/>
      <c r="C24" s="34"/>
      <c r="D24" s="35"/>
      <c r="E24" s="36"/>
      <c r="F24" s="37"/>
      <c r="G24" s="38"/>
      <c r="H24" s="674"/>
      <c r="I24" s="35"/>
      <c r="J24" s="36"/>
      <c r="K24" s="37"/>
      <c r="L24" s="38"/>
      <c r="M24" s="39"/>
      <c r="N24" s="35"/>
    </row>
    <row r="25" spans="1:14" s="31" customFormat="1">
      <c r="A25" s="32">
        <f>A23+1</f>
        <v>5</v>
      </c>
      <c r="B25" s="41" t="s">
        <v>73</v>
      </c>
      <c r="C25" s="42" t="s">
        <v>74</v>
      </c>
      <c r="D25" s="35">
        <v>100</v>
      </c>
      <c r="E25" s="36" t="s">
        <v>68</v>
      </c>
      <c r="F25" s="37">
        <v>4680</v>
      </c>
      <c r="G25" s="38"/>
      <c r="H25" s="674"/>
      <c r="I25" s="35"/>
      <c r="J25" s="36"/>
      <c r="K25" s="37"/>
      <c r="L25" s="38"/>
      <c r="M25" s="39"/>
      <c r="N25" s="35"/>
    </row>
    <row r="26" spans="1:14" s="31" customFormat="1">
      <c r="A26" s="32"/>
      <c r="B26" s="41"/>
      <c r="C26" s="42"/>
      <c r="D26" s="35"/>
      <c r="E26" s="36"/>
      <c r="F26" s="37"/>
      <c r="G26" s="38"/>
      <c r="H26" s="674"/>
      <c r="I26" s="35"/>
      <c r="J26" s="36"/>
      <c r="K26" s="37"/>
      <c r="L26" s="38"/>
      <c r="M26" s="39"/>
      <c r="N26" s="35"/>
    </row>
    <row r="27" spans="1:14" s="31" customFormat="1">
      <c r="A27" s="32">
        <f>A25+1</f>
        <v>6</v>
      </c>
      <c r="B27" s="41" t="s">
        <v>75</v>
      </c>
      <c r="C27" s="42" t="s">
        <v>76</v>
      </c>
      <c r="D27" s="35">
        <v>100</v>
      </c>
      <c r="E27" s="36" t="s">
        <v>68</v>
      </c>
      <c r="F27" s="37">
        <f>F25</f>
        <v>4680</v>
      </c>
      <c r="G27" s="38"/>
      <c r="H27" s="674"/>
      <c r="I27" s="35"/>
      <c r="J27" s="36"/>
      <c r="K27" s="37"/>
      <c r="L27" s="38"/>
      <c r="M27" s="39"/>
      <c r="N27" s="35"/>
    </row>
    <row r="28" spans="1:14" s="31" customFormat="1">
      <c r="A28" s="32"/>
      <c r="B28" s="33"/>
      <c r="C28" s="42"/>
      <c r="D28" s="35"/>
      <c r="E28" s="36"/>
      <c r="F28" s="37"/>
      <c r="G28" s="38"/>
      <c r="H28" s="674"/>
      <c r="I28" s="35"/>
      <c r="J28" s="36"/>
      <c r="K28" s="37"/>
      <c r="L28" s="38"/>
      <c r="M28" s="39"/>
      <c r="N28" s="35"/>
    </row>
    <row r="29" spans="1:14" s="43" customFormat="1" ht="25.5">
      <c r="A29" s="32">
        <f>A27+1</f>
        <v>7</v>
      </c>
      <c r="B29" s="41" t="s">
        <v>77</v>
      </c>
      <c r="C29" s="40" t="s">
        <v>78</v>
      </c>
      <c r="D29" s="35">
        <v>100</v>
      </c>
      <c r="E29" s="36" t="s">
        <v>68</v>
      </c>
      <c r="F29" s="37">
        <v>432</v>
      </c>
      <c r="G29" s="38"/>
      <c r="H29" s="674"/>
      <c r="I29" s="35"/>
      <c r="J29" s="36"/>
      <c r="K29" s="37"/>
      <c r="L29" s="38"/>
      <c r="M29" s="39"/>
      <c r="N29" s="35"/>
    </row>
    <row r="30" spans="1:14" s="31" customFormat="1">
      <c r="A30" s="32"/>
      <c r="B30" s="33"/>
      <c r="C30" s="42"/>
      <c r="D30" s="35"/>
      <c r="E30" s="36"/>
      <c r="F30" s="37"/>
      <c r="G30" s="38"/>
      <c r="H30" s="674"/>
      <c r="I30" s="35"/>
      <c r="J30" s="36"/>
      <c r="K30" s="37"/>
      <c r="L30" s="38"/>
      <c r="M30" s="39"/>
      <c r="N30" s="35"/>
    </row>
    <row r="31" spans="1:14" s="43" customFormat="1" ht="25.5">
      <c r="A31" s="32">
        <f t="shared" ref="A31:A33" si="0">A29+1</f>
        <v>8</v>
      </c>
      <c r="B31" s="41" t="s">
        <v>79</v>
      </c>
      <c r="C31" s="40" t="s">
        <v>80</v>
      </c>
      <c r="D31" s="35">
        <v>100</v>
      </c>
      <c r="E31" s="36" t="s">
        <v>68</v>
      </c>
      <c r="F31" s="37">
        <f>F29</f>
        <v>432</v>
      </c>
      <c r="G31" s="38"/>
      <c r="H31" s="674"/>
      <c r="I31" s="35"/>
      <c r="J31" s="36"/>
      <c r="K31" s="37"/>
      <c r="L31" s="38"/>
      <c r="M31" s="39"/>
      <c r="N31" s="35"/>
    </row>
    <row r="32" spans="1:14" s="43" customFormat="1">
      <c r="A32" s="32"/>
      <c r="B32" s="41"/>
      <c r="C32" s="34"/>
      <c r="D32" s="35"/>
      <c r="E32" s="36"/>
      <c r="F32" s="37"/>
      <c r="G32" s="38"/>
      <c r="H32" s="674"/>
      <c r="I32" s="35"/>
      <c r="J32" s="36"/>
      <c r="K32" s="37"/>
      <c r="L32" s="38"/>
      <c r="M32" s="39"/>
      <c r="N32" s="35"/>
    </row>
    <row r="33" spans="1:14" s="43" customFormat="1" ht="38.25">
      <c r="A33" s="32">
        <f t="shared" si="0"/>
        <v>9</v>
      </c>
      <c r="B33" s="44" t="s">
        <v>81</v>
      </c>
      <c r="C33" s="34" t="s">
        <v>82</v>
      </c>
      <c r="D33" s="35">
        <v>1</v>
      </c>
      <c r="E33" s="36" t="s">
        <v>83</v>
      </c>
      <c r="F33" s="37">
        <v>110</v>
      </c>
      <c r="G33" s="38"/>
      <c r="H33" s="674"/>
      <c r="I33" s="35"/>
      <c r="J33" s="36"/>
      <c r="K33" s="37"/>
      <c r="L33" s="38"/>
      <c r="M33" s="39"/>
      <c r="N33" s="35"/>
    </row>
    <row r="34" spans="1:14" s="31" customFormat="1">
      <c r="A34" s="32"/>
      <c r="B34" s="33"/>
      <c r="C34" s="34"/>
      <c r="D34" s="35"/>
      <c r="E34" s="36"/>
      <c r="F34" s="37"/>
      <c r="G34" s="38"/>
      <c r="H34" s="674"/>
      <c r="I34" s="35"/>
      <c r="J34" s="36"/>
      <c r="K34" s="37"/>
      <c r="L34" s="38"/>
      <c r="M34" s="39"/>
      <c r="N34" s="35"/>
    </row>
    <row r="35" spans="1:14" s="28" customFormat="1">
      <c r="A35" s="27" t="s">
        <v>84</v>
      </c>
      <c r="B35" s="27"/>
      <c r="C35" s="809" t="s">
        <v>85</v>
      </c>
      <c r="D35" s="809"/>
      <c r="E35" s="809"/>
      <c r="F35" s="37"/>
      <c r="G35" s="38"/>
      <c r="H35" s="674"/>
      <c r="I35" s="35"/>
      <c r="J35" s="36"/>
      <c r="K35" s="37"/>
      <c r="L35" s="38"/>
      <c r="M35" s="39"/>
      <c r="N35" s="35"/>
    </row>
    <row r="36" spans="1:14" s="28" customFormat="1">
      <c r="A36" s="27"/>
      <c r="B36" s="27"/>
      <c r="C36" s="463"/>
      <c r="D36" s="35"/>
      <c r="E36" s="36"/>
      <c r="F36" s="37"/>
      <c r="G36" s="38"/>
      <c r="H36" s="674"/>
      <c r="I36" s="35"/>
      <c r="J36" s="36"/>
      <c r="K36" s="37"/>
      <c r="L36" s="38"/>
      <c r="M36" s="39"/>
      <c r="N36" s="35"/>
    </row>
    <row r="37" spans="1:14" s="31" customFormat="1" ht="25.5">
      <c r="A37" s="32">
        <f>A33+1</f>
        <v>10</v>
      </c>
      <c r="B37" s="33" t="s">
        <v>86</v>
      </c>
      <c r="C37" s="34" t="s">
        <v>87</v>
      </c>
      <c r="D37" s="35">
        <v>1000</v>
      </c>
      <c r="E37" s="36" t="s">
        <v>65</v>
      </c>
      <c r="F37" s="37">
        <v>1310</v>
      </c>
      <c r="G37" s="38"/>
      <c r="H37" s="674"/>
      <c r="I37" s="35"/>
      <c r="J37" s="36"/>
      <c r="K37" s="37"/>
      <c r="L37" s="38"/>
      <c r="M37" s="39"/>
      <c r="N37" s="35"/>
    </row>
    <row r="38" spans="1:14" s="31" customFormat="1">
      <c r="A38" s="32"/>
      <c r="B38" s="33"/>
      <c r="C38" s="34"/>
      <c r="D38" s="35"/>
      <c r="E38" s="36"/>
      <c r="F38" s="37"/>
      <c r="G38" s="38"/>
      <c r="H38" s="674"/>
      <c r="I38" s="35"/>
      <c r="J38" s="36"/>
      <c r="K38" s="37"/>
      <c r="L38" s="38"/>
      <c r="M38" s="39"/>
      <c r="N38" s="35"/>
    </row>
    <row r="39" spans="1:14" s="31" customFormat="1" ht="25.5">
      <c r="A39" s="32">
        <f>A37+1</f>
        <v>11</v>
      </c>
      <c r="B39" s="33" t="s">
        <v>88</v>
      </c>
      <c r="C39" s="34" t="s">
        <v>89</v>
      </c>
      <c r="D39" s="35">
        <v>1000</v>
      </c>
      <c r="E39" s="36" t="s">
        <v>65</v>
      </c>
      <c r="F39" s="37">
        <v>2490</v>
      </c>
      <c r="G39" s="38"/>
      <c r="H39" s="674"/>
      <c r="I39" s="35"/>
      <c r="J39" s="36"/>
      <c r="K39" s="37"/>
      <c r="L39" s="38"/>
      <c r="M39" s="39"/>
      <c r="N39" s="35"/>
    </row>
    <row r="40" spans="1:14" s="31" customFormat="1">
      <c r="A40" s="32"/>
      <c r="B40" s="33"/>
      <c r="C40" s="34"/>
      <c r="D40" s="35"/>
      <c r="E40" s="36"/>
      <c r="F40" s="37"/>
      <c r="G40" s="38"/>
      <c r="H40" s="674"/>
      <c r="I40" s="35"/>
      <c r="J40" s="36"/>
      <c r="K40" s="37"/>
      <c r="L40" s="38"/>
      <c r="M40" s="39"/>
      <c r="N40" s="35"/>
    </row>
    <row r="41" spans="1:14" s="31" customFormat="1" ht="25.5">
      <c r="A41" s="32">
        <f t="shared" ref="A41:A79" si="1">A39+1</f>
        <v>12</v>
      </c>
      <c r="B41" s="33" t="s">
        <v>90</v>
      </c>
      <c r="C41" s="40" t="s">
        <v>91</v>
      </c>
      <c r="D41" s="35">
        <v>100</v>
      </c>
      <c r="E41" s="36" t="s">
        <v>65</v>
      </c>
      <c r="F41" s="37">
        <v>400</v>
      </c>
      <c r="G41" s="38"/>
      <c r="H41" s="674"/>
      <c r="I41" s="35"/>
      <c r="J41" s="36"/>
      <c r="K41" s="37"/>
      <c r="L41" s="38"/>
      <c r="M41" s="39"/>
      <c r="N41" s="35"/>
    </row>
    <row r="42" spans="1:14" s="31" customFormat="1">
      <c r="A42" s="32"/>
      <c r="B42" s="45"/>
      <c r="C42" s="34"/>
      <c r="D42" s="35"/>
      <c r="E42" s="36"/>
      <c r="F42" s="37"/>
      <c r="G42" s="38"/>
      <c r="H42" s="674"/>
      <c r="I42" s="35"/>
      <c r="J42" s="36"/>
      <c r="K42" s="37"/>
      <c r="L42" s="38"/>
      <c r="M42" s="39"/>
      <c r="N42" s="35"/>
    </row>
    <row r="43" spans="1:14" s="31" customFormat="1" ht="25.5">
      <c r="A43" s="32">
        <f t="shared" si="1"/>
        <v>13</v>
      </c>
      <c r="B43" s="33" t="s">
        <v>92</v>
      </c>
      <c r="C43" s="34" t="s">
        <v>93</v>
      </c>
      <c r="D43" s="35">
        <v>100</v>
      </c>
      <c r="E43" s="36" t="s">
        <v>65</v>
      </c>
      <c r="F43" s="37">
        <v>350</v>
      </c>
      <c r="G43" s="38"/>
      <c r="H43" s="674"/>
      <c r="I43" s="35"/>
      <c r="J43" s="36"/>
      <c r="K43" s="37"/>
      <c r="L43" s="38"/>
      <c r="M43" s="39"/>
      <c r="N43" s="35"/>
    </row>
    <row r="44" spans="1:14" s="31" customFormat="1">
      <c r="A44" s="32"/>
      <c r="B44" s="33"/>
      <c r="C44" s="34"/>
      <c r="D44" s="35"/>
      <c r="E44" s="36"/>
      <c r="F44" s="37"/>
      <c r="G44" s="38"/>
      <c r="H44" s="674"/>
      <c r="I44" s="35"/>
      <c r="J44" s="36"/>
      <c r="K44" s="37"/>
      <c r="L44" s="38"/>
      <c r="M44" s="39"/>
      <c r="N44" s="35"/>
    </row>
    <row r="45" spans="1:14" s="31" customFormat="1" ht="25.5">
      <c r="A45" s="32">
        <f t="shared" si="1"/>
        <v>14</v>
      </c>
      <c r="B45" s="33" t="s">
        <v>94</v>
      </c>
      <c r="C45" s="40" t="s">
        <v>95</v>
      </c>
      <c r="D45" s="35">
        <v>100</v>
      </c>
      <c r="E45" s="36" t="s">
        <v>65</v>
      </c>
      <c r="F45" s="37">
        <f>F41</f>
        <v>400</v>
      </c>
      <c r="G45" s="38"/>
      <c r="H45" s="674"/>
      <c r="I45" s="35"/>
      <c r="J45" s="36"/>
      <c r="K45" s="37"/>
      <c r="L45" s="38"/>
      <c r="M45" s="39"/>
      <c r="N45" s="35"/>
    </row>
    <row r="46" spans="1:14" s="31" customFormat="1">
      <c r="A46" s="32"/>
      <c r="B46" s="33"/>
      <c r="C46" s="34"/>
      <c r="D46" s="35"/>
      <c r="E46" s="36"/>
      <c r="F46" s="37"/>
      <c r="G46" s="38"/>
      <c r="H46" s="674"/>
      <c r="I46" s="35"/>
      <c r="J46" s="36"/>
      <c r="K46" s="37"/>
      <c r="L46" s="38"/>
      <c r="M46" s="39"/>
      <c r="N46" s="35"/>
    </row>
    <row r="47" spans="1:14" s="31" customFormat="1" ht="25.5">
      <c r="A47" s="32">
        <f t="shared" si="1"/>
        <v>15</v>
      </c>
      <c r="B47" s="33" t="s">
        <v>96</v>
      </c>
      <c r="C47" s="34" t="s">
        <v>97</v>
      </c>
      <c r="D47" s="35">
        <v>100</v>
      </c>
      <c r="E47" s="36" t="s">
        <v>65</v>
      </c>
      <c r="F47" s="37">
        <v>32</v>
      </c>
      <c r="G47" s="38"/>
      <c r="H47" s="674"/>
      <c r="I47" s="35"/>
      <c r="J47" s="36"/>
      <c r="K47" s="37"/>
      <c r="L47" s="38"/>
      <c r="M47" s="39"/>
      <c r="N47" s="35"/>
    </row>
    <row r="48" spans="1:14" s="31" customFormat="1">
      <c r="A48" s="32"/>
      <c r="B48" s="33"/>
      <c r="C48" s="34"/>
      <c r="D48" s="35"/>
      <c r="E48" s="36"/>
      <c r="F48" s="37"/>
      <c r="G48" s="38"/>
      <c r="H48" s="674"/>
      <c r="I48" s="35"/>
      <c r="J48" s="36"/>
      <c r="K48" s="37"/>
      <c r="L48" s="38"/>
      <c r="M48" s="39"/>
      <c r="N48" s="35"/>
    </row>
    <row r="49" spans="1:14" s="31" customFormat="1" ht="25.5">
      <c r="A49" s="32">
        <f t="shared" si="1"/>
        <v>16</v>
      </c>
      <c r="B49" s="32" t="s">
        <v>98</v>
      </c>
      <c r="C49" s="34" t="s">
        <v>99</v>
      </c>
      <c r="D49" s="35">
        <v>100</v>
      </c>
      <c r="E49" s="36" t="s">
        <v>100</v>
      </c>
      <c r="F49" s="37">
        <v>58</v>
      </c>
      <c r="G49" s="38"/>
      <c r="H49" s="674"/>
      <c r="I49" s="35"/>
      <c r="J49" s="36"/>
      <c r="K49" s="37"/>
      <c r="L49" s="38"/>
      <c r="M49" s="39"/>
      <c r="N49" s="35"/>
    </row>
    <row r="50" spans="1:14" s="31" customFormat="1">
      <c r="A50" s="32"/>
      <c r="B50" s="32"/>
      <c r="C50" s="34"/>
      <c r="D50" s="35"/>
      <c r="E50" s="36"/>
      <c r="F50" s="37"/>
      <c r="G50" s="38"/>
      <c r="H50" s="674"/>
      <c r="I50" s="35"/>
      <c r="J50" s="36"/>
      <c r="K50" s="37"/>
      <c r="L50" s="38"/>
      <c r="M50" s="39"/>
      <c r="N50" s="35"/>
    </row>
    <row r="51" spans="1:14" s="31" customFormat="1" ht="38.25">
      <c r="A51" s="32">
        <f t="shared" si="1"/>
        <v>17</v>
      </c>
      <c r="B51" s="33" t="s">
        <v>101</v>
      </c>
      <c r="C51" s="42" t="s">
        <v>102</v>
      </c>
      <c r="D51" s="35">
        <v>100</v>
      </c>
      <c r="E51" s="36" t="s">
        <v>68</v>
      </c>
      <c r="F51" s="37">
        <v>200</v>
      </c>
      <c r="G51" s="38"/>
      <c r="H51" s="674"/>
      <c r="I51" s="35"/>
      <c r="J51" s="36"/>
      <c r="K51" s="37"/>
      <c r="L51" s="38"/>
      <c r="M51" s="39"/>
      <c r="N51" s="35"/>
    </row>
    <row r="52" spans="1:14" s="31" customFormat="1">
      <c r="A52" s="32"/>
      <c r="B52" s="33"/>
      <c r="C52" s="42"/>
      <c r="D52" s="35"/>
      <c r="E52" s="36"/>
      <c r="F52" s="37"/>
      <c r="G52" s="38"/>
      <c r="H52" s="674"/>
      <c r="I52" s="35"/>
      <c r="J52" s="36"/>
      <c r="K52" s="37"/>
      <c r="L52" s="38"/>
      <c r="M52" s="39"/>
      <c r="N52" s="35"/>
    </row>
    <row r="53" spans="1:14" s="31" customFormat="1" ht="25.5">
      <c r="A53" s="32">
        <f t="shared" si="1"/>
        <v>18</v>
      </c>
      <c r="B53" s="33" t="s">
        <v>103</v>
      </c>
      <c r="C53" s="34" t="s">
        <v>104</v>
      </c>
      <c r="D53" s="35">
        <v>100</v>
      </c>
      <c r="E53" s="36" t="s">
        <v>65</v>
      </c>
      <c r="F53" s="37">
        <v>990</v>
      </c>
      <c r="G53" s="38"/>
      <c r="H53" s="674"/>
      <c r="I53" s="35"/>
      <c r="J53" s="36"/>
      <c r="K53" s="37"/>
      <c r="L53" s="38"/>
      <c r="M53" s="39"/>
      <c r="N53" s="35"/>
    </row>
    <row r="54" spans="1:14" s="31" customFormat="1">
      <c r="A54" s="32"/>
      <c r="B54" s="33"/>
      <c r="C54" s="34"/>
      <c r="D54" s="35"/>
      <c r="E54" s="36"/>
      <c r="F54" s="37"/>
      <c r="G54" s="38"/>
      <c r="H54" s="674"/>
      <c r="I54" s="35"/>
      <c r="J54" s="36"/>
      <c r="K54" s="37"/>
      <c r="L54" s="38"/>
      <c r="M54" s="39"/>
      <c r="N54" s="35"/>
    </row>
    <row r="55" spans="1:14" s="31" customFormat="1" ht="25.5">
      <c r="A55" s="32">
        <f t="shared" si="1"/>
        <v>19</v>
      </c>
      <c r="B55" s="33" t="s">
        <v>105</v>
      </c>
      <c r="C55" s="34" t="s">
        <v>106</v>
      </c>
      <c r="D55" s="35">
        <v>100</v>
      </c>
      <c r="E55" s="36" t="s">
        <v>65</v>
      </c>
      <c r="F55" s="37">
        <v>1810</v>
      </c>
      <c r="G55" s="38"/>
      <c r="H55" s="674"/>
      <c r="I55" s="35"/>
      <c r="J55" s="36"/>
      <c r="K55" s="37"/>
      <c r="L55" s="38"/>
      <c r="M55" s="39"/>
      <c r="N55" s="35"/>
    </row>
    <row r="56" spans="1:14" s="31" customFormat="1">
      <c r="A56" s="32"/>
      <c r="B56" s="33"/>
      <c r="C56" s="34"/>
      <c r="D56" s="35"/>
      <c r="E56" s="36"/>
      <c r="F56" s="37"/>
      <c r="G56" s="38"/>
      <c r="H56" s="674"/>
      <c r="I56" s="35"/>
      <c r="J56" s="36"/>
      <c r="K56" s="37"/>
      <c r="L56" s="38"/>
      <c r="M56" s="39"/>
      <c r="N56" s="35"/>
    </row>
    <row r="57" spans="1:14" s="31" customFormat="1" ht="38.25">
      <c r="A57" s="32">
        <f t="shared" si="1"/>
        <v>20</v>
      </c>
      <c r="B57" s="46" t="s">
        <v>107</v>
      </c>
      <c r="C57" s="34" t="s">
        <v>108</v>
      </c>
      <c r="D57" s="35">
        <v>1</v>
      </c>
      <c r="E57" s="36" t="s">
        <v>68</v>
      </c>
      <c r="F57" s="37">
        <v>1400</v>
      </c>
      <c r="G57" s="38"/>
      <c r="H57" s="674"/>
      <c r="I57" s="35"/>
      <c r="J57" s="36"/>
      <c r="K57" s="37"/>
      <c r="L57" s="38"/>
      <c r="M57" s="39"/>
      <c r="N57" s="35"/>
    </row>
    <row r="58" spans="1:14" s="31" customFormat="1">
      <c r="A58" s="32"/>
      <c r="B58" s="46"/>
      <c r="C58" s="34"/>
      <c r="D58" s="35"/>
      <c r="E58" s="36"/>
      <c r="F58" s="37"/>
      <c r="G58" s="38"/>
      <c r="H58" s="674"/>
      <c r="I58" s="35"/>
      <c r="J58" s="36"/>
      <c r="K58" s="37"/>
      <c r="L58" s="38"/>
      <c r="M58" s="39"/>
      <c r="N58" s="35"/>
    </row>
    <row r="59" spans="1:14" s="31" customFormat="1" ht="25.5">
      <c r="A59" s="32">
        <f>A57+1</f>
        <v>21</v>
      </c>
      <c r="B59" s="41" t="s">
        <v>109</v>
      </c>
      <c r="C59" s="40" t="s">
        <v>110</v>
      </c>
      <c r="D59" s="35">
        <v>100</v>
      </c>
      <c r="E59" s="36" t="s">
        <v>68</v>
      </c>
      <c r="F59" s="37">
        <v>1210</v>
      </c>
      <c r="G59" s="38"/>
      <c r="H59" s="674"/>
      <c r="I59" s="35"/>
      <c r="J59" s="36"/>
      <c r="K59" s="37"/>
      <c r="L59" s="38"/>
      <c r="M59" s="39"/>
      <c r="N59" s="35"/>
    </row>
    <row r="60" spans="1:14" s="31" customFormat="1">
      <c r="A60" s="32"/>
      <c r="B60" s="46"/>
      <c r="C60" s="34"/>
      <c r="D60" s="35"/>
      <c r="E60" s="36"/>
      <c r="F60" s="37"/>
      <c r="G60" s="38"/>
      <c r="H60" s="674"/>
      <c r="I60" s="35"/>
      <c r="J60" s="36"/>
      <c r="K60" s="37"/>
      <c r="L60" s="38"/>
      <c r="M60" s="39"/>
      <c r="N60" s="35"/>
    </row>
    <row r="61" spans="1:14" s="31" customFormat="1">
      <c r="A61" s="32">
        <f>A59+1</f>
        <v>22</v>
      </c>
      <c r="B61" s="33" t="s">
        <v>71</v>
      </c>
      <c r="C61" s="34" t="s">
        <v>72</v>
      </c>
      <c r="D61" s="35">
        <v>100</v>
      </c>
      <c r="E61" s="36" t="s">
        <v>68</v>
      </c>
      <c r="F61" s="37">
        <v>2950</v>
      </c>
      <c r="G61" s="38"/>
      <c r="H61" s="674"/>
      <c r="I61" s="35"/>
      <c r="J61" s="36"/>
      <c r="K61" s="37"/>
      <c r="L61" s="38"/>
      <c r="M61" s="39"/>
      <c r="N61" s="35"/>
    </row>
    <row r="62" spans="1:14" s="31" customFormat="1">
      <c r="A62" s="32"/>
      <c r="B62" s="33"/>
      <c r="C62" s="34"/>
      <c r="D62" s="35"/>
      <c r="E62" s="36"/>
      <c r="F62" s="37"/>
      <c r="G62" s="38"/>
      <c r="H62" s="674"/>
      <c r="I62" s="35"/>
      <c r="J62" s="36"/>
      <c r="K62" s="37"/>
      <c r="L62" s="38"/>
      <c r="M62" s="39"/>
      <c r="N62" s="35"/>
    </row>
    <row r="63" spans="1:14" s="31" customFormat="1" ht="25.5">
      <c r="A63" s="32">
        <f t="shared" si="1"/>
        <v>23</v>
      </c>
      <c r="B63" s="33" t="s">
        <v>111</v>
      </c>
      <c r="C63" s="34" t="s">
        <v>112</v>
      </c>
      <c r="D63" s="35">
        <v>100</v>
      </c>
      <c r="E63" s="36" t="s">
        <v>68</v>
      </c>
      <c r="F63" s="37">
        <v>1700</v>
      </c>
      <c r="G63" s="38"/>
      <c r="H63" s="674"/>
      <c r="I63" s="35"/>
      <c r="J63" s="36"/>
      <c r="K63" s="37"/>
      <c r="L63" s="38"/>
      <c r="M63" s="39"/>
      <c r="N63" s="35"/>
    </row>
    <row r="64" spans="1:14" s="31" customFormat="1">
      <c r="A64" s="32"/>
      <c r="B64" s="33"/>
      <c r="C64" s="34"/>
      <c r="D64" s="35"/>
      <c r="E64" s="36"/>
      <c r="F64" s="37"/>
      <c r="G64" s="38"/>
      <c r="H64" s="674"/>
      <c r="I64" s="35"/>
      <c r="J64" s="36"/>
      <c r="K64" s="37"/>
      <c r="L64" s="38"/>
      <c r="M64" s="39"/>
      <c r="N64" s="35"/>
    </row>
    <row r="65" spans="1:14" s="31" customFormat="1">
      <c r="A65" s="32">
        <f t="shared" si="1"/>
        <v>24</v>
      </c>
      <c r="B65" s="33" t="s">
        <v>113</v>
      </c>
      <c r="C65" s="42" t="s">
        <v>114</v>
      </c>
      <c r="D65" s="35">
        <v>100</v>
      </c>
      <c r="E65" s="36" t="s">
        <v>68</v>
      </c>
      <c r="F65" s="37">
        <v>4160</v>
      </c>
      <c r="G65" s="38"/>
      <c r="H65" s="674"/>
      <c r="I65" s="35"/>
      <c r="J65" s="36"/>
      <c r="K65" s="37"/>
      <c r="L65" s="38"/>
      <c r="M65" s="39"/>
      <c r="N65" s="35"/>
    </row>
    <row r="66" spans="1:14" s="31" customFormat="1">
      <c r="A66" s="32"/>
      <c r="B66" s="33"/>
      <c r="C66" s="42"/>
      <c r="D66" s="35"/>
      <c r="E66" s="36"/>
      <c r="F66" s="37"/>
      <c r="G66" s="38"/>
      <c r="H66" s="674"/>
      <c r="I66" s="35"/>
      <c r="J66" s="36"/>
      <c r="K66" s="37"/>
      <c r="L66" s="38"/>
      <c r="M66" s="39"/>
      <c r="N66" s="35"/>
    </row>
    <row r="67" spans="1:14" s="31" customFormat="1">
      <c r="A67" s="32">
        <f t="shared" si="1"/>
        <v>25</v>
      </c>
      <c r="B67" s="33" t="s">
        <v>115</v>
      </c>
      <c r="C67" s="42" t="s">
        <v>116</v>
      </c>
      <c r="D67" s="35">
        <v>100</v>
      </c>
      <c r="E67" s="36" t="s">
        <v>68</v>
      </c>
      <c r="F67" s="37">
        <f>F65</f>
        <v>4160</v>
      </c>
      <c r="G67" s="38"/>
      <c r="H67" s="674"/>
      <c r="I67" s="35"/>
      <c r="J67" s="36"/>
      <c r="K67" s="37"/>
      <c r="L67" s="38"/>
      <c r="M67" s="39"/>
      <c r="N67" s="35"/>
    </row>
    <row r="68" spans="1:14" s="31" customFormat="1">
      <c r="A68" s="32"/>
      <c r="B68" s="33"/>
      <c r="C68" s="42"/>
      <c r="D68" s="35"/>
      <c r="E68" s="36"/>
      <c r="F68" s="37"/>
      <c r="G68" s="38"/>
      <c r="H68" s="674"/>
      <c r="I68" s="35"/>
      <c r="J68" s="36"/>
      <c r="K68" s="37"/>
      <c r="L68" s="38"/>
      <c r="M68" s="39"/>
      <c r="N68" s="35"/>
    </row>
    <row r="69" spans="1:14" s="43" customFormat="1" ht="25.5">
      <c r="A69" s="32">
        <f t="shared" si="1"/>
        <v>26</v>
      </c>
      <c r="B69" s="41" t="s">
        <v>117</v>
      </c>
      <c r="C69" s="34" t="s">
        <v>118</v>
      </c>
      <c r="D69" s="35">
        <v>100</v>
      </c>
      <c r="E69" s="36" t="s">
        <v>68</v>
      </c>
      <c r="F69" s="37">
        <f>F63</f>
        <v>1700</v>
      </c>
      <c r="G69" s="38"/>
      <c r="H69" s="674"/>
      <c r="I69" s="35"/>
      <c r="J69" s="36"/>
      <c r="K69" s="37"/>
      <c r="L69" s="38"/>
      <c r="M69" s="39"/>
      <c r="N69" s="35"/>
    </row>
    <row r="70" spans="1:14" s="43" customFormat="1">
      <c r="A70" s="32"/>
      <c r="B70" s="41"/>
      <c r="C70" s="34"/>
      <c r="D70" s="35"/>
      <c r="E70" s="36"/>
      <c r="F70" s="37"/>
      <c r="G70" s="38"/>
      <c r="H70" s="674"/>
      <c r="I70" s="35"/>
      <c r="J70" s="36"/>
      <c r="K70" s="37"/>
      <c r="L70" s="38"/>
      <c r="M70" s="39"/>
      <c r="N70" s="35"/>
    </row>
    <row r="71" spans="1:14" s="43" customFormat="1" ht="25.5">
      <c r="A71" s="32">
        <f t="shared" si="1"/>
        <v>27</v>
      </c>
      <c r="B71" s="41" t="s">
        <v>119</v>
      </c>
      <c r="C71" s="40" t="s">
        <v>120</v>
      </c>
      <c r="D71" s="35">
        <v>1</v>
      </c>
      <c r="E71" s="36" t="s">
        <v>68</v>
      </c>
      <c r="F71" s="37">
        <v>100</v>
      </c>
      <c r="G71" s="38"/>
      <c r="H71" s="674"/>
      <c r="I71" s="35"/>
      <c r="J71" s="36"/>
      <c r="K71" s="37"/>
      <c r="L71" s="38"/>
      <c r="M71" s="39"/>
      <c r="N71" s="35"/>
    </row>
    <row r="72" spans="1:14" s="43" customFormat="1">
      <c r="A72" s="32"/>
      <c r="B72" s="41"/>
      <c r="C72" s="34"/>
      <c r="D72" s="35"/>
      <c r="E72" s="36"/>
      <c r="F72" s="37"/>
      <c r="G72" s="38"/>
      <c r="H72" s="674"/>
      <c r="I72" s="35"/>
      <c r="J72" s="36"/>
      <c r="K72" s="37"/>
      <c r="L72" s="38"/>
      <c r="M72" s="39"/>
      <c r="N72" s="35"/>
    </row>
    <row r="73" spans="1:14" s="31" customFormat="1" ht="38.25">
      <c r="A73" s="32">
        <f>A71+1</f>
        <v>28</v>
      </c>
      <c r="B73" s="33" t="s">
        <v>121</v>
      </c>
      <c r="C73" s="34" t="s">
        <v>122</v>
      </c>
      <c r="D73" s="35">
        <v>1</v>
      </c>
      <c r="E73" s="36" t="s">
        <v>123</v>
      </c>
      <c r="F73" s="37">
        <v>35</v>
      </c>
      <c r="G73" s="38"/>
      <c r="H73" s="674"/>
      <c r="I73" s="35"/>
      <c r="J73" s="36"/>
      <c r="K73" s="37"/>
      <c r="L73" s="38"/>
      <c r="M73" s="39"/>
      <c r="N73" s="35"/>
    </row>
    <row r="74" spans="1:14" s="31" customFormat="1">
      <c r="A74" s="32"/>
      <c r="B74" s="33"/>
      <c r="C74" s="34"/>
      <c r="D74" s="35"/>
      <c r="E74" s="36"/>
      <c r="F74" s="37"/>
      <c r="G74" s="38"/>
      <c r="H74" s="674"/>
      <c r="I74" s="35"/>
      <c r="J74" s="36"/>
      <c r="K74" s="37"/>
      <c r="L74" s="38"/>
      <c r="M74" s="39"/>
      <c r="N74" s="35"/>
    </row>
    <row r="75" spans="1:14" s="43" customFormat="1" ht="140.25">
      <c r="A75" s="32">
        <f>A73+1</f>
        <v>29</v>
      </c>
      <c r="B75" s="44" t="s">
        <v>124</v>
      </c>
      <c r="C75" s="34" t="s">
        <v>125</v>
      </c>
      <c r="D75" s="35">
        <v>1</v>
      </c>
      <c r="E75" s="36" t="s">
        <v>83</v>
      </c>
      <c r="F75" s="37">
        <v>100</v>
      </c>
      <c r="G75" s="38"/>
      <c r="H75" s="674"/>
      <c r="I75" s="35"/>
      <c r="J75" s="36"/>
      <c r="K75" s="37"/>
      <c r="L75" s="38"/>
      <c r="M75" s="39"/>
      <c r="N75" s="35"/>
    </row>
    <row r="76" spans="1:14" s="43" customFormat="1">
      <c r="A76" s="32"/>
      <c r="B76" s="44"/>
      <c r="C76" s="34"/>
      <c r="D76" s="35"/>
      <c r="E76" s="36"/>
      <c r="F76" s="37"/>
      <c r="G76" s="38"/>
      <c r="H76" s="674"/>
      <c r="I76" s="35"/>
      <c r="J76" s="36"/>
      <c r="K76" s="37"/>
      <c r="L76" s="38"/>
      <c r="M76" s="39"/>
      <c r="N76" s="35"/>
    </row>
    <row r="77" spans="1:14" s="31" customFormat="1" ht="38.25">
      <c r="A77" s="32">
        <f t="shared" si="1"/>
        <v>30</v>
      </c>
      <c r="B77" s="33" t="s">
        <v>126</v>
      </c>
      <c r="C77" s="34" t="s">
        <v>127</v>
      </c>
      <c r="D77" s="35">
        <v>1</v>
      </c>
      <c r="E77" s="36" t="s">
        <v>68</v>
      </c>
      <c r="F77" s="37">
        <v>123</v>
      </c>
      <c r="G77" s="38"/>
      <c r="H77" s="674"/>
      <c r="I77" s="35"/>
      <c r="J77" s="36"/>
      <c r="K77" s="37"/>
      <c r="L77" s="38"/>
      <c r="M77" s="39"/>
      <c r="N77" s="35"/>
    </row>
    <row r="78" spans="1:14" s="31" customFormat="1">
      <c r="A78" s="32"/>
      <c r="B78" s="33"/>
      <c r="C78" s="34"/>
      <c r="D78" s="35"/>
      <c r="E78" s="36"/>
      <c r="F78" s="37"/>
      <c r="G78" s="38"/>
      <c r="H78" s="674"/>
      <c r="I78" s="35"/>
      <c r="J78" s="36"/>
      <c r="K78" s="37"/>
      <c r="L78" s="38"/>
      <c r="M78" s="39"/>
      <c r="N78" s="35"/>
    </row>
    <row r="79" spans="1:14" s="31" customFormat="1" ht="38.25">
      <c r="A79" s="32">
        <f t="shared" si="1"/>
        <v>31</v>
      </c>
      <c r="B79" s="33" t="s">
        <v>128</v>
      </c>
      <c r="C79" s="34" t="s">
        <v>129</v>
      </c>
      <c r="D79" s="35">
        <v>100</v>
      </c>
      <c r="E79" s="36" t="s">
        <v>68</v>
      </c>
      <c r="F79" s="37">
        <v>3840</v>
      </c>
      <c r="G79" s="38"/>
      <c r="H79" s="674"/>
      <c r="I79" s="35"/>
      <c r="J79" s="36"/>
      <c r="K79" s="37"/>
      <c r="L79" s="38"/>
      <c r="M79" s="39"/>
      <c r="N79" s="35"/>
    </row>
    <row r="80" spans="1:14" s="31" customFormat="1">
      <c r="A80" s="32"/>
      <c r="B80" s="33"/>
      <c r="C80" s="34"/>
      <c r="D80" s="35"/>
      <c r="E80" s="36"/>
      <c r="F80" s="37"/>
      <c r="G80" s="38"/>
      <c r="H80" s="674"/>
      <c r="I80" s="35"/>
      <c r="J80" s="36"/>
      <c r="K80" s="37"/>
      <c r="L80" s="38"/>
      <c r="M80" s="39"/>
      <c r="N80" s="35"/>
    </row>
    <row r="81" spans="1:14" s="28" customFormat="1">
      <c r="A81" s="27" t="s">
        <v>130</v>
      </c>
      <c r="B81" s="27"/>
      <c r="C81" s="47" t="s">
        <v>131</v>
      </c>
      <c r="D81" s="35"/>
      <c r="E81" s="36"/>
      <c r="F81" s="573"/>
      <c r="G81" s="38"/>
      <c r="H81" s="674"/>
      <c r="I81" s="35"/>
      <c r="J81" s="36"/>
      <c r="K81" s="37"/>
      <c r="L81" s="38"/>
      <c r="M81" s="39"/>
      <c r="N81" s="35"/>
    </row>
    <row r="82" spans="1:14" s="31" customFormat="1">
      <c r="A82" s="27"/>
      <c r="B82" s="27"/>
      <c r="C82" s="463"/>
      <c r="D82" s="35"/>
      <c r="E82" s="36"/>
      <c r="F82" s="37"/>
      <c r="G82" s="38"/>
      <c r="H82" s="674"/>
      <c r="I82" s="35"/>
      <c r="J82" s="36"/>
      <c r="K82" s="37"/>
      <c r="L82" s="38"/>
      <c r="M82" s="39"/>
      <c r="N82" s="35"/>
    </row>
    <row r="83" spans="1:14" s="31" customFormat="1" ht="25.5">
      <c r="A83" s="32">
        <f>A79+1</f>
        <v>32</v>
      </c>
      <c r="B83" s="33" t="s">
        <v>86</v>
      </c>
      <c r="C83" s="34" t="s">
        <v>87</v>
      </c>
      <c r="D83" s="35">
        <v>1000</v>
      </c>
      <c r="E83" s="36" t="s">
        <v>65</v>
      </c>
      <c r="F83" s="37">
        <v>220</v>
      </c>
      <c r="G83" s="38"/>
      <c r="H83" s="674"/>
      <c r="I83" s="35"/>
      <c r="J83" s="36"/>
      <c r="K83" s="37"/>
      <c r="L83" s="38"/>
      <c r="M83" s="39"/>
      <c r="N83" s="35"/>
    </row>
    <row r="84" spans="1:14" s="31" customFormat="1">
      <c r="A84" s="32"/>
      <c r="B84" s="33"/>
      <c r="C84" s="34"/>
      <c r="D84" s="35"/>
      <c r="E84" s="36"/>
      <c r="F84" s="37"/>
      <c r="G84" s="38"/>
      <c r="H84" s="674"/>
      <c r="I84" s="35"/>
      <c r="J84" s="36"/>
      <c r="K84" s="37"/>
      <c r="L84" s="38"/>
      <c r="M84" s="39"/>
      <c r="N84" s="35"/>
    </row>
    <row r="85" spans="1:14" s="31" customFormat="1" ht="25.5">
      <c r="A85" s="32">
        <f>A83+1</f>
        <v>33</v>
      </c>
      <c r="B85" s="33" t="s">
        <v>88</v>
      </c>
      <c r="C85" s="34" t="s">
        <v>89</v>
      </c>
      <c r="D85" s="35">
        <v>1000</v>
      </c>
      <c r="E85" s="36" t="s">
        <v>65</v>
      </c>
      <c r="F85" s="37">
        <v>440</v>
      </c>
      <c r="G85" s="38"/>
      <c r="H85" s="674"/>
      <c r="I85" s="35"/>
      <c r="J85" s="36"/>
      <c r="K85" s="37"/>
      <c r="L85" s="38"/>
      <c r="M85" s="39"/>
      <c r="N85" s="35"/>
    </row>
    <row r="86" spans="1:14" s="31" customFormat="1">
      <c r="A86" s="32"/>
      <c r="B86" s="33"/>
      <c r="C86" s="34"/>
      <c r="D86" s="35"/>
      <c r="E86" s="36"/>
      <c r="F86" s="37"/>
      <c r="G86" s="38"/>
      <c r="H86" s="674"/>
      <c r="I86" s="35"/>
      <c r="J86" s="36"/>
      <c r="K86" s="37"/>
      <c r="L86" s="38"/>
      <c r="M86" s="39"/>
      <c r="N86" s="35"/>
    </row>
    <row r="87" spans="1:14" s="31" customFormat="1">
      <c r="A87" s="32">
        <f>A85+1</f>
        <v>34</v>
      </c>
      <c r="B87" s="33" t="s">
        <v>132</v>
      </c>
      <c r="C87" s="34" t="s">
        <v>133</v>
      </c>
      <c r="D87" s="35">
        <v>100</v>
      </c>
      <c r="E87" s="36" t="s">
        <v>65</v>
      </c>
      <c r="F87" s="37">
        <v>350</v>
      </c>
      <c r="G87" s="38"/>
      <c r="H87" s="674"/>
      <c r="I87" s="35"/>
      <c r="J87" s="36"/>
      <c r="K87" s="37"/>
      <c r="L87" s="38"/>
      <c r="M87" s="39"/>
      <c r="N87" s="35"/>
    </row>
    <row r="88" spans="1:14" s="31" customFormat="1">
      <c r="A88" s="32"/>
      <c r="B88" s="33"/>
      <c r="C88" s="34"/>
      <c r="D88" s="35"/>
      <c r="E88" s="36"/>
      <c r="F88" s="37"/>
      <c r="G88" s="38"/>
      <c r="H88" s="674"/>
      <c r="I88" s="35"/>
      <c r="J88" s="36"/>
      <c r="K88" s="37"/>
      <c r="L88" s="38"/>
      <c r="M88" s="39"/>
      <c r="N88" s="35"/>
    </row>
    <row r="89" spans="1:14" s="31" customFormat="1" ht="25.5">
      <c r="A89" s="32">
        <f>A87+1</f>
        <v>35</v>
      </c>
      <c r="B89" s="33" t="s">
        <v>92</v>
      </c>
      <c r="C89" s="34" t="s">
        <v>93</v>
      </c>
      <c r="D89" s="35">
        <v>100</v>
      </c>
      <c r="E89" s="36" t="s">
        <v>65</v>
      </c>
      <c r="F89" s="37">
        <v>85</v>
      </c>
      <c r="G89" s="38"/>
      <c r="H89" s="674"/>
      <c r="I89" s="35"/>
      <c r="J89" s="36"/>
      <c r="K89" s="37"/>
      <c r="L89" s="38"/>
      <c r="M89" s="39"/>
      <c r="N89" s="35"/>
    </row>
    <row r="90" spans="1:14" s="31" customFormat="1">
      <c r="A90" s="32"/>
      <c r="B90" s="33"/>
      <c r="C90" s="34"/>
      <c r="D90" s="35"/>
      <c r="E90" s="36"/>
      <c r="F90" s="37"/>
      <c r="G90" s="38"/>
      <c r="H90" s="674"/>
      <c r="I90" s="35"/>
      <c r="J90" s="36"/>
      <c r="K90" s="37"/>
      <c r="L90" s="38"/>
      <c r="M90" s="39"/>
      <c r="N90" s="35"/>
    </row>
    <row r="91" spans="1:14" s="31" customFormat="1" ht="38.25">
      <c r="A91" s="32">
        <f>A89+1</f>
        <v>36</v>
      </c>
      <c r="B91" s="33" t="s">
        <v>101</v>
      </c>
      <c r="C91" s="42" t="s">
        <v>102</v>
      </c>
      <c r="D91" s="35">
        <v>100</v>
      </c>
      <c r="E91" s="36" t="s">
        <v>68</v>
      </c>
      <c r="F91" s="37">
        <v>48</v>
      </c>
      <c r="G91" s="38"/>
      <c r="H91" s="674"/>
      <c r="I91" s="35"/>
      <c r="J91" s="36"/>
      <c r="K91" s="37"/>
      <c r="L91" s="38"/>
      <c r="M91" s="39"/>
      <c r="N91" s="35"/>
    </row>
    <row r="92" spans="1:14" s="31" customFormat="1">
      <c r="A92" s="32"/>
      <c r="B92" s="33"/>
      <c r="C92" s="42"/>
      <c r="D92" s="35"/>
      <c r="E92" s="36"/>
      <c r="F92" s="37"/>
      <c r="G92" s="38"/>
      <c r="H92" s="674"/>
      <c r="I92" s="35"/>
      <c r="J92" s="36"/>
      <c r="K92" s="37"/>
      <c r="L92" s="38"/>
      <c r="M92" s="39"/>
      <c r="N92" s="35"/>
    </row>
    <row r="93" spans="1:14" s="31" customFormat="1" ht="25.5">
      <c r="A93" s="32">
        <f t="shared" ref="A93:A105" si="2">A91+1</f>
        <v>37</v>
      </c>
      <c r="B93" s="33" t="s">
        <v>103</v>
      </c>
      <c r="C93" s="34" t="s">
        <v>104</v>
      </c>
      <c r="D93" s="35">
        <v>100</v>
      </c>
      <c r="E93" s="36" t="s">
        <v>65</v>
      </c>
      <c r="F93" s="37">
        <v>180</v>
      </c>
      <c r="G93" s="38"/>
      <c r="H93" s="674"/>
      <c r="I93" s="35"/>
      <c r="J93" s="36"/>
      <c r="K93" s="37"/>
      <c r="L93" s="38"/>
      <c r="M93" s="39"/>
      <c r="N93" s="35"/>
    </row>
    <row r="94" spans="1:14" s="31" customFormat="1">
      <c r="A94" s="32"/>
      <c r="B94" s="33"/>
      <c r="C94" s="34"/>
      <c r="D94" s="35"/>
      <c r="E94" s="36"/>
      <c r="F94" s="37"/>
      <c r="G94" s="38"/>
      <c r="H94" s="674"/>
      <c r="I94" s="35"/>
      <c r="J94" s="36"/>
      <c r="K94" s="37"/>
      <c r="L94" s="38"/>
      <c r="M94" s="39"/>
      <c r="N94" s="35"/>
    </row>
    <row r="95" spans="1:14" s="31" customFormat="1" ht="25.5">
      <c r="A95" s="32">
        <f t="shared" si="2"/>
        <v>38</v>
      </c>
      <c r="B95" s="33" t="s">
        <v>105</v>
      </c>
      <c r="C95" s="34" t="s">
        <v>106</v>
      </c>
      <c r="D95" s="35">
        <v>100</v>
      </c>
      <c r="E95" s="36" t="s">
        <v>65</v>
      </c>
      <c r="F95" s="37">
        <v>290</v>
      </c>
      <c r="G95" s="38"/>
      <c r="H95" s="674"/>
      <c r="I95" s="35"/>
      <c r="J95" s="36"/>
      <c r="K95" s="37"/>
      <c r="L95" s="38"/>
      <c r="M95" s="39"/>
      <c r="N95" s="35"/>
    </row>
    <row r="96" spans="1:14" s="31" customFormat="1">
      <c r="A96" s="32"/>
      <c r="B96" s="33"/>
      <c r="C96" s="34"/>
      <c r="D96" s="35"/>
      <c r="E96" s="36"/>
      <c r="F96" s="37"/>
      <c r="G96" s="38"/>
      <c r="H96" s="674"/>
      <c r="I96" s="35"/>
      <c r="J96" s="36"/>
      <c r="K96" s="37"/>
      <c r="L96" s="38"/>
      <c r="M96" s="39"/>
      <c r="N96" s="35"/>
    </row>
    <row r="97" spans="1:14" s="31" customFormat="1">
      <c r="A97" s="32">
        <f t="shared" si="2"/>
        <v>39</v>
      </c>
      <c r="B97" s="33" t="s">
        <v>71</v>
      </c>
      <c r="C97" s="34" t="s">
        <v>72</v>
      </c>
      <c r="D97" s="35">
        <v>100</v>
      </c>
      <c r="E97" s="36" t="s">
        <v>68</v>
      </c>
      <c r="F97" s="37">
        <v>410</v>
      </c>
      <c r="G97" s="38"/>
      <c r="H97" s="674"/>
      <c r="I97" s="35"/>
      <c r="J97" s="36"/>
      <c r="K97" s="37"/>
      <c r="L97" s="38"/>
      <c r="M97" s="39"/>
      <c r="N97" s="35"/>
    </row>
    <row r="98" spans="1:14" s="31" customFormat="1">
      <c r="A98" s="32"/>
      <c r="B98" s="33"/>
      <c r="C98" s="34"/>
      <c r="D98" s="35"/>
      <c r="E98" s="36"/>
      <c r="F98" s="37"/>
      <c r="G98" s="38"/>
      <c r="H98" s="674"/>
      <c r="I98" s="35"/>
      <c r="J98" s="36"/>
      <c r="K98" s="37"/>
      <c r="L98" s="38"/>
      <c r="M98" s="39"/>
      <c r="N98" s="35"/>
    </row>
    <row r="99" spans="1:14" s="31" customFormat="1" ht="25.5">
      <c r="A99" s="32">
        <f t="shared" si="2"/>
        <v>40</v>
      </c>
      <c r="B99" s="33" t="s">
        <v>111</v>
      </c>
      <c r="C99" s="34" t="s">
        <v>112</v>
      </c>
      <c r="D99" s="35">
        <v>100</v>
      </c>
      <c r="E99" s="36" t="s">
        <v>68</v>
      </c>
      <c r="F99" s="37">
        <v>415</v>
      </c>
      <c r="G99" s="38"/>
      <c r="H99" s="674"/>
      <c r="I99" s="35"/>
      <c r="J99" s="36"/>
      <c r="K99" s="37"/>
      <c r="L99" s="38"/>
      <c r="M99" s="39"/>
      <c r="N99" s="35"/>
    </row>
    <row r="100" spans="1:14" s="31" customFormat="1">
      <c r="A100" s="32"/>
      <c r="B100" s="33"/>
      <c r="C100" s="34"/>
      <c r="D100" s="35"/>
      <c r="E100" s="36"/>
      <c r="F100" s="37"/>
      <c r="G100" s="38"/>
      <c r="H100" s="674"/>
      <c r="I100" s="35"/>
      <c r="J100" s="36"/>
      <c r="K100" s="37"/>
      <c r="L100" s="38"/>
      <c r="M100" s="39"/>
      <c r="N100" s="35"/>
    </row>
    <row r="101" spans="1:14" s="31" customFormat="1">
      <c r="A101" s="32">
        <f t="shared" si="2"/>
        <v>41</v>
      </c>
      <c r="B101" s="33" t="s">
        <v>113</v>
      </c>
      <c r="C101" s="42" t="s">
        <v>114</v>
      </c>
      <c r="D101" s="35">
        <v>100</v>
      </c>
      <c r="E101" s="36" t="s">
        <v>68</v>
      </c>
      <c r="F101" s="37">
        <v>410</v>
      </c>
      <c r="G101" s="38"/>
      <c r="H101" s="674"/>
      <c r="I101" s="35"/>
      <c r="J101" s="36"/>
      <c r="K101" s="37"/>
      <c r="L101" s="38"/>
      <c r="M101" s="39"/>
      <c r="N101" s="35"/>
    </row>
    <row r="102" spans="1:14" s="31" customFormat="1">
      <c r="A102" s="32"/>
      <c r="B102" s="33"/>
      <c r="C102" s="42"/>
      <c r="D102" s="35"/>
      <c r="E102" s="36"/>
      <c r="F102" s="37"/>
      <c r="G102" s="38"/>
      <c r="H102" s="674"/>
      <c r="I102" s="35"/>
      <c r="J102" s="36"/>
      <c r="K102" s="37"/>
      <c r="L102" s="38"/>
      <c r="M102" s="39"/>
      <c r="N102" s="35"/>
    </row>
    <row r="103" spans="1:14" s="31" customFormat="1">
      <c r="A103" s="32">
        <f t="shared" si="2"/>
        <v>42</v>
      </c>
      <c r="B103" s="33" t="s">
        <v>115</v>
      </c>
      <c r="C103" s="42" t="s">
        <v>116</v>
      </c>
      <c r="D103" s="35">
        <v>100</v>
      </c>
      <c r="E103" s="36" t="s">
        <v>68</v>
      </c>
      <c r="F103" s="37">
        <f>F101</f>
        <v>410</v>
      </c>
      <c r="G103" s="38"/>
      <c r="H103" s="674"/>
      <c r="I103" s="35"/>
      <c r="J103" s="36"/>
      <c r="K103" s="37"/>
      <c r="L103" s="38"/>
      <c r="M103" s="39"/>
      <c r="N103" s="35"/>
    </row>
    <row r="104" spans="1:14" s="31" customFormat="1">
      <c r="A104" s="32"/>
      <c r="B104" s="33"/>
      <c r="C104" s="42"/>
      <c r="D104" s="35"/>
      <c r="E104" s="36"/>
      <c r="F104" s="37"/>
      <c r="G104" s="38"/>
      <c r="H104" s="674"/>
      <c r="I104" s="35"/>
      <c r="J104" s="36"/>
      <c r="K104" s="37"/>
      <c r="L104" s="38"/>
      <c r="M104" s="39"/>
      <c r="N104" s="35"/>
    </row>
    <row r="105" spans="1:14" s="43" customFormat="1" ht="25.5">
      <c r="A105" s="32">
        <f t="shared" si="2"/>
        <v>43</v>
      </c>
      <c r="B105" s="41" t="s">
        <v>117</v>
      </c>
      <c r="C105" s="34" t="s">
        <v>118</v>
      </c>
      <c r="D105" s="35">
        <v>100</v>
      </c>
      <c r="E105" s="36" t="s">
        <v>68</v>
      </c>
      <c r="F105" s="37">
        <f>F99</f>
        <v>415</v>
      </c>
      <c r="G105" s="38"/>
      <c r="H105" s="674"/>
      <c r="I105" s="35"/>
      <c r="J105" s="36"/>
      <c r="K105" s="37"/>
      <c r="L105" s="38"/>
      <c r="M105" s="39"/>
      <c r="N105" s="35"/>
    </row>
    <row r="106" spans="1:14" s="43" customFormat="1">
      <c r="A106" s="32"/>
      <c r="B106" s="41"/>
      <c r="C106" s="34"/>
      <c r="D106" s="35"/>
      <c r="E106" s="36"/>
      <c r="F106" s="37"/>
      <c r="G106" s="38"/>
      <c r="H106" s="674"/>
      <c r="I106" s="35"/>
      <c r="J106" s="36"/>
      <c r="K106" s="37"/>
      <c r="L106" s="38"/>
      <c r="M106" s="39"/>
      <c r="N106" s="35"/>
    </row>
    <row r="107" spans="1:14" s="43" customFormat="1" ht="38.25">
      <c r="A107" s="32">
        <f>A105+1</f>
        <v>44</v>
      </c>
      <c r="B107" s="46" t="s">
        <v>134</v>
      </c>
      <c r="C107" s="40" t="s">
        <v>135</v>
      </c>
      <c r="D107" s="35">
        <v>1</v>
      </c>
      <c r="E107" s="36" t="s">
        <v>68</v>
      </c>
      <c r="F107" s="37">
        <v>42</v>
      </c>
      <c r="G107" s="38"/>
      <c r="H107" s="674"/>
      <c r="I107" s="35"/>
      <c r="J107" s="36"/>
      <c r="K107" s="37"/>
      <c r="L107" s="38"/>
      <c r="M107" s="39"/>
      <c r="N107" s="35"/>
    </row>
    <row r="108" spans="1:14" s="43" customFormat="1">
      <c r="A108" s="32"/>
      <c r="B108" s="41"/>
      <c r="C108" s="34"/>
      <c r="D108" s="35"/>
      <c r="E108" s="36"/>
      <c r="F108" s="37"/>
      <c r="G108" s="38"/>
      <c r="H108" s="674"/>
      <c r="I108" s="35"/>
      <c r="J108" s="36"/>
      <c r="K108" s="37"/>
      <c r="L108" s="38"/>
      <c r="M108" s="39"/>
      <c r="N108" s="35"/>
    </row>
    <row r="109" spans="1:14" s="31" customFormat="1" ht="76.5">
      <c r="A109" s="32">
        <f t="shared" ref="A109" si="3">A107+1</f>
        <v>45</v>
      </c>
      <c r="B109" s="46" t="s">
        <v>136</v>
      </c>
      <c r="C109" s="40" t="s">
        <v>137</v>
      </c>
      <c r="D109" s="35">
        <v>1</v>
      </c>
      <c r="E109" s="36" t="s">
        <v>123</v>
      </c>
      <c r="F109" s="37">
        <v>51</v>
      </c>
      <c r="G109" s="38"/>
      <c r="H109" s="674"/>
      <c r="I109" s="35"/>
      <c r="J109" s="36"/>
      <c r="K109" s="37"/>
      <c r="L109" s="38"/>
      <c r="M109" s="39"/>
      <c r="N109" s="35"/>
    </row>
    <row r="110" spans="1:14" s="31" customFormat="1">
      <c r="A110" s="32"/>
      <c r="B110" s="46"/>
      <c r="C110" s="40"/>
      <c r="D110" s="35"/>
      <c r="E110" s="36"/>
      <c r="F110" s="37"/>
      <c r="G110" s="38"/>
      <c r="H110" s="674"/>
      <c r="I110" s="35"/>
      <c r="J110" s="36"/>
      <c r="K110" s="37"/>
      <c r="L110" s="38"/>
      <c r="M110" s="39"/>
      <c r="N110" s="35"/>
    </row>
    <row r="111" spans="1:14" s="31" customFormat="1">
      <c r="A111" s="32"/>
      <c r="B111" s="33"/>
      <c r="C111" s="34"/>
      <c r="D111" s="35"/>
      <c r="E111" s="36"/>
      <c r="F111" s="37"/>
      <c r="G111" s="38"/>
      <c r="H111" s="674"/>
      <c r="I111" s="35"/>
      <c r="J111" s="36"/>
      <c r="K111" s="37"/>
      <c r="L111" s="38"/>
      <c r="M111" s="39"/>
      <c r="N111" s="35"/>
    </row>
    <row r="112" spans="1:14" s="28" customFormat="1">
      <c r="A112" s="27" t="s">
        <v>138</v>
      </c>
      <c r="B112" s="27"/>
      <c r="C112" s="47" t="s">
        <v>139</v>
      </c>
      <c r="D112" s="35"/>
      <c r="E112" s="36"/>
      <c r="F112" s="573"/>
      <c r="G112" s="38"/>
      <c r="H112" s="674"/>
      <c r="I112" s="35"/>
      <c r="J112" s="36"/>
      <c r="K112" s="37"/>
      <c r="L112" s="38"/>
      <c r="M112" s="39"/>
      <c r="N112" s="35"/>
    </row>
    <row r="113" spans="1:14" s="28" customFormat="1">
      <c r="A113" s="27"/>
      <c r="B113" s="27"/>
      <c r="C113" s="47"/>
      <c r="D113" s="35"/>
      <c r="E113" s="36"/>
      <c r="F113" s="573"/>
      <c r="G113" s="38"/>
      <c r="H113" s="674"/>
      <c r="I113" s="35"/>
      <c r="J113" s="36"/>
      <c r="K113" s="37"/>
      <c r="L113" s="38"/>
      <c r="M113" s="39"/>
      <c r="N113" s="35"/>
    </row>
    <row r="114" spans="1:14" s="31" customFormat="1" ht="25.5">
      <c r="A114" s="32">
        <f>A109+1</f>
        <v>46</v>
      </c>
      <c r="B114" s="33" t="s">
        <v>92</v>
      </c>
      <c r="C114" s="34" t="s">
        <v>93</v>
      </c>
      <c r="D114" s="35">
        <v>100</v>
      </c>
      <c r="E114" s="36" t="s">
        <v>65</v>
      </c>
      <c r="F114" s="37">
        <v>30</v>
      </c>
      <c r="G114" s="38"/>
      <c r="H114" s="674"/>
      <c r="I114" s="35"/>
      <c r="J114" s="36"/>
      <c r="K114" s="37"/>
      <c r="L114" s="38"/>
      <c r="M114" s="39"/>
      <c r="N114" s="35"/>
    </row>
    <row r="115" spans="1:14" s="31" customFormat="1">
      <c r="A115" s="32"/>
      <c r="B115" s="33"/>
      <c r="C115" s="34"/>
      <c r="D115" s="35"/>
      <c r="E115" s="36"/>
      <c r="F115" s="37"/>
      <c r="G115" s="38"/>
      <c r="H115" s="674"/>
      <c r="I115" s="35"/>
      <c r="J115" s="36"/>
      <c r="K115" s="37"/>
      <c r="L115" s="38"/>
      <c r="M115" s="39"/>
      <c r="N115" s="35"/>
    </row>
    <row r="116" spans="1:14" s="31" customFormat="1">
      <c r="A116" s="266" t="s">
        <v>140</v>
      </c>
      <c r="B116" s="55"/>
      <c r="C116" s="271" t="s">
        <v>141</v>
      </c>
      <c r="D116" s="267"/>
      <c r="E116" s="268"/>
      <c r="F116" s="574"/>
      <c r="G116" s="292"/>
      <c r="H116" s="675"/>
      <c r="I116" s="35"/>
      <c r="J116" s="36"/>
      <c r="K116" s="37"/>
      <c r="L116" s="38"/>
      <c r="M116" s="39"/>
      <c r="N116" s="35"/>
    </row>
    <row r="117" spans="1:14" s="31" customFormat="1">
      <c r="A117" s="270"/>
      <c r="B117" s="270"/>
      <c r="C117" s="271"/>
      <c r="D117" s="272"/>
      <c r="E117" s="273"/>
      <c r="F117" s="575"/>
      <c r="G117" s="292"/>
      <c r="H117" s="676"/>
      <c r="I117" s="35"/>
      <c r="J117" s="36"/>
      <c r="K117" s="37"/>
      <c r="L117" s="38"/>
      <c r="M117" s="39"/>
      <c r="N117" s="35"/>
    </row>
    <row r="118" spans="1:14" s="31" customFormat="1" ht="25.5">
      <c r="A118" s="274">
        <f>A114+1</f>
        <v>47</v>
      </c>
      <c r="B118" s="274" t="s">
        <v>142</v>
      </c>
      <c r="C118" s="464" t="s">
        <v>143</v>
      </c>
      <c r="D118" s="275">
        <v>1</v>
      </c>
      <c r="E118" s="276" t="s">
        <v>123</v>
      </c>
      <c r="F118" s="576">
        <f>10*15+15</f>
        <v>165</v>
      </c>
      <c r="G118" s="293"/>
      <c r="H118" s="677"/>
      <c r="I118" s="35"/>
      <c r="J118" s="36"/>
      <c r="K118" s="37"/>
      <c r="L118" s="38"/>
      <c r="M118" s="39"/>
      <c r="N118" s="35"/>
    </row>
    <row r="119" spans="1:14" s="31" customFormat="1">
      <c r="A119" s="274"/>
      <c r="B119" s="270"/>
      <c r="C119" s="464"/>
      <c r="D119" s="275"/>
      <c r="E119" s="273"/>
      <c r="F119" s="575"/>
      <c r="G119" s="292"/>
      <c r="H119" s="677"/>
      <c r="I119" s="35"/>
      <c r="J119" s="36"/>
      <c r="K119" s="37"/>
      <c r="L119" s="38"/>
      <c r="M119" s="39"/>
      <c r="N119" s="35"/>
    </row>
    <row r="120" spans="1:14" s="31" customFormat="1" ht="25.5">
      <c r="A120" s="274">
        <f>A118+1</f>
        <v>48</v>
      </c>
      <c r="B120" s="274" t="s">
        <v>144</v>
      </c>
      <c r="C120" s="40" t="s">
        <v>145</v>
      </c>
      <c r="D120" s="35">
        <v>1</v>
      </c>
      <c r="E120" s="277" t="s">
        <v>146</v>
      </c>
      <c r="F120" s="576">
        <v>18</v>
      </c>
      <c r="G120" s="293"/>
      <c r="H120" s="677"/>
      <c r="I120" s="35"/>
      <c r="J120" s="36"/>
      <c r="K120" s="37"/>
      <c r="L120" s="38"/>
      <c r="M120" s="39"/>
      <c r="N120" s="35"/>
    </row>
    <row r="121" spans="1:14" s="31" customFormat="1">
      <c r="A121" s="274"/>
      <c r="B121" s="274"/>
      <c r="C121" s="464"/>
      <c r="D121" s="275"/>
      <c r="E121" s="277"/>
      <c r="F121" s="576"/>
      <c r="G121" s="293"/>
      <c r="H121" s="677"/>
      <c r="I121" s="35"/>
      <c r="J121" s="36"/>
      <c r="K121" s="37"/>
      <c r="L121" s="38"/>
      <c r="M121" s="39"/>
      <c r="N121" s="35"/>
    </row>
    <row r="122" spans="1:14" s="31" customFormat="1" ht="51">
      <c r="A122" s="274">
        <f t="shared" ref="A122" si="4">A120+1</f>
        <v>49</v>
      </c>
      <c r="B122" s="274" t="s">
        <v>147</v>
      </c>
      <c r="C122" s="464" t="s">
        <v>148</v>
      </c>
      <c r="D122" s="275">
        <v>1</v>
      </c>
      <c r="E122" s="277" t="s">
        <v>149</v>
      </c>
      <c r="F122" s="576">
        <f>(9*2*160)-6*160</f>
        <v>1920</v>
      </c>
      <c r="G122" s="293"/>
      <c r="H122" s="677"/>
      <c r="I122" s="35"/>
      <c r="J122" s="36"/>
      <c r="K122" s="37"/>
      <c r="L122" s="38"/>
      <c r="M122" s="39"/>
      <c r="N122" s="35"/>
    </row>
    <row r="123" spans="1:14" s="31" customFormat="1">
      <c r="A123" s="274"/>
      <c r="B123" s="274"/>
      <c r="C123" s="464"/>
      <c r="D123" s="275"/>
      <c r="E123" s="277"/>
      <c r="F123" s="576"/>
      <c r="G123" s="293"/>
      <c r="H123" s="677"/>
      <c r="I123" s="35"/>
      <c r="J123" s="36"/>
      <c r="K123" s="37"/>
      <c r="L123" s="38"/>
      <c r="M123" s="39"/>
      <c r="N123" s="35"/>
    </row>
    <row r="124" spans="1:14" s="31" customFormat="1" ht="25.5">
      <c r="A124" s="274">
        <f t="shared" ref="A124" si="5">A122+1</f>
        <v>50</v>
      </c>
      <c r="B124" s="278" t="s">
        <v>150</v>
      </c>
      <c r="C124" s="465" t="s">
        <v>151</v>
      </c>
      <c r="D124" s="279">
        <v>1</v>
      </c>
      <c r="E124" s="276" t="s">
        <v>152</v>
      </c>
      <c r="F124" s="577">
        <v>4.5</v>
      </c>
      <c r="G124" s="294"/>
      <c r="H124" s="677"/>
      <c r="I124" s="35"/>
      <c r="J124" s="36"/>
      <c r="K124" s="37"/>
      <c r="L124" s="38"/>
      <c r="M124" s="39"/>
      <c r="N124" s="35"/>
    </row>
    <row r="125" spans="1:14" s="31" customFormat="1">
      <c r="A125" s="274"/>
      <c r="B125" s="278"/>
      <c r="C125" s="465"/>
      <c r="D125" s="279"/>
      <c r="E125" s="276"/>
      <c r="F125" s="578"/>
      <c r="G125" s="294"/>
      <c r="H125" s="677"/>
      <c r="I125" s="35"/>
      <c r="J125" s="36"/>
      <c r="K125" s="37"/>
      <c r="L125" s="38"/>
      <c r="M125" s="39"/>
      <c r="N125" s="35"/>
    </row>
    <row r="126" spans="1:14" s="31" customFormat="1" ht="25.5">
      <c r="A126" s="274">
        <f t="shared" ref="A126" si="6">A124+1</f>
        <v>51</v>
      </c>
      <c r="B126" s="278" t="s">
        <v>153</v>
      </c>
      <c r="C126" s="465" t="s">
        <v>154</v>
      </c>
      <c r="D126" s="279">
        <v>1</v>
      </c>
      <c r="E126" s="276" t="s">
        <v>123</v>
      </c>
      <c r="F126" s="578">
        <f>258*9</f>
        <v>2322</v>
      </c>
      <c r="G126" s="294"/>
      <c r="H126" s="677"/>
      <c r="I126" s="35"/>
      <c r="J126" s="36"/>
      <c r="K126" s="37"/>
      <c r="L126" s="38"/>
      <c r="M126" s="39"/>
      <c r="N126" s="35"/>
    </row>
    <row r="127" spans="1:14" s="31" customFormat="1">
      <c r="A127" s="274"/>
      <c r="B127" s="278"/>
      <c r="C127" s="465"/>
      <c r="D127" s="279"/>
      <c r="E127" s="276"/>
      <c r="F127" s="578"/>
      <c r="G127" s="294"/>
      <c r="H127" s="677"/>
      <c r="I127" s="35"/>
      <c r="J127" s="36"/>
      <c r="K127" s="37"/>
      <c r="L127" s="38"/>
      <c r="M127" s="39"/>
      <c r="N127" s="35"/>
    </row>
    <row r="128" spans="1:14" s="31" customFormat="1" ht="38.25">
      <c r="A128" s="274">
        <f t="shared" ref="A128" si="7">A126+1</f>
        <v>52</v>
      </c>
      <c r="B128" s="274" t="s">
        <v>155</v>
      </c>
      <c r="C128" s="464" t="s">
        <v>156</v>
      </c>
      <c r="D128" s="275">
        <v>1</v>
      </c>
      <c r="E128" s="276" t="s">
        <v>123</v>
      </c>
      <c r="F128" s="578">
        <f>(70*9)+30</f>
        <v>660</v>
      </c>
      <c r="G128" s="294"/>
      <c r="H128" s="677"/>
      <c r="I128" s="35"/>
      <c r="J128" s="36"/>
      <c r="K128" s="37"/>
      <c r="L128" s="38"/>
      <c r="M128" s="39"/>
      <c r="N128" s="35"/>
    </row>
    <row r="129" spans="1:14" s="31" customFormat="1">
      <c r="A129" s="274"/>
      <c r="B129" s="274"/>
      <c r="C129" s="464"/>
      <c r="D129" s="275"/>
      <c r="E129" s="276"/>
      <c r="F129" s="576"/>
      <c r="G129" s="294"/>
      <c r="H129" s="677"/>
      <c r="I129" s="35"/>
      <c r="J129" s="36"/>
      <c r="K129" s="37"/>
      <c r="L129" s="38"/>
      <c r="M129" s="39"/>
      <c r="N129" s="35"/>
    </row>
    <row r="130" spans="1:14" s="31" customFormat="1" ht="25.5">
      <c r="A130" s="274">
        <f>A128+1</f>
        <v>53</v>
      </c>
      <c r="B130" s="274" t="s">
        <v>157</v>
      </c>
      <c r="C130" s="464" t="s">
        <v>158</v>
      </c>
      <c r="D130" s="275">
        <v>1</v>
      </c>
      <c r="E130" s="277" t="s">
        <v>159</v>
      </c>
      <c r="F130" s="576">
        <v>6</v>
      </c>
      <c r="G130" s="293"/>
      <c r="H130" s="677"/>
      <c r="I130" s="35"/>
      <c r="J130" s="36"/>
      <c r="K130" s="37"/>
      <c r="L130" s="38"/>
      <c r="M130" s="39"/>
      <c r="N130" s="35"/>
    </row>
    <row r="131" spans="1:14" s="31" customFormat="1">
      <c r="A131" s="274"/>
      <c r="B131" s="274"/>
      <c r="C131" s="464"/>
      <c r="D131" s="275"/>
      <c r="E131" s="277"/>
      <c r="F131" s="576"/>
      <c r="G131" s="293"/>
      <c r="H131" s="677"/>
      <c r="I131" s="35"/>
      <c r="J131" s="36"/>
      <c r="K131" s="37"/>
      <c r="L131" s="38"/>
      <c r="M131" s="39"/>
      <c r="N131" s="35"/>
    </row>
    <row r="132" spans="1:14" s="31" customFormat="1">
      <c r="A132" s="274">
        <f>A130+1</f>
        <v>54</v>
      </c>
      <c r="B132" s="274" t="s">
        <v>160</v>
      </c>
      <c r="C132" s="464" t="s">
        <v>161</v>
      </c>
      <c r="D132" s="275">
        <v>1</v>
      </c>
      <c r="E132" s="277" t="s">
        <v>159</v>
      </c>
      <c r="F132" s="576">
        <v>40</v>
      </c>
      <c r="G132" s="293"/>
      <c r="H132" s="677"/>
      <c r="I132" s="35"/>
      <c r="J132" s="36"/>
      <c r="K132" s="37"/>
      <c r="L132" s="38"/>
      <c r="M132" s="39"/>
      <c r="N132" s="35"/>
    </row>
    <row r="133" spans="1:14" s="31" customFormat="1">
      <c r="A133" s="274"/>
      <c r="B133" s="274"/>
      <c r="C133" s="464"/>
      <c r="D133" s="275"/>
      <c r="E133" s="277"/>
      <c r="F133" s="576"/>
      <c r="G133" s="293"/>
      <c r="H133" s="677"/>
      <c r="I133" s="35"/>
      <c r="J133" s="36"/>
      <c r="K133" s="37"/>
      <c r="L133" s="38"/>
      <c r="M133" s="39"/>
      <c r="N133" s="35"/>
    </row>
    <row r="134" spans="1:14" s="31" customFormat="1" ht="51">
      <c r="A134" s="274">
        <f t="shared" ref="A134:A140" si="8">A132+1</f>
        <v>55</v>
      </c>
      <c r="B134" s="274" t="s">
        <v>162</v>
      </c>
      <c r="C134" s="464" t="s">
        <v>163</v>
      </c>
      <c r="D134" s="275">
        <v>1</v>
      </c>
      <c r="E134" s="291" t="s">
        <v>164</v>
      </c>
      <c r="F134" s="576">
        <v>1520</v>
      </c>
      <c r="G134" s="293"/>
      <c r="H134" s="677"/>
      <c r="I134" s="35"/>
      <c r="J134" s="36"/>
      <c r="K134" s="37"/>
      <c r="L134" s="38"/>
      <c r="M134" s="39"/>
      <c r="N134" s="35"/>
    </row>
    <row r="135" spans="1:14" s="31" customFormat="1">
      <c r="A135" s="274"/>
      <c r="B135" s="274"/>
      <c r="C135" s="464"/>
      <c r="D135" s="275"/>
      <c r="E135" s="277"/>
      <c r="F135" s="576"/>
      <c r="G135" s="293"/>
      <c r="H135" s="677"/>
      <c r="I135" s="35"/>
      <c r="J135" s="36"/>
      <c r="K135" s="37"/>
      <c r="L135" s="38"/>
      <c r="M135" s="39"/>
      <c r="N135" s="35"/>
    </row>
    <row r="136" spans="1:14" s="31" customFormat="1" ht="25.5">
      <c r="A136" s="274">
        <f t="shared" si="8"/>
        <v>56</v>
      </c>
      <c r="B136" s="274" t="s">
        <v>165</v>
      </c>
      <c r="C136" s="464" t="s">
        <v>166</v>
      </c>
      <c r="D136" s="275">
        <v>1</v>
      </c>
      <c r="E136" s="277" t="s">
        <v>149</v>
      </c>
      <c r="F136" s="576">
        <v>2880</v>
      </c>
      <c r="G136" s="293"/>
      <c r="H136" s="677"/>
      <c r="I136" s="35"/>
      <c r="J136" s="36"/>
      <c r="K136" s="37"/>
      <c r="L136" s="38"/>
      <c r="M136" s="39"/>
      <c r="N136" s="35"/>
    </row>
    <row r="137" spans="1:14" s="31" customFormat="1">
      <c r="A137" s="274"/>
      <c r="B137" s="274"/>
      <c r="C137" s="464"/>
      <c r="D137" s="275"/>
      <c r="E137" s="277"/>
      <c r="F137" s="576"/>
      <c r="G137" s="293"/>
      <c r="H137" s="677"/>
      <c r="I137" s="35"/>
      <c r="J137" s="36"/>
      <c r="K137" s="37"/>
      <c r="L137" s="38"/>
      <c r="M137" s="39"/>
      <c r="N137" s="35"/>
    </row>
    <row r="138" spans="1:14" s="31" customFormat="1" ht="25.5">
      <c r="A138" s="274">
        <f t="shared" si="8"/>
        <v>57</v>
      </c>
      <c r="B138" s="33" t="s">
        <v>167</v>
      </c>
      <c r="C138" s="464" t="s">
        <v>168</v>
      </c>
      <c r="D138" s="275">
        <v>1</v>
      </c>
      <c r="E138" s="277" t="s">
        <v>169</v>
      </c>
      <c r="F138" s="576">
        <v>18</v>
      </c>
      <c r="G138" s="293"/>
      <c r="H138" s="677"/>
      <c r="I138" s="35"/>
      <c r="J138" s="36"/>
      <c r="K138" s="37"/>
      <c r="L138" s="38"/>
      <c r="M138" s="39"/>
      <c r="N138" s="35"/>
    </row>
    <row r="139" spans="1:14" s="31" customFormat="1">
      <c r="A139" s="274"/>
      <c r="B139" s="33"/>
      <c r="C139" s="464"/>
      <c r="D139" s="275"/>
      <c r="E139" s="277"/>
      <c r="F139" s="575"/>
      <c r="G139" s="293"/>
      <c r="H139" s="677"/>
      <c r="I139" s="35"/>
      <c r="J139" s="36"/>
      <c r="K139" s="37"/>
      <c r="L139" s="38"/>
      <c r="M139" s="39"/>
      <c r="N139" s="35"/>
    </row>
    <row r="140" spans="1:14" s="31" customFormat="1" ht="63.75">
      <c r="A140" s="274">
        <f t="shared" si="8"/>
        <v>58</v>
      </c>
      <c r="B140" s="281" t="s">
        <v>170</v>
      </c>
      <c r="C140" s="466" t="s">
        <v>171</v>
      </c>
      <c r="D140" s="282">
        <v>1</v>
      </c>
      <c r="E140" s="277" t="s">
        <v>169</v>
      </c>
      <c r="F140" s="576">
        <v>9</v>
      </c>
      <c r="G140" s="293"/>
      <c r="H140" s="677"/>
      <c r="I140" s="35"/>
      <c r="J140" s="36"/>
      <c r="K140" s="37"/>
      <c r="L140" s="38"/>
      <c r="M140" s="39"/>
      <c r="N140" s="35"/>
    </row>
    <row r="141" spans="1:14" s="31" customFormat="1">
      <c r="A141" s="274"/>
      <c r="B141" s="281"/>
      <c r="C141" s="466"/>
      <c r="D141" s="282"/>
      <c r="E141" s="277"/>
      <c r="F141" s="576"/>
      <c r="G141" s="293"/>
      <c r="H141" s="677"/>
      <c r="I141" s="35"/>
      <c r="J141" s="36"/>
      <c r="K141" s="37"/>
      <c r="L141" s="38"/>
      <c r="M141" s="39"/>
      <c r="N141" s="35"/>
    </row>
    <row r="142" spans="1:14" s="31" customFormat="1">
      <c r="A142" s="274"/>
      <c r="B142" s="281"/>
      <c r="C142" s="466"/>
      <c r="D142" s="282"/>
      <c r="E142" s="277"/>
      <c r="F142" s="576"/>
      <c r="G142" s="293"/>
      <c r="H142" s="677"/>
      <c r="I142" s="35"/>
      <c r="J142" s="36"/>
      <c r="K142" s="37"/>
      <c r="L142" s="38"/>
      <c r="M142" s="39"/>
      <c r="N142" s="35"/>
    </row>
    <row r="143" spans="1:14" s="31" customFormat="1">
      <c r="A143" s="274"/>
      <c r="B143" s="281"/>
      <c r="C143" s="466"/>
      <c r="D143" s="282"/>
      <c r="E143" s="277"/>
      <c r="F143" s="576"/>
      <c r="G143" s="293"/>
      <c r="H143" s="677"/>
      <c r="I143" s="35"/>
      <c r="J143" s="36"/>
      <c r="K143" s="37"/>
      <c r="L143" s="38"/>
      <c r="M143" s="39"/>
      <c r="N143" s="35"/>
    </row>
    <row r="144" spans="1:14" s="31" customFormat="1">
      <c r="A144" s="274"/>
      <c r="B144" s="274"/>
      <c r="C144" s="464"/>
      <c r="D144" s="275"/>
      <c r="E144" s="277"/>
      <c r="F144" s="576"/>
      <c r="G144" s="293"/>
      <c r="H144" s="677"/>
      <c r="I144" s="35"/>
      <c r="J144" s="36"/>
      <c r="K144" s="37"/>
      <c r="L144" s="38"/>
      <c r="M144" s="39"/>
      <c r="N144" s="35"/>
    </row>
    <row r="145" spans="1:15" s="31" customFormat="1">
      <c r="A145" s="283" t="s">
        <v>172</v>
      </c>
      <c r="B145" s="284"/>
      <c r="C145" s="467" t="s">
        <v>173</v>
      </c>
      <c r="D145" s="285"/>
      <c r="E145" s="276"/>
      <c r="F145" s="578"/>
      <c r="G145" s="294"/>
      <c r="H145" s="677"/>
      <c r="I145" s="35"/>
      <c r="J145" s="36"/>
      <c r="K145" s="37"/>
      <c r="L145" s="38"/>
      <c r="M145" s="39"/>
      <c r="N145" s="35"/>
    </row>
    <row r="146" spans="1:15" s="31" customFormat="1">
      <c r="A146" s="286"/>
      <c r="B146" s="284"/>
      <c r="C146" s="467"/>
      <c r="D146" s="285"/>
      <c r="E146" s="276"/>
      <c r="F146" s="578"/>
      <c r="G146" s="294"/>
      <c r="H146" s="677"/>
      <c r="I146" s="35"/>
      <c r="J146" s="36"/>
      <c r="K146" s="37"/>
      <c r="L146" s="38"/>
      <c r="M146" s="39"/>
      <c r="N146" s="35"/>
    </row>
    <row r="147" spans="1:15" s="31" customFormat="1" ht="25.5">
      <c r="A147" s="274">
        <f>A140+1</f>
        <v>59</v>
      </c>
      <c r="B147" s="284" t="s">
        <v>174</v>
      </c>
      <c r="C147" s="468" t="s">
        <v>175</v>
      </c>
      <c r="D147" s="287">
        <v>1</v>
      </c>
      <c r="E147" s="276" t="s">
        <v>123</v>
      </c>
      <c r="F147" s="578">
        <f>55*9</f>
        <v>495</v>
      </c>
      <c r="G147" s="294"/>
      <c r="H147" s="677"/>
      <c r="I147" s="35"/>
      <c r="J147" s="36"/>
      <c r="K147" s="37"/>
      <c r="L147" s="38"/>
      <c r="M147" s="39"/>
      <c r="N147" s="35"/>
    </row>
    <row r="148" spans="1:15" s="31" customFormat="1">
      <c r="A148" s="286"/>
      <c r="B148" s="284"/>
      <c r="C148" s="468"/>
      <c r="D148" s="287"/>
      <c r="E148" s="276"/>
      <c r="F148" s="578"/>
      <c r="G148" s="294"/>
      <c r="H148" s="677"/>
      <c r="I148" s="35"/>
      <c r="J148" s="36"/>
      <c r="K148" s="37"/>
      <c r="L148" s="38"/>
      <c r="M148" s="39"/>
      <c r="N148" s="35"/>
    </row>
    <row r="149" spans="1:15" s="31" customFormat="1" ht="51">
      <c r="A149" s="274">
        <f>A147+1</f>
        <v>60</v>
      </c>
      <c r="B149" s="284" t="s">
        <v>176</v>
      </c>
      <c r="C149" s="468" t="s">
        <v>177</v>
      </c>
      <c r="D149" s="287">
        <v>1</v>
      </c>
      <c r="E149" s="276" t="s">
        <v>123</v>
      </c>
      <c r="F149" s="578">
        <f>45*9</f>
        <v>405</v>
      </c>
      <c r="G149" s="294"/>
      <c r="H149" s="677"/>
      <c r="I149" s="35"/>
      <c r="J149" s="36"/>
      <c r="K149" s="37"/>
      <c r="L149" s="38"/>
      <c r="M149" s="39"/>
      <c r="N149" s="35"/>
    </row>
    <row r="150" spans="1:15" s="31" customFormat="1">
      <c r="A150" s="286"/>
      <c r="B150" s="284"/>
      <c r="C150" s="468"/>
      <c r="D150" s="287"/>
      <c r="E150" s="276"/>
      <c r="F150" s="578"/>
      <c r="G150" s="294"/>
      <c r="H150" s="677"/>
      <c r="I150" s="35"/>
      <c r="J150" s="36"/>
      <c r="K150" s="37"/>
      <c r="L150" s="38"/>
      <c r="M150" s="39"/>
      <c r="N150" s="35"/>
    </row>
    <row r="151" spans="1:15" s="31" customFormat="1" ht="38.25">
      <c r="A151" s="274">
        <f>A149+1</f>
        <v>61</v>
      </c>
      <c r="B151" s="278" t="s">
        <v>178</v>
      </c>
      <c r="C151" s="465" t="s">
        <v>179</v>
      </c>
      <c r="D151" s="279">
        <v>100</v>
      </c>
      <c r="E151" s="288" t="s">
        <v>65</v>
      </c>
      <c r="F151" s="578">
        <v>42</v>
      </c>
      <c r="G151" s="294"/>
      <c r="H151" s="677"/>
      <c r="I151" s="35"/>
      <c r="J151" s="36"/>
      <c r="K151" s="37"/>
      <c r="L151" s="38"/>
      <c r="M151" s="39"/>
      <c r="N151" s="35"/>
    </row>
    <row r="152" spans="1:15" s="31" customFormat="1">
      <c r="A152" s="32"/>
      <c r="B152" s="33"/>
      <c r="C152" s="34"/>
      <c r="D152" s="35"/>
      <c r="E152" s="36"/>
      <c r="F152" s="37"/>
      <c r="G152" s="38"/>
      <c r="H152" s="674"/>
      <c r="I152" s="35"/>
      <c r="J152" s="36"/>
      <c r="K152" s="37"/>
      <c r="L152" s="38"/>
      <c r="M152" s="39"/>
      <c r="N152" s="35"/>
    </row>
    <row r="153" spans="1:15" s="31" customFormat="1">
      <c r="A153" s="810" t="s">
        <v>180</v>
      </c>
      <c r="B153" s="810"/>
      <c r="C153" s="810"/>
      <c r="D153" s="810"/>
      <c r="E153" s="810"/>
      <c r="F153" s="810"/>
      <c r="G153" s="810"/>
      <c r="H153" s="757"/>
    </row>
    <row r="154" spans="1:15" s="31" customFormat="1">
      <c r="A154" s="810" t="s">
        <v>181</v>
      </c>
      <c r="B154" s="810"/>
      <c r="C154" s="810"/>
      <c r="D154" s="810"/>
      <c r="E154" s="810"/>
      <c r="F154" s="810"/>
      <c r="G154" s="810"/>
      <c r="H154" s="757"/>
    </row>
    <row r="155" spans="1:15" s="31" customFormat="1">
      <c r="A155" s="810" t="s">
        <v>180</v>
      </c>
      <c r="B155" s="810"/>
      <c r="C155" s="810"/>
      <c r="D155" s="810"/>
      <c r="E155" s="810"/>
      <c r="F155" s="810"/>
      <c r="G155" s="810"/>
      <c r="H155" s="757"/>
    </row>
    <row r="156" spans="1:15" s="53" customFormat="1" ht="15">
      <c r="A156" s="49"/>
      <c r="B156" s="50"/>
      <c r="C156" s="469"/>
      <c r="D156" s="49"/>
      <c r="E156" s="51"/>
      <c r="F156" s="579"/>
      <c r="G156" s="48"/>
      <c r="H156" s="678"/>
      <c r="I156" s="805"/>
      <c r="J156" s="805"/>
      <c r="K156" s="805"/>
      <c r="L156" s="805"/>
      <c r="M156" s="805"/>
      <c r="N156" s="805"/>
      <c r="O156" s="52"/>
    </row>
    <row r="157" spans="1:15" s="56" customFormat="1">
      <c r="A157" s="54" t="s">
        <v>182</v>
      </c>
      <c r="B157" s="290"/>
      <c r="C157" s="271" t="s">
        <v>183</v>
      </c>
      <c r="D157" s="55"/>
      <c r="E157" s="55"/>
      <c r="F157" s="577"/>
      <c r="G157" s="295"/>
      <c r="H157" s="679"/>
    </row>
    <row r="158" spans="1:15" s="28" customFormat="1">
      <c r="A158" s="27"/>
      <c r="B158" s="27"/>
      <c r="C158" s="47"/>
      <c r="D158" s="35"/>
      <c r="E158" s="36"/>
      <c r="F158" s="573"/>
      <c r="G158" s="38"/>
      <c r="H158" s="674"/>
      <c r="I158" s="35"/>
      <c r="J158" s="36"/>
      <c r="K158" s="37"/>
      <c r="L158" s="38"/>
      <c r="M158" s="39"/>
      <c r="N158" s="35"/>
    </row>
    <row r="159" spans="1:15" s="43" customFormat="1" ht="25.5">
      <c r="A159" s="32">
        <f>A151+1</f>
        <v>62</v>
      </c>
      <c r="B159" s="44" t="s">
        <v>184</v>
      </c>
      <c r="C159" s="34" t="s">
        <v>185</v>
      </c>
      <c r="D159" s="35">
        <v>1</v>
      </c>
      <c r="E159" s="36" t="s">
        <v>83</v>
      </c>
      <c r="F159" s="37">
        <f>F23</f>
        <v>1125</v>
      </c>
      <c r="G159" s="38"/>
      <c r="H159" s="674"/>
      <c r="I159" s="35"/>
      <c r="J159" s="36"/>
      <c r="K159" s="37"/>
      <c r="L159" s="38"/>
      <c r="M159" s="39"/>
      <c r="N159" s="35"/>
    </row>
    <row r="160" spans="1:15" s="43" customFormat="1">
      <c r="A160" s="32"/>
      <c r="B160" s="44"/>
      <c r="C160" s="34"/>
      <c r="D160" s="35"/>
      <c r="E160" s="36"/>
      <c r="F160" s="37"/>
      <c r="G160" s="38"/>
      <c r="H160" s="674"/>
      <c r="I160" s="35"/>
      <c r="J160" s="36"/>
      <c r="K160" s="37"/>
      <c r="L160" s="38"/>
      <c r="M160" s="39"/>
      <c r="N160" s="35"/>
    </row>
    <row r="161" spans="1:14" s="43" customFormat="1">
      <c r="A161" s="266" t="s">
        <v>186</v>
      </c>
      <c r="B161" s="269"/>
      <c r="C161" s="811" t="s">
        <v>187</v>
      </c>
      <c r="D161" s="811"/>
      <c r="E161" s="811"/>
      <c r="F161" s="574"/>
      <c r="G161" s="292"/>
      <c r="H161" s="675"/>
      <c r="I161" s="35"/>
      <c r="J161" s="36"/>
      <c r="K161" s="37"/>
      <c r="L161" s="38"/>
      <c r="M161" s="39"/>
      <c r="N161" s="35"/>
    </row>
    <row r="162" spans="1:14" s="43" customFormat="1">
      <c r="A162" s="55"/>
      <c r="B162" s="55"/>
      <c r="C162" s="464"/>
      <c r="D162" s="275"/>
      <c r="E162" s="277"/>
      <c r="F162" s="577"/>
      <c r="G162" s="303"/>
      <c r="H162" s="679"/>
      <c r="I162" s="35"/>
      <c r="J162" s="36"/>
      <c r="K162" s="37"/>
      <c r="L162" s="38"/>
      <c r="M162" s="39"/>
      <c r="N162" s="35"/>
    </row>
    <row r="163" spans="1:14" s="43" customFormat="1" ht="25.5">
      <c r="A163" s="274">
        <f>A159+1</f>
        <v>63</v>
      </c>
      <c r="B163" s="274" t="s">
        <v>188</v>
      </c>
      <c r="C163" s="464" t="s">
        <v>189</v>
      </c>
      <c r="D163" s="275">
        <v>1</v>
      </c>
      <c r="E163" s="277" t="s">
        <v>146</v>
      </c>
      <c r="F163" s="576">
        <v>36</v>
      </c>
      <c r="G163" s="293"/>
      <c r="H163" s="677"/>
      <c r="I163" s="35"/>
      <c r="J163" s="36"/>
      <c r="K163" s="37"/>
      <c r="L163" s="38"/>
      <c r="M163" s="39"/>
      <c r="N163" s="35"/>
    </row>
    <row r="164" spans="1:14" s="43" customFormat="1">
      <c r="A164" s="55"/>
      <c r="B164" s="55"/>
      <c r="C164" s="464"/>
      <c r="D164" s="275"/>
      <c r="E164" s="277"/>
      <c r="F164" s="577"/>
      <c r="G164" s="303"/>
      <c r="H164" s="677"/>
      <c r="I164" s="35"/>
      <c r="J164" s="36"/>
      <c r="K164" s="37"/>
      <c r="L164" s="38"/>
      <c r="M164" s="39"/>
      <c r="N164" s="35"/>
    </row>
    <row r="165" spans="1:14" s="43" customFormat="1" ht="38.25">
      <c r="A165" s="274">
        <f>A163+1</f>
        <v>64</v>
      </c>
      <c r="B165" s="274" t="s">
        <v>190</v>
      </c>
      <c r="C165" s="464" t="s">
        <v>191</v>
      </c>
      <c r="D165" s="275">
        <v>1</v>
      </c>
      <c r="E165" s="276" t="s">
        <v>146</v>
      </c>
      <c r="F165" s="580">
        <v>9</v>
      </c>
      <c r="G165" s="294"/>
      <c r="H165" s="677"/>
      <c r="I165" s="35"/>
      <c r="J165" s="36"/>
      <c r="K165" s="37"/>
      <c r="L165" s="38"/>
      <c r="M165" s="39"/>
      <c r="N165" s="35"/>
    </row>
    <row r="166" spans="1:14" s="43" customFormat="1">
      <c r="A166" s="55"/>
      <c r="B166" s="55"/>
      <c r="C166" s="464"/>
      <c r="D166" s="275"/>
      <c r="E166" s="289"/>
      <c r="F166" s="576"/>
      <c r="G166" s="293"/>
      <c r="H166" s="677"/>
      <c r="I166" s="35"/>
      <c r="J166" s="36"/>
      <c r="K166" s="37"/>
      <c r="L166" s="38"/>
      <c r="M166" s="39"/>
      <c r="N166" s="35"/>
    </row>
    <row r="167" spans="1:14" s="43" customFormat="1" ht="51">
      <c r="A167" s="274">
        <f>A165+1</f>
        <v>65</v>
      </c>
      <c r="B167" s="274" t="s">
        <v>192</v>
      </c>
      <c r="C167" s="464" t="s">
        <v>193</v>
      </c>
      <c r="D167" s="275">
        <v>1</v>
      </c>
      <c r="E167" s="289" t="s">
        <v>194</v>
      </c>
      <c r="F167" s="578">
        <v>18</v>
      </c>
      <c r="G167" s="294"/>
      <c r="H167" s="677"/>
      <c r="I167" s="35"/>
      <c r="J167" s="36"/>
      <c r="K167" s="37"/>
      <c r="L167" s="38"/>
      <c r="M167" s="39"/>
      <c r="N167" s="35"/>
    </row>
    <row r="168" spans="1:14" s="43" customFormat="1">
      <c r="A168" s="274"/>
      <c r="B168" s="274"/>
      <c r="C168" s="464"/>
      <c r="D168" s="275"/>
      <c r="E168" s="289"/>
      <c r="F168" s="578"/>
      <c r="G168" s="294"/>
      <c r="H168" s="677"/>
      <c r="I168" s="35"/>
      <c r="J168" s="36"/>
      <c r="K168" s="37"/>
      <c r="L168" s="38"/>
      <c r="M168" s="39"/>
      <c r="N168" s="35"/>
    </row>
    <row r="169" spans="1:14" s="31" customFormat="1">
      <c r="A169" s="806" t="s">
        <v>195</v>
      </c>
      <c r="B169" s="806"/>
      <c r="C169" s="806"/>
      <c r="D169" s="806"/>
      <c r="E169" s="806"/>
      <c r="F169" s="806"/>
      <c r="G169" s="806"/>
      <c r="H169" s="757"/>
    </row>
    <row r="170" spans="1:14" s="31" customFormat="1">
      <c r="A170" s="806" t="s">
        <v>196</v>
      </c>
      <c r="B170" s="806"/>
      <c r="C170" s="806"/>
      <c r="D170" s="806"/>
      <c r="E170" s="806"/>
      <c r="F170" s="806"/>
      <c r="G170" s="806"/>
      <c r="H170" s="757"/>
    </row>
    <row r="171" spans="1:14" s="31" customFormat="1">
      <c r="A171" s="312"/>
      <c r="B171" s="312"/>
      <c r="C171" s="470"/>
      <c r="D171" s="312"/>
      <c r="E171" s="312"/>
      <c r="F171" s="581"/>
      <c r="G171" s="561"/>
      <c r="H171" s="673"/>
    </row>
    <row r="172" spans="1:14" s="31" customFormat="1">
      <c r="A172" s="312"/>
      <c r="B172" s="312"/>
      <c r="C172" s="470"/>
      <c r="D172" s="312"/>
      <c r="E172" s="312"/>
      <c r="F172" s="581"/>
      <c r="G172" s="561"/>
      <c r="H172" s="673"/>
    </row>
    <row r="173" spans="1:14" s="31" customFormat="1">
      <c r="A173" s="312"/>
      <c r="B173" s="272" t="s">
        <v>197</v>
      </c>
      <c r="C173" s="471" t="s">
        <v>198</v>
      </c>
      <c r="D173" s="267"/>
      <c r="E173" s="277"/>
      <c r="F173" s="581"/>
      <c r="G173" s="561"/>
      <c r="H173" s="673"/>
    </row>
    <row r="174" spans="1:14" s="31" customFormat="1">
      <c r="A174" s="312"/>
      <c r="B174" s="55"/>
      <c r="C174" s="472" t="s">
        <v>199</v>
      </c>
      <c r="D174" s="280"/>
      <c r="E174" s="313">
        <v>2</v>
      </c>
      <c r="F174" s="581"/>
      <c r="G174" s="561"/>
      <c r="H174" s="673"/>
    </row>
    <row r="175" spans="1:14" s="31" customFormat="1">
      <c r="A175" s="312"/>
      <c r="B175" s="55"/>
      <c r="C175" s="472" t="s">
        <v>200</v>
      </c>
      <c r="D175" s="280"/>
      <c r="E175" s="313">
        <v>1</v>
      </c>
      <c r="F175" s="581"/>
      <c r="G175" s="561"/>
      <c r="H175" s="673"/>
    </row>
    <row r="176" spans="1:14" s="31" customFormat="1">
      <c r="A176" s="312"/>
      <c r="B176" s="55"/>
      <c r="C176" s="472" t="s">
        <v>201</v>
      </c>
      <c r="D176" s="280"/>
      <c r="E176" s="313">
        <v>1</v>
      </c>
      <c r="F176" s="581"/>
      <c r="G176" s="561"/>
      <c r="H176" s="673"/>
    </row>
    <row r="177" spans="1:9" s="31" customFormat="1">
      <c r="A177" s="312"/>
      <c r="B177" s="55"/>
      <c r="C177" s="472" t="s">
        <v>202</v>
      </c>
      <c r="D177" s="280"/>
      <c r="E177" s="313">
        <v>4</v>
      </c>
      <c r="F177" s="581"/>
      <c r="G177" s="561"/>
      <c r="H177" s="673"/>
    </row>
    <row r="178" spans="1:9" s="31" customFormat="1">
      <c r="A178" s="312"/>
      <c r="B178" s="55"/>
      <c r="C178" s="472" t="s">
        <v>203</v>
      </c>
      <c r="D178" s="280"/>
      <c r="E178" s="313">
        <v>2</v>
      </c>
      <c r="F178" s="581"/>
      <c r="G178" s="561"/>
      <c r="H178" s="673"/>
    </row>
    <row r="179" spans="1:9" s="31" customFormat="1">
      <c r="A179" s="312"/>
      <c r="B179" s="55"/>
      <c r="C179" s="472"/>
      <c r="D179" s="280"/>
      <c r="E179" s="313"/>
      <c r="F179" s="581"/>
      <c r="G179" s="561"/>
      <c r="H179" s="673"/>
    </row>
    <row r="180" spans="1:9" s="31" customFormat="1">
      <c r="A180" s="312"/>
      <c r="B180" s="55"/>
      <c r="C180" s="472"/>
      <c r="D180" s="280"/>
      <c r="E180" s="313"/>
      <c r="F180" s="581"/>
      <c r="G180" s="561"/>
      <c r="H180" s="673"/>
    </row>
    <row r="181" spans="1:9" s="31" customFormat="1">
      <c r="A181" s="312"/>
      <c r="B181" s="55"/>
      <c r="C181" s="472"/>
      <c r="D181" s="280"/>
      <c r="E181" s="313"/>
      <c r="F181" s="581"/>
      <c r="G181" s="561"/>
      <c r="H181" s="673"/>
    </row>
    <row r="182" spans="1:9" s="31" customFormat="1">
      <c r="A182" s="312"/>
      <c r="B182" s="55"/>
      <c r="C182" s="472"/>
      <c r="D182" s="280"/>
      <c r="E182" s="313"/>
      <c r="F182" s="581"/>
      <c r="G182" s="561"/>
      <c r="H182" s="673"/>
    </row>
    <row r="183" spans="1:9" s="31" customFormat="1">
      <c r="A183" s="312"/>
      <c r="B183" s="55"/>
      <c r="C183" s="472"/>
      <c r="D183" s="280"/>
      <c r="E183" s="313"/>
      <c r="F183" s="581"/>
      <c r="G183" s="561"/>
      <c r="H183" s="673"/>
    </row>
    <row r="184" spans="1:9" s="31" customFormat="1">
      <c r="A184" s="312"/>
      <c r="B184" s="55"/>
      <c r="C184" s="472"/>
      <c r="D184" s="280"/>
      <c r="E184" s="313"/>
      <c r="F184" s="581"/>
      <c r="G184" s="561"/>
      <c r="H184" s="673"/>
    </row>
    <row r="185" spans="1:9" s="6" customFormat="1">
      <c r="A185" s="440"/>
      <c r="B185" s="440"/>
      <c r="C185" s="520"/>
      <c r="D185" s="442"/>
      <c r="E185" s="443"/>
      <c r="F185" s="70"/>
      <c r="G185" s="72"/>
      <c r="H185" s="680"/>
      <c r="I185" s="57"/>
    </row>
    <row r="186" spans="1:9" s="6" customFormat="1" ht="15">
      <c r="A186" s="776" t="s">
        <v>204</v>
      </c>
      <c r="B186" s="776"/>
      <c r="C186" s="776"/>
      <c r="D186" s="776"/>
      <c r="E186" s="776"/>
      <c r="F186" s="776"/>
      <c r="G186" s="776"/>
      <c r="H186" s="776"/>
      <c r="I186" s="58"/>
    </row>
    <row r="187" spans="1:9" s="6" customFormat="1" ht="15">
      <c r="A187" s="812" t="s">
        <v>205</v>
      </c>
      <c r="B187" s="812"/>
      <c r="C187" s="812"/>
      <c r="D187" s="812"/>
      <c r="E187" s="812"/>
      <c r="F187" s="812"/>
      <c r="G187" s="812"/>
      <c r="H187" s="812"/>
      <c r="I187" s="58"/>
    </row>
    <row r="188" spans="1:9" s="6" customFormat="1">
      <c r="A188" s="59"/>
      <c r="B188" s="60"/>
      <c r="C188" s="473"/>
      <c r="D188" s="61"/>
      <c r="E188" s="61"/>
      <c r="F188" s="582"/>
      <c r="G188" s="304"/>
      <c r="H188" s="681"/>
      <c r="I188" s="58"/>
    </row>
    <row r="189" spans="1:9" s="6" customFormat="1">
      <c r="A189" s="62" t="s">
        <v>61</v>
      </c>
      <c r="B189" s="62"/>
      <c r="C189" s="764" t="s">
        <v>206</v>
      </c>
      <c r="D189" s="764"/>
      <c r="E189" s="764"/>
      <c r="F189" s="764"/>
      <c r="G189" s="764"/>
      <c r="H189" s="764"/>
      <c r="I189" s="58"/>
    </row>
    <row r="190" spans="1:9" s="6" customFormat="1">
      <c r="A190" s="62"/>
      <c r="B190" s="62"/>
      <c r="C190" s="474"/>
      <c r="D190" s="63"/>
      <c r="E190" s="64"/>
      <c r="F190" s="583"/>
      <c r="G190" s="82"/>
      <c r="H190" s="682"/>
      <c r="I190" s="58"/>
    </row>
    <row r="191" spans="1:9" s="6" customFormat="1" ht="25.5">
      <c r="A191" s="65">
        <v>1</v>
      </c>
      <c r="B191" s="66" t="s">
        <v>86</v>
      </c>
      <c r="C191" s="67" t="s">
        <v>87</v>
      </c>
      <c r="D191" s="68">
        <v>1000</v>
      </c>
      <c r="E191" s="69" t="s">
        <v>65</v>
      </c>
      <c r="F191" s="70">
        <v>90</v>
      </c>
      <c r="G191" s="71"/>
      <c r="H191" s="680"/>
      <c r="I191" s="58"/>
    </row>
    <row r="192" spans="1:9" s="6" customFormat="1">
      <c r="A192" s="65"/>
      <c r="B192" s="66"/>
      <c r="C192" s="67"/>
      <c r="D192" s="68"/>
      <c r="E192" s="69"/>
      <c r="F192" s="70"/>
      <c r="G192" s="71"/>
      <c r="H192" s="680"/>
      <c r="I192" s="58"/>
    </row>
    <row r="193" spans="1:9" s="6" customFormat="1" ht="25.5">
      <c r="A193" s="65">
        <f>A191+1</f>
        <v>2</v>
      </c>
      <c r="B193" s="66" t="s">
        <v>88</v>
      </c>
      <c r="C193" s="67" t="s">
        <v>89</v>
      </c>
      <c r="D193" s="68">
        <v>1000</v>
      </c>
      <c r="E193" s="69" t="s">
        <v>65</v>
      </c>
      <c r="F193" s="70">
        <v>280</v>
      </c>
      <c r="G193" s="71"/>
      <c r="H193" s="680"/>
      <c r="I193" s="58"/>
    </row>
    <row r="194" spans="1:9" s="6" customFormat="1">
      <c r="A194" s="65"/>
      <c r="B194" s="66"/>
      <c r="C194" s="67"/>
      <c r="D194" s="68"/>
      <c r="E194" s="69"/>
      <c r="F194" s="70"/>
      <c r="G194" s="71"/>
      <c r="H194" s="680"/>
      <c r="I194" s="58"/>
    </row>
    <row r="195" spans="1:9" s="6" customFormat="1">
      <c r="A195" s="65">
        <f>A193+1</f>
        <v>3</v>
      </c>
      <c r="B195" s="66" t="s">
        <v>63</v>
      </c>
      <c r="C195" s="67" t="s">
        <v>64</v>
      </c>
      <c r="D195" s="68">
        <v>100</v>
      </c>
      <c r="E195" s="69" t="s">
        <v>65</v>
      </c>
      <c r="F195" s="70">
        <v>680</v>
      </c>
      <c r="G195" s="71"/>
      <c r="H195" s="680"/>
      <c r="I195" s="58"/>
    </row>
    <row r="196" spans="1:9" s="6" customFormat="1">
      <c r="A196" s="65"/>
      <c r="B196" s="66"/>
      <c r="C196" s="67"/>
      <c r="D196" s="68"/>
      <c r="E196" s="69"/>
      <c r="F196" s="70"/>
      <c r="G196" s="71"/>
      <c r="H196" s="680"/>
      <c r="I196" s="58"/>
    </row>
    <row r="197" spans="1:9" s="6" customFormat="1">
      <c r="A197" s="65">
        <f>A195+1</f>
        <v>4</v>
      </c>
      <c r="B197" s="66" t="s">
        <v>207</v>
      </c>
      <c r="C197" s="67" t="s">
        <v>208</v>
      </c>
      <c r="D197" s="68">
        <v>100</v>
      </c>
      <c r="E197" s="69" t="s">
        <v>65</v>
      </c>
      <c r="F197" s="70">
        <v>110</v>
      </c>
      <c r="G197" s="71"/>
      <c r="H197" s="680"/>
      <c r="I197" s="58"/>
    </row>
    <row r="198" spans="1:9">
      <c r="A198" s="65"/>
      <c r="B198" s="66"/>
      <c r="C198" s="67"/>
      <c r="D198" s="68"/>
      <c r="E198" s="69"/>
      <c r="F198" s="70"/>
      <c r="G198" s="71"/>
      <c r="H198" s="680"/>
    </row>
    <row r="199" spans="1:9" ht="25.5">
      <c r="A199" s="65">
        <f>A197+1</f>
        <v>5</v>
      </c>
      <c r="B199" s="66" t="s">
        <v>66</v>
      </c>
      <c r="C199" s="73" t="s">
        <v>67</v>
      </c>
      <c r="D199" s="68">
        <v>100</v>
      </c>
      <c r="E199" s="69" t="s">
        <v>68</v>
      </c>
      <c r="F199" s="70">
        <v>1140</v>
      </c>
      <c r="G199" s="71"/>
      <c r="H199" s="680"/>
    </row>
    <row r="200" spans="1:9">
      <c r="A200" s="65"/>
      <c r="B200" s="66"/>
      <c r="C200" s="67"/>
      <c r="D200" s="68"/>
      <c r="E200" s="69"/>
      <c r="F200" s="70"/>
      <c r="G200" s="71"/>
      <c r="H200" s="680"/>
    </row>
    <row r="201" spans="1:9">
      <c r="A201" s="65">
        <f>A199+1</f>
        <v>6</v>
      </c>
      <c r="B201" s="66" t="s">
        <v>209</v>
      </c>
      <c r="C201" s="67" t="s">
        <v>210</v>
      </c>
      <c r="D201" s="68">
        <v>100</v>
      </c>
      <c r="E201" s="69" t="s">
        <v>68</v>
      </c>
      <c r="F201" s="70">
        <v>250</v>
      </c>
      <c r="G201" s="71"/>
      <c r="H201" s="680"/>
    </row>
    <row r="202" spans="1:9">
      <c r="A202" s="65"/>
      <c r="B202" s="66"/>
      <c r="C202" s="67"/>
      <c r="D202" s="68"/>
      <c r="E202" s="69"/>
      <c r="F202" s="70"/>
      <c r="G202" s="71"/>
      <c r="H202" s="680"/>
    </row>
    <row r="203" spans="1:9" ht="25.5">
      <c r="A203" s="65">
        <f>A201+1</f>
        <v>7</v>
      </c>
      <c r="B203" s="66" t="s">
        <v>69</v>
      </c>
      <c r="C203" s="73" t="s">
        <v>70</v>
      </c>
      <c r="D203" s="68">
        <v>100</v>
      </c>
      <c r="E203" s="69" t="s">
        <v>65</v>
      </c>
      <c r="F203" s="70">
        <f>F223</f>
        <v>290</v>
      </c>
      <c r="G203" s="71"/>
      <c r="H203" s="680"/>
    </row>
    <row r="204" spans="1:9">
      <c r="A204" s="65"/>
      <c r="B204" s="66"/>
      <c r="C204" s="67"/>
      <c r="D204" s="68"/>
      <c r="E204" s="69"/>
      <c r="F204" s="70"/>
      <c r="G204" s="71"/>
      <c r="H204" s="680"/>
    </row>
    <row r="205" spans="1:9" ht="25.5">
      <c r="A205" s="65">
        <f>A203+1</f>
        <v>8</v>
      </c>
      <c r="B205" s="66" t="s">
        <v>92</v>
      </c>
      <c r="C205" s="67" t="s">
        <v>93</v>
      </c>
      <c r="D205" s="68">
        <v>100</v>
      </c>
      <c r="E205" s="69" t="s">
        <v>65</v>
      </c>
      <c r="F205" s="70">
        <v>55</v>
      </c>
      <c r="G205" s="71"/>
      <c r="H205" s="680"/>
    </row>
    <row r="206" spans="1:9">
      <c r="A206" s="65"/>
      <c r="B206" s="66"/>
      <c r="C206" s="67"/>
      <c r="D206" s="68"/>
      <c r="E206" s="69"/>
      <c r="F206" s="70"/>
      <c r="G206" s="71"/>
      <c r="H206" s="680"/>
    </row>
    <row r="207" spans="1:9" ht="38.25">
      <c r="A207" s="65">
        <f t="shared" ref="A207:A213" si="9">A205+1</f>
        <v>9</v>
      </c>
      <c r="B207" s="66" t="s">
        <v>101</v>
      </c>
      <c r="C207" s="74" t="s">
        <v>102</v>
      </c>
      <c r="D207" s="68">
        <v>100</v>
      </c>
      <c r="E207" s="69" t="s">
        <v>68</v>
      </c>
      <c r="F207" s="70">
        <v>15</v>
      </c>
      <c r="G207" s="71"/>
      <c r="H207" s="680"/>
    </row>
    <row r="208" spans="1:9">
      <c r="A208" s="65"/>
      <c r="B208" s="66"/>
      <c r="C208" s="74"/>
      <c r="D208" s="68"/>
      <c r="E208" s="69"/>
      <c r="F208" s="70"/>
      <c r="G208" s="71"/>
      <c r="H208" s="680"/>
    </row>
    <row r="209" spans="1:8" ht="25.5">
      <c r="A209" s="65">
        <f t="shared" si="9"/>
        <v>10</v>
      </c>
      <c r="B209" s="66" t="s">
        <v>103</v>
      </c>
      <c r="C209" s="67" t="s">
        <v>104</v>
      </c>
      <c r="D209" s="68">
        <v>100</v>
      </c>
      <c r="E209" s="69" t="s">
        <v>65</v>
      </c>
      <c r="F209" s="70">
        <v>50</v>
      </c>
      <c r="G209" s="71"/>
      <c r="H209" s="680"/>
    </row>
    <row r="210" spans="1:8">
      <c r="A210" s="65"/>
      <c r="B210" s="66"/>
      <c r="C210" s="67"/>
      <c r="D210" s="68"/>
      <c r="E210" s="69"/>
      <c r="F210" s="70"/>
      <c r="G210" s="71"/>
      <c r="H210" s="680"/>
    </row>
    <row r="211" spans="1:8" ht="25.5">
      <c r="A211" s="65">
        <f t="shared" si="9"/>
        <v>11</v>
      </c>
      <c r="B211" s="66" t="s">
        <v>105</v>
      </c>
      <c r="C211" s="67" t="s">
        <v>106</v>
      </c>
      <c r="D211" s="68">
        <v>100</v>
      </c>
      <c r="E211" s="69" t="s">
        <v>65</v>
      </c>
      <c r="F211" s="70">
        <v>615</v>
      </c>
      <c r="G211" s="71"/>
      <c r="H211" s="680"/>
    </row>
    <row r="212" spans="1:8">
      <c r="A212" s="65"/>
      <c r="B212" s="66"/>
      <c r="C212" s="67"/>
      <c r="D212" s="68"/>
      <c r="E212" s="69"/>
      <c r="F212" s="70"/>
      <c r="G212" s="71"/>
      <c r="H212" s="680"/>
    </row>
    <row r="213" spans="1:8" ht="38.25">
      <c r="A213" s="65">
        <f t="shared" si="9"/>
        <v>12</v>
      </c>
      <c r="B213" s="75" t="s">
        <v>107</v>
      </c>
      <c r="C213" s="67" t="s">
        <v>108</v>
      </c>
      <c r="D213" s="68">
        <v>1</v>
      </c>
      <c r="E213" s="69" t="s">
        <v>68</v>
      </c>
      <c r="F213" s="70">
        <v>1600</v>
      </c>
      <c r="G213" s="71"/>
      <c r="H213" s="680"/>
    </row>
    <row r="214" spans="1:8">
      <c r="A214" s="65"/>
      <c r="B214" s="75"/>
      <c r="C214" s="67"/>
      <c r="D214" s="68"/>
      <c r="E214" s="69"/>
      <c r="F214" s="70"/>
      <c r="G214" s="71"/>
      <c r="H214" s="680"/>
    </row>
    <row r="215" spans="1:8" ht="25.5">
      <c r="A215" s="65">
        <f>A213+1</f>
        <v>13</v>
      </c>
      <c r="B215" s="76" t="s">
        <v>109</v>
      </c>
      <c r="C215" s="73" t="s">
        <v>110</v>
      </c>
      <c r="D215" s="68">
        <v>100</v>
      </c>
      <c r="E215" s="69" t="s">
        <v>68</v>
      </c>
      <c r="F215" s="70">
        <v>700</v>
      </c>
      <c r="G215" s="71"/>
      <c r="H215" s="680"/>
    </row>
    <row r="216" spans="1:8">
      <c r="A216" s="65"/>
      <c r="B216" s="75"/>
      <c r="C216" s="67"/>
      <c r="D216" s="68"/>
      <c r="E216" s="69"/>
      <c r="F216" s="70"/>
      <c r="G216" s="71"/>
      <c r="H216" s="680"/>
    </row>
    <row r="217" spans="1:8">
      <c r="A217" s="65">
        <f>A215+1</f>
        <v>14</v>
      </c>
      <c r="B217" s="66" t="s">
        <v>71</v>
      </c>
      <c r="C217" s="67" t="s">
        <v>72</v>
      </c>
      <c r="D217" s="68">
        <v>100</v>
      </c>
      <c r="E217" s="69" t="s">
        <v>68</v>
      </c>
      <c r="F217" s="70">
        <v>4940</v>
      </c>
      <c r="G217" s="71"/>
      <c r="H217" s="680"/>
    </row>
    <row r="218" spans="1:8">
      <c r="A218" s="65"/>
      <c r="B218" s="66"/>
      <c r="C218" s="67"/>
      <c r="D218" s="68"/>
      <c r="E218" s="69"/>
      <c r="F218" s="70"/>
      <c r="G218" s="71"/>
      <c r="H218" s="680"/>
    </row>
    <row r="219" spans="1:8">
      <c r="A219" s="65">
        <f>A217+1</f>
        <v>15</v>
      </c>
      <c r="B219" s="76" t="s">
        <v>73</v>
      </c>
      <c r="C219" s="74" t="s">
        <v>74</v>
      </c>
      <c r="D219" s="68">
        <v>100</v>
      </c>
      <c r="E219" s="69" t="s">
        <v>68</v>
      </c>
      <c r="F219" s="70">
        <v>7860</v>
      </c>
      <c r="G219" s="71"/>
      <c r="H219" s="680"/>
    </row>
    <row r="220" spans="1:8">
      <c r="A220" s="65"/>
      <c r="B220" s="76"/>
      <c r="C220" s="74"/>
      <c r="D220" s="68"/>
      <c r="E220" s="69"/>
      <c r="F220" s="70"/>
      <c r="G220" s="71"/>
      <c r="H220" s="680"/>
    </row>
    <row r="221" spans="1:8">
      <c r="A221" s="65">
        <f>A219+1</f>
        <v>16</v>
      </c>
      <c r="B221" s="76" t="s">
        <v>75</v>
      </c>
      <c r="C221" s="74" t="s">
        <v>76</v>
      </c>
      <c r="D221" s="68">
        <v>100</v>
      </c>
      <c r="E221" s="69" t="s">
        <v>68</v>
      </c>
      <c r="F221" s="70">
        <f>F219</f>
        <v>7860</v>
      </c>
      <c r="G221" s="71"/>
      <c r="H221" s="680"/>
    </row>
    <row r="222" spans="1:8">
      <c r="A222" s="65"/>
      <c r="B222" s="66"/>
      <c r="C222" s="74"/>
      <c r="D222" s="68"/>
      <c r="E222" s="69"/>
      <c r="F222" s="70"/>
      <c r="G222" s="71"/>
      <c r="H222" s="680"/>
    </row>
    <row r="223" spans="1:8" ht="25.5">
      <c r="A223" s="65">
        <f>A221+1</f>
        <v>17</v>
      </c>
      <c r="B223" s="76" t="s">
        <v>77</v>
      </c>
      <c r="C223" s="73" t="s">
        <v>78</v>
      </c>
      <c r="D223" s="68">
        <v>100</v>
      </c>
      <c r="E223" s="69" t="s">
        <v>68</v>
      </c>
      <c r="F223" s="70">
        <v>290</v>
      </c>
      <c r="G223" s="71"/>
      <c r="H223" s="680"/>
    </row>
    <row r="224" spans="1:8">
      <c r="A224" s="65"/>
      <c r="B224" s="66"/>
      <c r="C224" s="74"/>
      <c r="D224" s="68"/>
      <c r="E224" s="69"/>
      <c r="F224" s="70"/>
      <c r="G224" s="71"/>
      <c r="H224" s="680"/>
    </row>
    <row r="225" spans="1:8" ht="25.5">
      <c r="A225" s="65">
        <f t="shared" ref="A225" si="10">A223+1</f>
        <v>18</v>
      </c>
      <c r="B225" s="76" t="s">
        <v>79</v>
      </c>
      <c r="C225" s="73" t="s">
        <v>80</v>
      </c>
      <c r="D225" s="68">
        <v>100</v>
      </c>
      <c r="E225" s="69" t="s">
        <v>68</v>
      </c>
      <c r="F225" s="70">
        <f>F223</f>
        <v>290</v>
      </c>
      <c r="G225" s="71"/>
      <c r="H225" s="680"/>
    </row>
    <row r="226" spans="1:8">
      <c r="A226" s="65"/>
      <c r="B226" s="76"/>
      <c r="C226" s="67"/>
      <c r="D226" s="68"/>
      <c r="E226" s="69"/>
      <c r="F226" s="70"/>
      <c r="G226" s="71"/>
      <c r="H226" s="680"/>
    </row>
    <row r="227" spans="1:8" ht="38.25">
      <c r="A227" s="65">
        <f>A225+1</f>
        <v>19</v>
      </c>
      <c r="B227" s="66" t="s">
        <v>121</v>
      </c>
      <c r="C227" s="67" t="s">
        <v>122</v>
      </c>
      <c r="D227" s="68">
        <v>1</v>
      </c>
      <c r="E227" s="69" t="s">
        <v>123</v>
      </c>
      <c r="F227" s="70">
        <v>30</v>
      </c>
      <c r="G227" s="71"/>
      <c r="H227" s="680"/>
    </row>
    <row r="228" spans="1:8">
      <c r="A228" s="65"/>
      <c r="B228" s="66"/>
      <c r="C228" s="67"/>
      <c r="D228" s="68"/>
      <c r="E228" s="69"/>
      <c r="F228" s="70"/>
      <c r="G228" s="71"/>
      <c r="H228" s="680"/>
    </row>
    <row r="229" spans="1:8" ht="140.25">
      <c r="A229" s="65">
        <f t="shared" ref="A229:A233" si="11">A227+1</f>
        <v>20</v>
      </c>
      <c r="B229" s="77" t="s">
        <v>124</v>
      </c>
      <c r="C229" s="67" t="s">
        <v>125</v>
      </c>
      <c r="D229" s="68">
        <v>1</v>
      </c>
      <c r="E229" s="69" t="s">
        <v>83</v>
      </c>
      <c r="F229" s="70">
        <v>16</v>
      </c>
      <c r="G229" s="71"/>
      <c r="H229" s="680"/>
    </row>
    <row r="230" spans="1:8">
      <c r="A230" s="65"/>
      <c r="B230" s="77"/>
      <c r="C230" s="67"/>
      <c r="D230" s="68"/>
      <c r="E230" s="69"/>
      <c r="F230" s="70"/>
      <c r="G230" s="71"/>
      <c r="H230" s="680"/>
    </row>
    <row r="231" spans="1:8" ht="38.25">
      <c r="A231" s="65">
        <f t="shared" si="11"/>
        <v>21</v>
      </c>
      <c r="B231" s="66" t="s">
        <v>126</v>
      </c>
      <c r="C231" s="67" t="s">
        <v>127</v>
      </c>
      <c r="D231" s="68">
        <v>1</v>
      </c>
      <c r="E231" s="69" t="s">
        <v>68</v>
      </c>
      <c r="F231" s="70">
        <v>84</v>
      </c>
      <c r="G231" s="71"/>
      <c r="H231" s="680"/>
    </row>
    <row r="232" spans="1:8">
      <c r="A232" s="65"/>
      <c r="B232" s="66"/>
      <c r="C232" s="67"/>
      <c r="D232" s="68"/>
      <c r="E232" s="69"/>
      <c r="F232" s="70"/>
      <c r="G232" s="71"/>
      <c r="H232" s="680"/>
    </row>
    <row r="233" spans="1:8" ht="38.25">
      <c r="A233" s="65">
        <f t="shared" si="11"/>
        <v>22</v>
      </c>
      <c r="B233" s="77" t="s">
        <v>81</v>
      </c>
      <c r="C233" s="67" t="s">
        <v>82</v>
      </c>
      <c r="D233" s="68">
        <v>1</v>
      </c>
      <c r="E233" s="69" t="s">
        <v>83</v>
      </c>
      <c r="F233" s="70">
        <v>56</v>
      </c>
      <c r="G233" s="71"/>
      <c r="H233" s="680"/>
    </row>
    <row r="234" spans="1:8">
      <c r="A234" s="65"/>
      <c r="B234" s="66"/>
      <c r="C234" s="67"/>
      <c r="D234" s="68"/>
      <c r="E234" s="69"/>
      <c r="F234" s="70"/>
      <c r="G234" s="71"/>
      <c r="H234" s="680"/>
    </row>
    <row r="235" spans="1:8">
      <c r="A235" s="62" t="s">
        <v>84</v>
      </c>
      <c r="B235" s="65"/>
      <c r="C235" s="78" t="s">
        <v>211</v>
      </c>
      <c r="D235" s="68"/>
      <c r="E235" s="69"/>
      <c r="F235" s="70"/>
      <c r="G235" s="71"/>
      <c r="H235" s="680"/>
    </row>
    <row r="236" spans="1:8">
      <c r="A236" s="65"/>
      <c r="B236" s="65"/>
      <c r="C236" s="78"/>
      <c r="D236" s="68"/>
      <c r="E236" s="69"/>
      <c r="F236" s="70"/>
      <c r="G236" s="71"/>
      <c r="H236" s="680"/>
    </row>
    <row r="237" spans="1:8" ht="38.25">
      <c r="A237" s="65">
        <f>A233+1</f>
        <v>23</v>
      </c>
      <c r="B237" s="66" t="s">
        <v>212</v>
      </c>
      <c r="C237" s="67" t="s">
        <v>213</v>
      </c>
      <c r="D237" s="68">
        <v>1</v>
      </c>
      <c r="E237" s="69" t="s">
        <v>169</v>
      </c>
      <c r="F237" s="70">
        <v>3</v>
      </c>
      <c r="G237" s="71"/>
      <c r="H237" s="680"/>
    </row>
    <row r="238" spans="1:8">
      <c r="A238" s="65"/>
      <c r="B238" s="66"/>
      <c r="C238" s="67"/>
      <c r="D238" s="68"/>
      <c r="E238" s="69"/>
      <c r="F238" s="70"/>
      <c r="G238" s="71"/>
      <c r="H238" s="680"/>
    </row>
    <row r="239" spans="1:8" ht="63.75">
      <c r="A239" s="65">
        <f t="shared" ref="A239:A259" si="12">A237+1</f>
        <v>24</v>
      </c>
      <c r="B239" s="66" t="s">
        <v>214</v>
      </c>
      <c r="C239" s="67" t="s">
        <v>215</v>
      </c>
      <c r="D239" s="68">
        <v>1</v>
      </c>
      <c r="E239" s="69" t="s">
        <v>216</v>
      </c>
      <c r="F239" s="70">
        <v>2</v>
      </c>
      <c r="G239" s="71"/>
      <c r="H239" s="680"/>
    </row>
    <row r="240" spans="1:8">
      <c r="A240" s="65"/>
      <c r="B240" s="66"/>
      <c r="C240" s="67"/>
      <c r="D240" s="68"/>
      <c r="E240" s="69"/>
      <c r="F240" s="70"/>
      <c r="G240" s="71"/>
      <c r="H240" s="680"/>
    </row>
    <row r="241" spans="1:8" ht="51">
      <c r="A241" s="65">
        <f t="shared" si="12"/>
        <v>25</v>
      </c>
      <c r="B241" s="66" t="s">
        <v>217</v>
      </c>
      <c r="C241" s="67" t="s">
        <v>218</v>
      </c>
      <c r="D241" s="68">
        <v>1</v>
      </c>
      <c r="E241" s="69" t="s">
        <v>169</v>
      </c>
      <c r="F241" s="70">
        <v>3</v>
      </c>
      <c r="G241" s="71"/>
      <c r="H241" s="680"/>
    </row>
    <row r="242" spans="1:8">
      <c r="A242" s="65"/>
      <c r="B242" s="66"/>
      <c r="C242" s="67"/>
      <c r="D242" s="68"/>
      <c r="E242" s="69"/>
      <c r="F242" s="70"/>
      <c r="G242" s="71"/>
      <c r="H242" s="680"/>
    </row>
    <row r="243" spans="1:8" ht="25.5">
      <c r="A243" s="65">
        <f t="shared" si="12"/>
        <v>26</v>
      </c>
      <c r="B243" s="66" t="s">
        <v>219</v>
      </c>
      <c r="C243" s="74" t="s">
        <v>220</v>
      </c>
      <c r="D243" s="68">
        <v>1</v>
      </c>
      <c r="E243" s="69" t="s">
        <v>169</v>
      </c>
      <c r="F243" s="70">
        <v>3</v>
      </c>
      <c r="G243" s="71"/>
      <c r="H243" s="680"/>
    </row>
    <row r="244" spans="1:8">
      <c r="A244" s="65"/>
      <c r="B244" s="66"/>
      <c r="C244" s="74"/>
      <c r="D244" s="68"/>
      <c r="E244" s="69"/>
      <c r="F244" s="70"/>
      <c r="G244" s="71"/>
      <c r="H244" s="680"/>
    </row>
    <row r="245" spans="1:8" ht="25.5">
      <c r="A245" s="65">
        <f t="shared" si="12"/>
        <v>27</v>
      </c>
      <c r="B245" s="66" t="s">
        <v>221</v>
      </c>
      <c r="C245" s="74" t="s">
        <v>222</v>
      </c>
      <c r="D245" s="68">
        <v>1</v>
      </c>
      <c r="E245" s="69" t="s">
        <v>169</v>
      </c>
      <c r="F245" s="70">
        <v>3</v>
      </c>
      <c r="G245" s="71"/>
      <c r="H245" s="680"/>
    </row>
    <row r="246" spans="1:8">
      <c r="A246" s="65"/>
      <c r="B246" s="66"/>
      <c r="C246" s="74"/>
      <c r="D246" s="68"/>
      <c r="E246" s="69"/>
      <c r="F246" s="70"/>
      <c r="G246" s="71"/>
      <c r="H246" s="680"/>
    </row>
    <row r="247" spans="1:8" ht="25.5">
      <c r="A247" s="65">
        <f t="shared" si="12"/>
        <v>28</v>
      </c>
      <c r="B247" s="66" t="s">
        <v>223</v>
      </c>
      <c r="C247" s="74" t="s">
        <v>224</v>
      </c>
      <c r="D247" s="68">
        <v>1</v>
      </c>
      <c r="E247" s="69" t="s">
        <v>169</v>
      </c>
      <c r="F247" s="70">
        <v>3</v>
      </c>
      <c r="G247" s="71"/>
      <c r="H247" s="680"/>
    </row>
    <row r="248" spans="1:8">
      <c r="A248" s="65"/>
      <c r="B248" s="66"/>
      <c r="C248" s="74"/>
      <c r="D248" s="68"/>
      <c r="E248" s="69"/>
      <c r="F248" s="70"/>
      <c r="G248" s="71"/>
      <c r="H248" s="680"/>
    </row>
    <row r="249" spans="1:8" ht="25.5">
      <c r="A249" s="65">
        <f t="shared" si="12"/>
        <v>29</v>
      </c>
      <c r="B249" s="66" t="s">
        <v>225</v>
      </c>
      <c r="C249" s="74" t="s">
        <v>226</v>
      </c>
      <c r="D249" s="68">
        <v>1</v>
      </c>
      <c r="E249" s="69" t="s">
        <v>169</v>
      </c>
      <c r="F249" s="70">
        <v>3</v>
      </c>
      <c r="G249" s="71"/>
      <c r="H249" s="680"/>
    </row>
    <row r="250" spans="1:8">
      <c r="A250" s="65"/>
      <c r="B250" s="66"/>
      <c r="C250" s="74"/>
      <c r="D250" s="68"/>
      <c r="E250" s="69"/>
      <c r="F250" s="70"/>
      <c r="G250" s="71"/>
      <c r="H250" s="680"/>
    </row>
    <row r="251" spans="1:8" ht="38.25">
      <c r="A251" s="65">
        <f t="shared" si="12"/>
        <v>30</v>
      </c>
      <c r="B251" s="66" t="s">
        <v>227</v>
      </c>
      <c r="C251" s="74" t="s">
        <v>228</v>
      </c>
      <c r="D251" s="68">
        <v>1</v>
      </c>
      <c r="E251" s="69" t="s">
        <v>169</v>
      </c>
      <c r="F251" s="70">
        <v>2</v>
      </c>
      <c r="G251" s="71"/>
      <c r="H251" s="680"/>
    </row>
    <row r="252" spans="1:8">
      <c r="A252" s="65"/>
      <c r="B252" s="66"/>
      <c r="C252" s="74"/>
      <c r="D252" s="68"/>
      <c r="E252" s="69"/>
      <c r="F252" s="70"/>
      <c r="G252" s="71"/>
      <c r="H252" s="680"/>
    </row>
    <row r="253" spans="1:8" ht="38.25">
      <c r="A253" s="65">
        <f t="shared" si="12"/>
        <v>31</v>
      </c>
      <c r="B253" s="66" t="s">
        <v>229</v>
      </c>
      <c r="C253" s="67" t="s">
        <v>230</v>
      </c>
      <c r="D253" s="68">
        <v>1</v>
      </c>
      <c r="E253" s="69" t="s">
        <v>169</v>
      </c>
      <c r="F253" s="70">
        <v>3</v>
      </c>
      <c r="G253" s="71"/>
      <c r="H253" s="680"/>
    </row>
    <row r="254" spans="1:8">
      <c r="A254" s="65"/>
      <c r="B254" s="66"/>
      <c r="C254" s="67"/>
      <c r="D254" s="68"/>
      <c r="E254" s="69"/>
      <c r="F254" s="70"/>
      <c r="G254" s="71"/>
      <c r="H254" s="680"/>
    </row>
    <row r="255" spans="1:8" ht="38.25">
      <c r="A255" s="65">
        <f t="shared" si="12"/>
        <v>32</v>
      </c>
      <c r="B255" s="66" t="s">
        <v>231</v>
      </c>
      <c r="C255" s="67" t="s">
        <v>232</v>
      </c>
      <c r="D255" s="68">
        <v>1</v>
      </c>
      <c r="E255" s="69" t="s">
        <v>216</v>
      </c>
      <c r="F255" s="70">
        <v>3</v>
      </c>
      <c r="G255" s="71"/>
      <c r="H255" s="680"/>
    </row>
    <row r="256" spans="1:8">
      <c r="A256" s="65"/>
      <c r="B256" s="66"/>
      <c r="C256" s="67"/>
      <c r="D256" s="68"/>
      <c r="E256" s="69"/>
      <c r="F256" s="70"/>
      <c r="G256" s="71"/>
      <c r="H256" s="680"/>
    </row>
    <row r="257" spans="1:8" ht="51">
      <c r="A257" s="65">
        <f t="shared" si="12"/>
        <v>33</v>
      </c>
      <c r="B257" s="66" t="s">
        <v>233</v>
      </c>
      <c r="C257" s="67" t="s">
        <v>234</v>
      </c>
      <c r="D257" s="68">
        <v>1</v>
      </c>
      <c r="E257" s="69" t="s">
        <v>169</v>
      </c>
      <c r="F257" s="70">
        <v>1</v>
      </c>
      <c r="G257" s="71"/>
      <c r="H257" s="680"/>
    </row>
    <row r="258" spans="1:8">
      <c r="A258" s="65"/>
      <c r="B258" s="66"/>
      <c r="C258" s="67"/>
      <c r="D258" s="68"/>
      <c r="E258" s="69"/>
      <c r="F258" s="70"/>
      <c r="G258" s="71"/>
      <c r="H258" s="680"/>
    </row>
    <row r="259" spans="1:8" ht="25.5">
      <c r="A259" s="65">
        <f t="shared" si="12"/>
        <v>34</v>
      </c>
      <c r="B259" s="66" t="s">
        <v>235</v>
      </c>
      <c r="C259" s="67" t="s">
        <v>236</v>
      </c>
      <c r="D259" s="68">
        <v>1</v>
      </c>
      <c r="E259" s="69" t="s">
        <v>216</v>
      </c>
      <c r="F259" s="70">
        <v>1</v>
      </c>
      <c r="G259" s="71"/>
      <c r="H259" s="680"/>
    </row>
    <row r="260" spans="1:8">
      <c r="A260" s="65"/>
      <c r="B260" s="66"/>
      <c r="C260" s="67"/>
      <c r="D260" s="68"/>
      <c r="E260" s="69"/>
      <c r="F260" s="70"/>
      <c r="G260" s="71"/>
      <c r="H260" s="680"/>
    </row>
    <row r="261" spans="1:8" ht="25.5">
      <c r="A261" s="65">
        <f t="shared" ref="A261:A271" si="13">A259+1</f>
        <v>35</v>
      </c>
      <c r="B261" s="66" t="s">
        <v>237</v>
      </c>
      <c r="C261" s="74" t="s">
        <v>238</v>
      </c>
      <c r="D261" s="68">
        <v>1</v>
      </c>
      <c r="E261" s="69" t="s">
        <v>123</v>
      </c>
      <c r="F261" s="70">
        <v>70</v>
      </c>
      <c r="G261" s="71"/>
      <c r="H261" s="680"/>
    </row>
    <row r="262" spans="1:8">
      <c r="A262" s="65"/>
      <c r="B262" s="66"/>
      <c r="C262" s="74"/>
      <c r="D262" s="68"/>
      <c r="E262" s="69"/>
      <c r="F262" s="70"/>
      <c r="G262" s="71"/>
      <c r="H262" s="680"/>
    </row>
    <row r="263" spans="1:8" ht="25.5">
      <c r="A263" s="65">
        <f t="shared" si="13"/>
        <v>36</v>
      </c>
      <c r="B263" s="66" t="s">
        <v>239</v>
      </c>
      <c r="C263" s="74" t="s">
        <v>240</v>
      </c>
      <c r="D263" s="68">
        <v>1</v>
      </c>
      <c r="E263" s="69" t="s">
        <v>123</v>
      </c>
      <c r="F263" s="70">
        <v>35</v>
      </c>
      <c r="G263" s="71"/>
      <c r="H263" s="680"/>
    </row>
    <row r="264" spans="1:8">
      <c r="A264" s="65"/>
      <c r="B264" s="66"/>
      <c r="C264" s="74"/>
      <c r="D264" s="68"/>
      <c r="E264" s="69"/>
      <c r="F264" s="70"/>
      <c r="G264" s="71"/>
      <c r="H264" s="680"/>
    </row>
    <row r="265" spans="1:8" ht="63.75">
      <c r="A265" s="65">
        <f t="shared" si="13"/>
        <v>37</v>
      </c>
      <c r="B265" s="66" t="s">
        <v>241</v>
      </c>
      <c r="C265" s="74" t="s">
        <v>242</v>
      </c>
      <c r="D265" s="68">
        <v>1</v>
      </c>
      <c r="E265" s="69" t="s">
        <v>169</v>
      </c>
      <c r="F265" s="70">
        <v>1</v>
      </c>
      <c r="G265" s="71"/>
      <c r="H265" s="680"/>
    </row>
    <row r="266" spans="1:8">
      <c r="A266" s="65"/>
      <c r="B266" s="66"/>
      <c r="C266" s="74"/>
      <c r="D266" s="68"/>
      <c r="E266" s="69"/>
      <c r="F266" s="70"/>
      <c r="G266" s="71"/>
      <c r="H266" s="680"/>
    </row>
    <row r="267" spans="1:8" ht="25.5">
      <c r="A267" s="65">
        <f t="shared" si="13"/>
        <v>38</v>
      </c>
      <c r="B267" s="66" t="s">
        <v>243</v>
      </c>
      <c r="C267" s="67" t="s">
        <v>244</v>
      </c>
      <c r="D267" s="68">
        <v>1</v>
      </c>
      <c r="E267" s="69" t="s">
        <v>123</v>
      </c>
      <c r="F267" s="70">
        <v>35</v>
      </c>
      <c r="G267" s="71"/>
      <c r="H267" s="680"/>
    </row>
    <row r="268" spans="1:8">
      <c r="A268" s="65"/>
      <c r="B268" s="66"/>
      <c r="C268" s="67"/>
      <c r="D268" s="68"/>
      <c r="E268" s="69"/>
      <c r="F268" s="70"/>
      <c r="G268" s="71"/>
      <c r="H268" s="680"/>
    </row>
    <row r="269" spans="1:8" ht="25.5">
      <c r="A269" s="65">
        <f t="shared" si="13"/>
        <v>39</v>
      </c>
      <c r="B269" s="66" t="s">
        <v>245</v>
      </c>
      <c r="C269" s="67" t="s">
        <v>246</v>
      </c>
      <c r="D269" s="68">
        <v>1</v>
      </c>
      <c r="E269" s="69" t="s">
        <v>123</v>
      </c>
      <c r="F269" s="70">
        <v>25</v>
      </c>
      <c r="G269" s="71"/>
      <c r="H269" s="680"/>
    </row>
    <row r="270" spans="1:8">
      <c r="A270" s="65"/>
      <c r="B270" s="66"/>
      <c r="C270" s="67"/>
      <c r="D270" s="68"/>
      <c r="E270" s="69"/>
      <c r="F270" s="70"/>
      <c r="G270" s="71"/>
      <c r="H270" s="680"/>
    </row>
    <row r="271" spans="1:8" ht="102">
      <c r="A271" s="65">
        <f t="shared" si="13"/>
        <v>40</v>
      </c>
      <c r="B271" s="66" t="s">
        <v>247</v>
      </c>
      <c r="C271" s="73" t="s">
        <v>248</v>
      </c>
      <c r="D271" s="68">
        <v>1</v>
      </c>
      <c r="E271" s="69" t="s">
        <v>123</v>
      </c>
      <c r="F271" s="70">
        <v>10</v>
      </c>
      <c r="G271" s="71"/>
      <c r="H271" s="680"/>
    </row>
    <row r="272" spans="1:8">
      <c r="A272" s="65"/>
      <c r="B272" s="66"/>
      <c r="C272" s="67"/>
      <c r="D272" s="68"/>
      <c r="E272" s="69"/>
      <c r="F272" s="70"/>
      <c r="G272" s="71"/>
      <c r="H272" s="680"/>
    </row>
    <row r="273" spans="1:8">
      <c r="A273" s="62" t="s">
        <v>130</v>
      </c>
      <c r="B273" s="62"/>
      <c r="C273" s="813" t="s">
        <v>249</v>
      </c>
      <c r="D273" s="813"/>
      <c r="E273" s="813"/>
      <c r="F273" s="70"/>
      <c r="G273" s="71"/>
      <c r="H273" s="680"/>
    </row>
    <row r="274" spans="1:8">
      <c r="A274" s="62"/>
      <c r="B274" s="62"/>
      <c r="C274" s="474"/>
      <c r="D274" s="68"/>
      <c r="E274" s="69"/>
      <c r="F274" s="70"/>
      <c r="G274" s="71"/>
      <c r="H274" s="680"/>
    </row>
    <row r="275" spans="1:8" ht="25.5">
      <c r="A275" s="65">
        <f>A271+1</f>
        <v>41</v>
      </c>
      <c r="B275" s="66" t="s">
        <v>86</v>
      </c>
      <c r="C275" s="67" t="s">
        <v>87</v>
      </c>
      <c r="D275" s="68">
        <v>1000</v>
      </c>
      <c r="E275" s="69" t="s">
        <v>65</v>
      </c>
      <c r="F275" s="70">
        <v>290</v>
      </c>
      <c r="G275" s="71"/>
      <c r="H275" s="680"/>
    </row>
    <row r="276" spans="1:8">
      <c r="A276" s="65"/>
      <c r="B276" s="66"/>
      <c r="C276" s="67"/>
      <c r="D276" s="68"/>
      <c r="E276" s="69"/>
      <c r="F276" s="70"/>
      <c r="G276" s="71"/>
      <c r="H276" s="680"/>
    </row>
    <row r="277" spans="1:8" ht="25.5">
      <c r="A277" s="65">
        <f>A275+1</f>
        <v>42</v>
      </c>
      <c r="B277" s="66" t="s">
        <v>88</v>
      </c>
      <c r="C277" s="67" t="s">
        <v>89</v>
      </c>
      <c r="D277" s="68">
        <v>1000</v>
      </c>
      <c r="E277" s="69" t="s">
        <v>65</v>
      </c>
      <c r="F277" s="70">
        <v>640</v>
      </c>
      <c r="G277" s="71"/>
      <c r="H277" s="680"/>
    </row>
    <row r="278" spans="1:8">
      <c r="A278" s="65"/>
      <c r="B278" s="66"/>
      <c r="C278" s="67"/>
      <c r="D278" s="68"/>
      <c r="E278" s="69"/>
      <c r="F278" s="70"/>
      <c r="G278" s="71"/>
      <c r="H278" s="680"/>
    </row>
    <row r="279" spans="1:8" ht="25.5">
      <c r="A279" s="65">
        <f t="shared" ref="A279:A317" si="14">A277+1</f>
        <v>43</v>
      </c>
      <c r="B279" s="66" t="s">
        <v>90</v>
      </c>
      <c r="C279" s="73" t="s">
        <v>91</v>
      </c>
      <c r="D279" s="68">
        <v>100</v>
      </c>
      <c r="E279" s="69" t="s">
        <v>65</v>
      </c>
      <c r="F279" s="70">
        <v>120</v>
      </c>
      <c r="G279" s="71"/>
      <c r="H279" s="680"/>
    </row>
    <row r="280" spans="1:8">
      <c r="A280" s="65"/>
      <c r="B280" s="79"/>
      <c r="C280" s="67"/>
      <c r="D280" s="68"/>
      <c r="E280" s="69"/>
      <c r="F280" s="70"/>
      <c r="G280" s="71"/>
      <c r="H280" s="680"/>
    </row>
    <row r="281" spans="1:8" ht="25.5">
      <c r="A281" s="65">
        <f t="shared" si="14"/>
        <v>44</v>
      </c>
      <c r="B281" s="66" t="s">
        <v>92</v>
      </c>
      <c r="C281" s="67" t="s">
        <v>93</v>
      </c>
      <c r="D281" s="68">
        <v>100</v>
      </c>
      <c r="E281" s="69" t="s">
        <v>65</v>
      </c>
      <c r="F281" s="70">
        <v>90</v>
      </c>
      <c r="G281" s="71"/>
      <c r="H281" s="680"/>
    </row>
    <row r="282" spans="1:8">
      <c r="A282" s="65"/>
      <c r="B282" s="66"/>
      <c r="C282" s="67"/>
      <c r="D282" s="68"/>
      <c r="E282" s="69"/>
      <c r="F282" s="70"/>
      <c r="G282" s="71"/>
      <c r="H282" s="680"/>
    </row>
    <row r="283" spans="1:8" ht="25.5">
      <c r="A283" s="65">
        <f t="shared" si="14"/>
        <v>45</v>
      </c>
      <c r="B283" s="66" t="s">
        <v>94</v>
      </c>
      <c r="C283" s="73" t="s">
        <v>95</v>
      </c>
      <c r="D283" s="68">
        <v>100</v>
      </c>
      <c r="E283" s="69" t="s">
        <v>65</v>
      </c>
      <c r="F283" s="70">
        <f>F279</f>
        <v>120</v>
      </c>
      <c r="G283" s="71"/>
      <c r="H283" s="680"/>
    </row>
    <row r="284" spans="1:8">
      <c r="A284" s="65"/>
      <c r="B284" s="66"/>
      <c r="C284" s="67"/>
      <c r="D284" s="68"/>
      <c r="E284" s="69"/>
      <c r="F284" s="70"/>
      <c r="G284" s="71"/>
      <c r="H284" s="680"/>
    </row>
    <row r="285" spans="1:8" ht="25.5">
      <c r="A285" s="65">
        <f t="shared" si="14"/>
        <v>46</v>
      </c>
      <c r="B285" s="66" t="s">
        <v>96</v>
      </c>
      <c r="C285" s="67" t="s">
        <v>97</v>
      </c>
      <c r="D285" s="68">
        <v>100</v>
      </c>
      <c r="E285" s="69" t="s">
        <v>65</v>
      </c>
      <c r="F285" s="70">
        <v>7</v>
      </c>
      <c r="G285" s="71"/>
      <c r="H285" s="680"/>
    </row>
    <row r="286" spans="1:8">
      <c r="A286" s="65"/>
      <c r="B286" s="66"/>
      <c r="C286" s="67"/>
      <c r="D286" s="68"/>
      <c r="E286" s="69"/>
      <c r="F286" s="70"/>
      <c r="G286" s="71"/>
      <c r="H286" s="680"/>
    </row>
    <row r="287" spans="1:8" ht="25.5">
      <c r="A287" s="65">
        <f t="shared" si="14"/>
        <v>47</v>
      </c>
      <c r="B287" s="65" t="s">
        <v>98</v>
      </c>
      <c r="C287" s="67" t="s">
        <v>99</v>
      </c>
      <c r="D287" s="68">
        <v>100</v>
      </c>
      <c r="E287" s="69" t="s">
        <v>100</v>
      </c>
      <c r="F287" s="70">
        <v>13</v>
      </c>
      <c r="G287" s="71"/>
      <c r="H287" s="680"/>
    </row>
    <row r="288" spans="1:8">
      <c r="A288" s="65"/>
      <c r="B288" s="65"/>
      <c r="C288" s="67"/>
      <c r="D288" s="68"/>
      <c r="E288" s="69"/>
      <c r="F288" s="70"/>
      <c r="G288" s="71"/>
      <c r="H288" s="680"/>
    </row>
    <row r="289" spans="1:8" ht="38.25">
      <c r="A289" s="65">
        <f t="shared" si="14"/>
        <v>48</v>
      </c>
      <c r="B289" s="66" t="s">
        <v>101</v>
      </c>
      <c r="C289" s="74" t="s">
        <v>102</v>
      </c>
      <c r="D289" s="68">
        <v>100</v>
      </c>
      <c r="E289" s="69" t="s">
        <v>68</v>
      </c>
      <c r="F289" s="70">
        <v>45</v>
      </c>
      <c r="G289" s="71"/>
      <c r="H289" s="680"/>
    </row>
    <row r="290" spans="1:8">
      <c r="A290" s="65"/>
      <c r="B290" s="66"/>
      <c r="C290" s="74"/>
      <c r="D290" s="68"/>
      <c r="E290" s="69"/>
      <c r="F290" s="70"/>
      <c r="G290" s="71"/>
      <c r="H290" s="680"/>
    </row>
    <row r="291" spans="1:8" ht="25.5">
      <c r="A291" s="65">
        <f t="shared" si="14"/>
        <v>49</v>
      </c>
      <c r="B291" s="66" t="s">
        <v>103</v>
      </c>
      <c r="C291" s="67" t="s">
        <v>104</v>
      </c>
      <c r="D291" s="68">
        <v>100</v>
      </c>
      <c r="E291" s="69" t="s">
        <v>65</v>
      </c>
      <c r="F291" s="70">
        <v>230</v>
      </c>
      <c r="G291" s="71"/>
      <c r="H291" s="680"/>
    </row>
    <row r="292" spans="1:8">
      <c r="A292" s="65"/>
      <c r="B292" s="66"/>
      <c r="C292" s="67"/>
      <c r="D292" s="68"/>
      <c r="E292" s="69"/>
      <c r="F292" s="70"/>
      <c r="G292" s="71"/>
      <c r="H292" s="680"/>
    </row>
    <row r="293" spans="1:8" ht="25.5">
      <c r="A293" s="65">
        <f t="shared" si="14"/>
        <v>50</v>
      </c>
      <c r="B293" s="66" t="s">
        <v>105</v>
      </c>
      <c r="C293" s="67" t="s">
        <v>106</v>
      </c>
      <c r="D293" s="68">
        <v>100</v>
      </c>
      <c r="E293" s="69" t="s">
        <v>65</v>
      </c>
      <c r="F293" s="70">
        <v>410</v>
      </c>
      <c r="G293" s="71"/>
      <c r="H293" s="680"/>
    </row>
    <row r="294" spans="1:8">
      <c r="A294" s="65"/>
      <c r="B294" s="66"/>
      <c r="C294" s="67"/>
      <c r="D294" s="68"/>
      <c r="E294" s="69"/>
      <c r="F294" s="70"/>
      <c r="G294" s="71"/>
      <c r="H294" s="680"/>
    </row>
    <row r="295" spans="1:8" ht="38.25">
      <c r="A295" s="65">
        <f t="shared" si="14"/>
        <v>51</v>
      </c>
      <c r="B295" s="75" t="s">
        <v>107</v>
      </c>
      <c r="C295" s="67" t="s">
        <v>108</v>
      </c>
      <c r="D295" s="68">
        <v>1</v>
      </c>
      <c r="E295" s="69" t="s">
        <v>68</v>
      </c>
      <c r="F295" s="70">
        <v>445</v>
      </c>
      <c r="G295" s="71"/>
      <c r="H295" s="680"/>
    </row>
    <row r="296" spans="1:8">
      <c r="A296" s="65"/>
      <c r="B296" s="75"/>
      <c r="C296" s="67"/>
      <c r="D296" s="68"/>
      <c r="E296" s="69"/>
      <c r="F296" s="70"/>
      <c r="G296" s="71"/>
      <c r="H296" s="680"/>
    </row>
    <row r="297" spans="1:8" ht="25.5">
      <c r="A297" s="65">
        <f>A295+1</f>
        <v>52</v>
      </c>
      <c r="B297" s="76" t="s">
        <v>109</v>
      </c>
      <c r="C297" s="73" t="s">
        <v>110</v>
      </c>
      <c r="D297" s="68">
        <v>100</v>
      </c>
      <c r="E297" s="69" t="s">
        <v>68</v>
      </c>
      <c r="F297" s="70">
        <v>385</v>
      </c>
      <c r="G297" s="71"/>
      <c r="H297" s="680"/>
    </row>
    <row r="298" spans="1:8">
      <c r="A298" s="65"/>
      <c r="B298" s="75"/>
      <c r="C298" s="67"/>
      <c r="D298" s="68"/>
      <c r="E298" s="69"/>
      <c r="F298" s="70"/>
      <c r="G298" s="71"/>
      <c r="H298" s="680"/>
    </row>
    <row r="299" spans="1:8">
      <c r="A299" s="65">
        <f>A297+1</f>
        <v>53</v>
      </c>
      <c r="B299" s="66" t="s">
        <v>71</v>
      </c>
      <c r="C299" s="67" t="s">
        <v>72</v>
      </c>
      <c r="D299" s="68">
        <v>100</v>
      </c>
      <c r="E299" s="69" t="s">
        <v>68</v>
      </c>
      <c r="F299" s="70">
        <v>770</v>
      </c>
      <c r="G299" s="71"/>
      <c r="H299" s="680"/>
    </row>
    <row r="300" spans="1:8">
      <c r="A300" s="65"/>
      <c r="B300" s="66"/>
      <c r="C300" s="67"/>
      <c r="D300" s="68"/>
      <c r="E300" s="69"/>
      <c r="F300" s="70"/>
      <c r="G300" s="71"/>
      <c r="H300" s="680"/>
    </row>
    <row r="301" spans="1:8" ht="25.5">
      <c r="A301" s="65">
        <f t="shared" si="14"/>
        <v>54</v>
      </c>
      <c r="B301" s="66" t="s">
        <v>111</v>
      </c>
      <c r="C301" s="67" t="s">
        <v>112</v>
      </c>
      <c r="D301" s="68">
        <v>100</v>
      </c>
      <c r="E301" s="69" t="s">
        <v>68</v>
      </c>
      <c r="F301" s="70">
        <v>525</v>
      </c>
      <c r="G301" s="71"/>
      <c r="H301" s="680"/>
    </row>
    <row r="302" spans="1:8">
      <c r="A302" s="65"/>
      <c r="B302" s="66"/>
      <c r="C302" s="67"/>
      <c r="D302" s="68"/>
      <c r="E302" s="69"/>
      <c r="F302" s="70"/>
      <c r="G302" s="71"/>
      <c r="H302" s="680"/>
    </row>
    <row r="303" spans="1:8">
      <c r="A303" s="65">
        <f t="shared" si="14"/>
        <v>55</v>
      </c>
      <c r="B303" s="66" t="s">
        <v>113</v>
      </c>
      <c r="C303" s="74" t="s">
        <v>114</v>
      </c>
      <c r="D303" s="68">
        <v>100</v>
      </c>
      <c r="E303" s="69" t="s">
        <v>68</v>
      </c>
      <c r="F303" s="70">
        <v>1160</v>
      </c>
      <c r="G303" s="71"/>
      <c r="H303" s="680"/>
    </row>
    <row r="304" spans="1:8">
      <c r="A304" s="65"/>
      <c r="B304" s="66"/>
      <c r="C304" s="74"/>
      <c r="D304" s="68"/>
      <c r="E304" s="69"/>
      <c r="F304" s="70"/>
      <c r="G304" s="71"/>
      <c r="H304" s="680"/>
    </row>
    <row r="305" spans="1:8">
      <c r="A305" s="65">
        <f t="shared" si="14"/>
        <v>56</v>
      </c>
      <c r="B305" s="66" t="s">
        <v>115</v>
      </c>
      <c r="C305" s="74" t="s">
        <v>116</v>
      </c>
      <c r="D305" s="68">
        <v>100</v>
      </c>
      <c r="E305" s="69" t="s">
        <v>68</v>
      </c>
      <c r="F305" s="70">
        <f>F303</f>
        <v>1160</v>
      </c>
      <c r="G305" s="71"/>
      <c r="H305" s="680"/>
    </row>
    <row r="306" spans="1:8">
      <c r="A306" s="65"/>
      <c r="B306" s="66"/>
      <c r="C306" s="74"/>
      <c r="D306" s="68"/>
      <c r="E306" s="69"/>
      <c r="F306" s="70"/>
      <c r="G306" s="71"/>
      <c r="H306" s="680"/>
    </row>
    <row r="307" spans="1:8" ht="25.5">
      <c r="A307" s="65">
        <f t="shared" si="14"/>
        <v>57</v>
      </c>
      <c r="B307" s="76" t="s">
        <v>117</v>
      </c>
      <c r="C307" s="67" t="s">
        <v>118</v>
      </c>
      <c r="D307" s="68">
        <v>100</v>
      </c>
      <c r="E307" s="69" t="s">
        <v>68</v>
      </c>
      <c r="F307" s="70">
        <f>F301</f>
        <v>525</v>
      </c>
      <c r="G307" s="71"/>
      <c r="H307" s="680"/>
    </row>
    <row r="308" spans="1:8">
      <c r="A308" s="65"/>
      <c r="B308" s="76"/>
      <c r="C308" s="67"/>
      <c r="D308" s="68"/>
      <c r="E308" s="69"/>
      <c r="F308" s="70"/>
      <c r="G308" s="71"/>
      <c r="H308" s="680"/>
    </row>
    <row r="309" spans="1:8" ht="25.5">
      <c r="A309" s="65">
        <f t="shared" si="14"/>
        <v>58</v>
      </c>
      <c r="B309" s="76" t="s">
        <v>119</v>
      </c>
      <c r="C309" s="73" t="s">
        <v>120</v>
      </c>
      <c r="D309" s="68">
        <v>1</v>
      </c>
      <c r="E309" s="69" t="s">
        <v>68</v>
      </c>
      <c r="F309" s="70">
        <v>20</v>
      </c>
      <c r="G309" s="71"/>
      <c r="H309" s="680"/>
    </row>
    <row r="310" spans="1:8">
      <c r="A310" s="65"/>
      <c r="B310" s="76"/>
      <c r="C310" s="67"/>
      <c r="D310" s="68"/>
      <c r="E310" s="69"/>
      <c r="F310" s="70"/>
      <c r="G310" s="71"/>
      <c r="H310" s="680"/>
    </row>
    <row r="311" spans="1:8" ht="38.25">
      <c r="A311" s="65">
        <f>A309+1</f>
        <v>59</v>
      </c>
      <c r="B311" s="66" t="s">
        <v>121</v>
      </c>
      <c r="C311" s="67" t="s">
        <v>122</v>
      </c>
      <c r="D311" s="68">
        <v>1</v>
      </c>
      <c r="E311" s="69" t="s">
        <v>123</v>
      </c>
      <c r="F311" s="70">
        <v>10</v>
      </c>
      <c r="G311" s="71"/>
      <c r="H311" s="680"/>
    </row>
    <row r="312" spans="1:8">
      <c r="A312" s="65"/>
      <c r="B312" s="66"/>
      <c r="C312" s="67"/>
      <c r="D312" s="68"/>
      <c r="E312" s="69"/>
      <c r="F312" s="70"/>
      <c r="G312" s="71"/>
      <c r="H312" s="680"/>
    </row>
    <row r="313" spans="1:8" ht="140.25">
      <c r="A313" s="65">
        <f>A311+1</f>
        <v>60</v>
      </c>
      <c r="B313" s="77" t="s">
        <v>124</v>
      </c>
      <c r="C313" s="67" t="s">
        <v>125</v>
      </c>
      <c r="D313" s="68">
        <v>1</v>
      </c>
      <c r="E313" s="69" t="s">
        <v>83</v>
      </c>
      <c r="F313" s="70">
        <v>20</v>
      </c>
      <c r="G313" s="71"/>
      <c r="H313" s="680"/>
    </row>
    <row r="314" spans="1:8">
      <c r="A314" s="65"/>
      <c r="B314" s="77"/>
      <c r="C314" s="67"/>
      <c r="D314" s="68"/>
      <c r="E314" s="69"/>
      <c r="F314" s="70"/>
      <c r="G314" s="71"/>
      <c r="H314" s="680"/>
    </row>
    <row r="315" spans="1:8" ht="38.25">
      <c r="A315" s="65">
        <f t="shared" si="14"/>
        <v>61</v>
      </c>
      <c r="B315" s="66" t="s">
        <v>126</v>
      </c>
      <c r="C315" s="67" t="s">
        <v>127</v>
      </c>
      <c r="D315" s="68">
        <v>1</v>
      </c>
      <c r="E315" s="69" t="s">
        <v>68</v>
      </c>
      <c r="F315" s="70">
        <v>28</v>
      </c>
      <c r="G315" s="71"/>
      <c r="H315" s="680"/>
    </row>
    <row r="316" spans="1:8">
      <c r="A316" s="65"/>
      <c r="B316" s="66"/>
      <c r="C316" s="67"/>
      <c r="D316" s="68"/>
      <c r="E316" s="69"/>
      <c r="F316" s="70"/>
      <c r="G316" s="71"/>
      <c r="H316" s="680"/>
    </row>
    <row r="317" spans="1:8" ht="38.25">
      <c r="A317" s="65">
        <f t="shared" si="14"/>
        <v>62</v>
      </c>
      <c r="B317" s="66" t="s">
        <v>128</v>
      </c>
      <c r="C317" s="67" t="s">
        <v>129</v>
      </c>
      <c r="D317" s="68">
        <v>100</v>
      </c>
      <c r="E317" s="69" t="s">
        <v>68</v>
      </c>
      <c r="F317" s="70">
        <v>1030</v>
      </c>
      <c r="G317" s="71"/>
      <c r="H317" s="680"/>
    </row>
    <row r="318" spans="1:8">
      <c r="A318" s="65"/>
      <c r="B318" s="66"/>
      <c r="C318" s="67"/>
      <c r="D318" s="68"/>
      <c r="E318" s="69"/>
      <c r="F318" s="70"/>
      <c r="G318" s="71"/>
      <c r="H318" s="680"/>
    </row>
    <row r="319" spans="1:8">
      <c r="A319" s="62" t="s">
        <v>138</v>
      </c>
      <c r="B319" s="62"/>
      <c r="C319" s="78" t="s">
        <v>250</v>
      </c>
      <c r="D319" s="68"/>
      <c r="E319" s="69"/>
      <c r="F319" s="584"/>
      <c r="G319" s="305"/>
      <c r="H319" s="680"/>
    </row>
    <row r="320" spans="1:8">
      <c r="A320" s="62"/>
      <c r="B320" s="62"/>
      <c r="C320" s="474"/>
      <c r="D320" s="68"/>
      <c r="E320" s="69"/>
      <c r="F320" s="70"/>
      <c r="G320" s="71"/>
      <c r="H320" s="680"/>
    </row>
    <row r="321" spans="1:8">
      <c r="A321" s="65">
        <f>A317+1</f>
        <v>63</v>
      </c>
      <c r="B321" s="66" t="s">
        <v>71</v>
      </c>
      <c r="C321" s="67" t="s">
        <v>72</v>
      </c>
      <c r="D321" s="68">
        <v>100</v>
      </c>
      <c r="E321" s="69" t="s">
        <v>68</v>
      </c>
      <c r="F321" s="70">
        <v>460</v>
      </c>
      <c r="G321" s="71"/>
      <c r="H321" s="680"/>
    </row>
    <row r="322" spans="1:8">
      <c r="A322" s="65"/>
      <c r="B322" s="66"/>
      <c r="C322" s="67"/>
      <c r="D322" s="68"/>
      <c r="E322" s="69"/>
      <c r="F322" s="70"/>
      <c r="G322" s="71"/>
      <c r="H322" s="680"/>
    </row>
    <row r="323" spans="1:8" ht="25.5">
      <c r="A323" s="65">
        <f t="shared" ref="A323" si="15">A321+1</f>
        <v>64</v>
      </c>
      <c r="B323" s="66" t="s">
        <v>111</v>
      </c>
      <c r="C323" s="67" t="s">
        <v>112</v>
      </c>
      <c r="D323" s="68">
        <v>100</v>
      </c>
      <c r="E323" s="69" t="s">
        <v>68</v>
      </c>
      <c r="F323" s="70">
        <v>415</v>
      </c>
      <c r="G323" s="71"/>
      <c r="H323" s="680"/>
    </row>
    <row r="324" spans="1:8">
      <c r="A324" s="65"/>
      <c r="B324" s="66"/>
      <c r="C324" s="67"/>
      <c r="D324" s="68"/>
      <c r="E324" s="69"/>
      <c r="F324" s="70"/>
      <c r="G324" s="71"/>
      <c r="H324" s="680"/>
    </row>
    <row r="325" spans="1:8">
      <c r="A325" s="65">
        <f>A323+1</f>
        <v>65</v>
      </c>
      <c r="B325" s="76" t="s">
        <v>73</v>
      </c>
      <c r="C325" s="74" t="s">
        <v>74</v>
      </c>
      <c r="D325" s="68">
        <v>100</v>
      </c>
      <c r="E325" s="69" t="s">
        <v>68</v>
      </c>
      <c r="F325" s="70">
        <v>1220</v>
      </c>
      <c r="G325" s="71"/>
      <c r="H325" s="680"/>
    </row>
    <row r="326" spans="1:8">
      <c r="A326" s="65"/>
      <c r="B326" s="76"/>
      <c r="C326" s="74"/>
      <c r="D326" s="68"/>
      <c r="E326" s="69"/>
      <c r="F326" s="70"/>
      <c r="G326" s="71"/>
      <c r="H326" s="680"/>
    </row>
    <row r="327" spans="1:8">
      <c r="A327" s="65">
        <f>A325+1</f>
        <v>66</v>
      </c>
      <c r="B327" s="76" t="s">
        <v>75</v>
      </c>
      <c r="C327" s="74" t="s">
        <v>76</v>
      </c>
      <c r="D327" s="68">
        <v>100</v>
      </c>
      <c r="E327" s="69" t="s">
        <v>68</v>
      </c>
      <c r="F327" s="70">
        <f>F325</f>
        <v>1220</v>
      </c>
      <c r="G327" s="71"/>
      <c r="H327" s="680"/>
    </row>
    <row r="328" spans="1:8">
      <c r="A328" s="65"/>
      <c r="B328" s="66"/>
      <c r="C328" s="74"/>
      <c r="D328" s="68"/>
      <c r="E328" s="69"/>
      <c r="F328" s="70"/>
      <c r="G328" s="71"/>
      <c r="H328" s="680"/>
    </row>
    <row r="329" spans="1:8">
      <c r="A329" s="65">
        <f>A327+1</f>
        <v>67</v>
      </c>
      <c r="B329" s="76" t="s">
        <v>77</v>
      </c>
      <c r="C329" s="73" t="s">
        <v>251</v>
      </c>
      <c r="D329" s="68">
        <v>100</v>
      </c>
      <c r="E329" s="69" t="s">
        <v>68</v>
      </c>
      <c r="F329" s="70">
        <v>176</v>
      </c>
      <c r="G329" s="71"/>
      <c r="H329" s="680"/>
    </row>
    <row r="330" spans="1:8">
      <c r="A330" s="65"/>
      <c r="B330" s="66"/>
      <c r="C330" s="74"/>
      <c r="D330" s="68"/>
      <c r="E330" s="69"/>
      <c r="F330" s="70"/>
      <c r="G330" s="71"/>
      <c r="H330" s="680"/>
    </row>
    <row r="331" spans="1:8" ht="25.5">
      <c r="A331" s="65">
        <f t="shared" ref="A331" si="16">A329+1</f>
        <v>68</v>
      </c>
      <c r="B331" s="76" t="s">
        <v>79</v>
      </c>
      <c r="C331" s="73" t="s">
        <v>252</v>
      </c>
      <c r="D331" s="68">
        <v>100</v>
      </c>
      <c r="E331" s="69" t="s">
        <v>68</v>
      </c>
      <c r="F331" s="70">
        <f>F329</f>
        <v>176</v>
      </c>
      <c r="G331" s="71"/>
      <c r="H331" s="680"/>
    </row>
    <row r="332" spans="1:8">
      <c r="A332" s="65"/>
      <c r="B332" s="76"/>
      <c r="C332" s="67"/>
      <c r="D332" s="68"/>
      <c r="E332" s="69"/>
      <c r="F332" s="70"/>
      <c r="G332" s="71"/>
      <c r="H332" s="680"/>
    </row>
    <row r="333" spans="1:8" ht="76.5">
      <c r="A333" s="65">
        <f>A331+1</f>
        <v>69</v>
      </c>
      <c r="B333" s="75" t="s">
        <v>136</v>
      </c>
      <c r="C333" s="73" t="s">
        <v>137</v>
      </c>
      <c r="D333" s="68">
        <v>1</v>
      </c>
      <c r="E333" s="69" t="s">
        <v>123</v>
      </c>
      <c r="F333" s="70">
        <v>40</v>
      </c>
      <c r="G333" s="71"/>
      <c r="H333" s="680"/>
    </row>
    <row r="334" spans="1:8">
      <c r="A334" s="65"/>
      <c r="B334" s="75"/>
      <c r="C334" s="73"/>
      <c r="D334" s="68"/>
      <c r="E334" s="69"/>
      <c r="F334" s="70"/>
      <c r="G334" s="71"/>
      <c r="H334" s="680"/>
    </row>
    <row r="335" spans="1:8" ht="38.25">
      <c r="A335" s="65">
        <f>A333+1</f>
        <v>70</v>
      </c>
      <c r="B335" s="77" t="s">
        <v>81</v>
      </c>
      <c r="C335" s="67" t="s">
        <v>82</v>
      </c>
      <c r="D335" s="68">
        <v>1</v>
      </c>
      <c r="E335" s="69" t="s">
        <v>83</v>
      </c>
      <c r="F335" s="70">
        <v>30</v>
      </c>
      <c r="G335" s="71"/>
      <c r="H335" s="680"/>
    </row>
    <row r="336" spans="1:8">
      <c r="A336" s="65"/>
      <c r="B336" s="66"/>
      <c r="C336" s="67"/>
      <c r="D336" s="68"/>
      <c r="E336" s="69"/>
      <c r="F336" s="70"/>
      <c r="G336" s="71"/>
      <c r="H336" s="680"/>
    </row>
    <row r="337" spans="1:8">
      <c r="A337" s="80" t="s">
        <v>140</v>
      </c>
      <c r="B337" s="65"/>
      <c r="C337" s="78" t="s">
        <v>253</v>
      </c>
      <c r="D337" s="68"/>
      <c r="E337" s="69"/>
      <c r="F337" s="70"/>
      <c r="G337" s="71"/>
      <c r="H337" s="680"/>
    </row>
    <row r="338" spans="1:8">
      <c r="A338" s="65"/>
      <c r="B338" s="66"/>
      <c r="C338" s="67"/>
      <c r="D338" s="68"/>
      <c r="E338" s="69"/>
      <c r="F338" s="70"/>
      <c r="G338" s="71"/>
      <c r="H338" s="680"/>
    </row>
    <row r="339" spans="1:8" ht="25.5">
      <c r="A339" s="65">
        <f>A335+1</f>
        <v>71</v>
      </c>
      <c r="B339" s="66" t="s">
        <v>86</v>
      </c>
      <c r="C339" s="67" t="s">
        <v>87</v>
      </c>
      <c r="D339" s="68">
        <v>1000</v>
      </c>
      <c r="E339" s="69" t="s">
        <v>65</v>
      </c>
      <c r="F339" s="70">
        <v>20</v>
      </c>
      <c r="G339" s="71"/>
      <c r="H339" s="680"/>
    </row>
    <row r="340" spans="1:8">
      <c r="A340" s="65"/>
      <c r="B340" s="66"/>
      <c r="C340" s="67"/>
      <c r="D340" s="68"/>
      <c r="E340" s="69"/>
      <c r="F340" s="70"/>
      <c r="G340" s="71"/>
      <c r="H340" s="680"/>
    </row>
    <row r="341" spans="1:8" ht="25.5">
      <c r="A341" s="65">
        <f>A339+1</f>
        <v>72</v>
      </c>
      <c r="B341" s="66" t="s">
        <v>88</v>
      </c>
      <c r="C341" s="67" t="s">
        <v>89</v>
      </c>
      <c r="D341" s="68">
        <v>1000</v>
      </c>
      <c r="E341" s="69" t="s">
        <v>65</v>
      </c>
      <c r="F341" s="70">
        <v>90</v>
      </c>
      <c r="G341" s="71"/>
      <c r="H341" s="680"/>
    </row>
    <row r="342" spans="1:8">
      <c r="A342" s="65"/>
      <c r="B342" s="66"/>
      <c r="C342" s="67"/>
      <c r="D342" s="68"/>
      <c r="E342" s="69"/>
      <c r="F342" s="70"/>
      <c r="G342" s="71"/>
      <c r="H342" s="680"/>
    </row>
    <row r="343" spans="1:8" ht="25.5">
      <c r="A343" s="65">
        <f>A341+1</f>
        <v>73</v>
      </c>
      <c r="B343" s="66" t="s">
        <v>94</v>
      </c>
      <c r="C343" s="67" t="s">
        <v>95</v>
      </c>
      <c r="D343" s="68">
        <v>100</v>
      </c>
      <c r="E343" s="69" t="s">
        <v>65</v>
      </c>
      <c r="F343" s="70">
        <v>29</v>
      </c>
      <c r="G343" s="71"/>
      <c r="H343" s="680"/>
    </row>
    <row r="344" spans="1:8">
      <c r="A344" s="65"/>
      <c r="B344" s="66"/>
      <c r="C344" s="67"/>
      <c r="D344" s="68"/>
      <c r="E344" s="69"/>
      <c r="F344" s="70"/>
      <c r="G344" s="71"/>
      <c r="H344" s="680"/>
    </row>
    <row r="345" spans="1:8" ht="25.5">
      <c r="A345" s="65">
        <f>A343+1</f>
        <v>74</v>
      </c>
      <c r="B345" s="66" t="s">
        <v>254</v>
      </c>
      <c r="C345" s="73" t="s">
        <v>255</v>
      </c>
      <c r="D345" s="68">
        <v>100</v>
      </c>
      <c r="E345" s="69" t="s">
        <v>65</v>
      </c>
      <c r="F345" s="70">
        <v>14</v>
      </c>
      <c r="G345" s="71"/>
      <c r="H345" s="680"/>
    </row>
    <row r="346" spans="1:8">
      <c r="A346" s="65"/>
      <c r="B346" s="66"/>
      <c r="C346" s="67"/>
      <c r="D346" s="68"/>
      <c r="E346" s="69"/>
      <c r="F346" s="70"/>
      <c r="G346" s="71"/>
      <c r="H346" s="680"/>
    </row>
    <row r="347" spans="1:8" ht="25.5">
      <c r="A347" s="65">
        <f>A345+1</f>
        <v>75</v>
      </c>
      <c r="B347" s="66" t="s">
        <v>98</v>
      </c>
      <c r="C347" s="67" t="s">
        <v>99</v>
      </c>
      <c r="D347" s="68">
        <v>100</v>
      </c>
      <c r="E347" s="69" t="s">
        <v>100</v>
      </c>
      <c r="F347" s="70">
        <v>26</v>
      </c>
      <c r="G347" s="71"/>
      <c r="H347" s="680"/>
    </row>
    <row r="348" spans="1:8">
      <c r="A348" s="65"/>
      <c r="B348" s="66"/>
      <c r="C348" s="67"/>
      <c r="D348" s="68"/>
      <c r="E348" s="69"/>
      <c r="F348" s="70"/>
      <c r="G348" s="71"/>
      <c r="H348" s="680"/>
    </row>
    <row r="349" spans="1:8" ht="25.5">
      <c r="A349" s="65">
        <f t="shared" ref="A349" si="17">A347+1</f>
        <v>76</v>
      </c>
      <c r="B349" s="66" t="s">
        <v>105</v>
      </c>
      <c r="C349" s="67" t="s">
        <v>106</v>
      </c>
      <c r="D349" s="68">
        <v>100</v>
      </c>
      <c r="E349" s="69" t="s">
        <v>65</v>
      </c>
      <c r="F349" s="70">
        <v>115</v>
      </c>
      <c r="G349" s="71"/>
      <c r="H349" s="680"/>
    </row>
    <row r="350" spans="1:8">
      <c r="A350" s="65"/>
      <c r="B350" s="66"/>
      <c r="C350" s="67"/>
      <c r="D350" s="68"/>
      <c r="E350" s="69"/>
      <c r="F350" s="70"/>
      <c r="G350" s="71"/>
      <c r="H350" s="680"/>
    </row>
    <row r="351" spans="1:8" ht="25.5">
      <c r="A351" s="65">
        <f t="shared" ref="A351" si="18">A349+1</f>
        <v>77</v>
      </c>
      <c r="B351" s="66" t="s">
        <v>256</v>
      </c>
      <c r="C351" s="67" t="s">
        <v>257</v>
      </c>
      <c r="D351" s="68">
        <v>100</v>
      </c>
      <c r="E351" s="69" t="s">
        <v>68</v>
      </c>
      <c r="F351" s="70">
        <v>50</v>
      </c>
      <c r="G351" s="71"/>
      <c r="H351" s="680"/>
    </row>
    <row r="352" spans="1:8">
      <c r="A352" s="65"/>
      <c r="B352" s="66"/>
      <c r="C352" s="67"/>
      <c r="D352" s="68"/>
      <c r="E352" s="69"/>
      <c r="F352" s="70"/>
      <c r="G352" s="71"/>
      <c r="H352" s="680"/>
    </row>
    <row r="353" spans="1:8" ht="25.5">
      <c r="A353" s="65">
        <f t="shared" ref="A353" si="19">A351+1</f>
        <v>78</v>
      </c>
      <c r="B353" s="66" t="s">
        <v>258</v>
      </c>
      <c r="C353" s="67" t="s">
        <v>259</v>
      </c>
      <c r="D353" s="68">
        <v>100</v>
      </c>
      <c r="E353" s="69" t="s">
        <v>68</v>
      </c>
      <c r="F353" s="70">
        <v>80</v>
      </c>
      <c r="G353" s="71"/>
      <c r="H353" s="680"/>
    </row>
    <row r="354" spans="1:8">
      <c r="A354" s="65"/>
      <c r="B354" s="66"/>
      <c r="C354" s="67"/>
      <c r="D354" s="68"/>
      <c r="E354" s="69"/>
      <c r="F354" s="70"/>
      <c r="G354" s="71"/>
      <c r="H354" s="680"/>
    </row>
    <row r="355" spans="1:8">
      <c r="A355" s="65">
        <f t="shared" ref="A355" si="20">A353+1</f>
        <v>79</v>
      </c>
      <c r="B355" s="66" t="s">
        <v>71</v>
      </c>
      <c r="C355" s="67" t="s">
        <v>72</v>
      </c>
      <c r="D355" s="68">
        <v>100</v>
      </c>
      <c r="E355" s="69" t="s">
        <v>68</v>
      </c>
      <c r="F355" s="70">
        <v>85</v>
      </c>
      <c r="G355" s="71"/>
      <c r="H355" s="680"/>
    </row>
    <row r="356" spans="1:8">
      <c r="A356" s="65"/>
      <c r="B356" s="66"/>
      <c r="C356" s="67"/>
      <c r="D356" s="68"/>
      <c r="E356" s="69"/>
      <c r="F356" s="70"/>
      <c r="G356" s="71"/>
      <c r="H356" s="680"/>
    </row>
    <row r="357" spans="1:8">
      <c r="A357" s="80" t="s">
        <v>172</v>
      </c>
      <c r="B357" s="65"/>
      <c r="C357" s="78" t="s">
        <v>260</v>
      </c>
      <c r="D357" s="68"/>
      <c r="E357" s="69"/>
      <c r="F357" s="70"/>
      <c r="G357" s="71"/>
      <c r="H357" s="680"/>
    </row>
    <row r="358" spans="1:8">
      <c r="A358" s="65"/>
      <c r="B358" s="66"/>
      <c r="C358" s="67"/>
      <c r="D358" s="68"/>
      <c r="E358" s="69"/>
      <c r="F358" s="70"/>
      <c r="G358" s="71"/>
      <c r="H358" s="680"/>
    </row>
    <row r="359" spans="1:8" ht="25.5">
      <c r="A359" s="65">
        <f>A355+1</f>
        <v>80</v>
      </c>
      <c r="B359" s="66" t="s">
        <v>219</v>
      </c>
      <c r="C359" s="67" t="s">
        <v>220</v>
      </c>
      <c r="D359" s="68">
        <v>1</v>
      </c>
      <c r="E359" s="69" t="s">
        <v>169</v>
      </c>
      <c r="F359" s="70">
        <v>5</v>
      </c>
      <c r="G359" s="71"/>
      <c r="H359" s="680"/>
    </row>
    <row r="360" spans="1:8">
      <c r="A360" s="65"/>
      <c r="B360" s="66"/>
      <c r="C360" s="67"/>
      <c r="D360" s="68"/>
      <c r="E360" s="69"/>
      <c r="F360" s="70"/>
      <c r="G360" s="71"/>
      <c r="H360" s="680"/>
    </row>
    <row r="361" spans="1:8" ht="25.5">
      <c r="A361" s="65">
        <f>A359+1</f>
        <v>81</v>
      </c>
      <c r="B361" s="66" t="s">
        <v>225</v>
      </c>
      <c r="C361" s="67" t="s">
        <v>226</v>
      </c>
      <c r="D361" s="68">
        <v>1</v>
      </c>
      <c r="E361" s="69" t="s">
        <v>169</v>
      </c>
      <c r="F361" s="70">
        <v>5</v>
      </c>
      <c r="G361" s="71"/>
      <c r="H361" s="680"/>
    </row>
    <row r="362" spans="1:8">
      <c r="A362" s="65"/>
      <c r="B362" s="66"/>
      <c r="C362" s="67"/>
      <c r="D362" s="68"/>
      <c r="E362" s="69"/>
      <c r="F362" s="70"/>
      <c r="G362" s="71"/>
      <c r="H362" s="680"/>
    </row>
    <row r="363" spans="1:8" ht="25.5">
      <c r="A363" s="65">
        <f>A361+1</f>
        <v>82</v>
      </c>
      <c r="B363" s="66" t="s">
        <v>261</v>
      </c>
      <c r="C363" s="67" t="s">
        <v>262</v>
      </c>
      <c r="D363" s="68">
        <v>1</v>
      </c>
      <c r="E363" s="69" t="s">
        <v>216</v>
      </c>
      <c r="F363" s="70">
        <v>1</v>
      </c>
      <c r="G363" s="71"/>
      <c r="H363" s="680"/>
    </row>
    <row r="364" spans="1:8">
      <c r="A364" s="65"/>
      <c r="B364" s="66"/>
      <c r="C364" s="67"/>
      <c r="D364" s="68"/>
      <c r="E364" s="69"/>
      <c r="F364" s="70"/>
      <c r="G364" s="71"/>
      <c r="H364" s="680"/>
    </row>
    <row r="365" spans="1:8" ht="25.5">
      <c r="A365" s="65">
        <f>A363+1</f>
        <v>83</v>
      </c>
      <c r="B365" s="66" t="s">
        <v>237</v>
      </c>
      <c r="C365" s="67" t="s">
        <v>238</v>
      </c>
      <c r="D365" s="68">
        <v>1</v>
      </c>
      <c r="E365" s="69" t="s">
        <v>123</v>
      </c>
      <c r="F365" s="70">
        <v>50</v>
      </c>
      <c r="G365" s="71"/>
      <c r="H365" s="680"/>
    </row>
    <row r="366" spans="1:8">
      <c r="A366" s="65"/>
      <c r="B366" s="66"/>
      <c r="C366" s="67"/>
      <c r="D366" s="68"/>
      <c r="E366" s="69"/>
      <c r="F366" s="70"/>
      <c r="G366" s="71"/>
      <c r="H366" s="680"/>
    </row>
    <row r="367" spans="1:8" ht="25.5">
      <c r="A367" s="65">
        <f>A365+1</f>
        <v>84</v>
      </c>
      <c r="B367" s="66" t="s">
        <v>239</v>
      </c>
      <c r="C367" s="67" t="s">
        <v>240</v>
      </c>
      <c r="D367" s="68">
        <v>1</v>
      </c>
      <c r="E367" s="69" t="s">
        <v>123</v>
      </c>
      <c r="F367" s="70">
        <v>17</v>
      </c>
      <c r="G367" s="71"/>
      <c r="H367" s="680"/>
    </row>
    <row r="368" spans="1:8">
      <c r="A368" s="65"/>
      <c r="B368" s="66"/>
      <c r="C368" s="67"/>
      <c r="D368" s="68"/>
      <c r="E368" s="69"/>
      <c r="F368" s="70"/>
      <c r="G368" s="71"/>
      <c r="H368" s="680"/>
    </row>
    <row r="369" spans="1:8" ht="25.5">
      <c r="A369" s="65">
        <f>A367+1</f>
        <v>85</v>
      </c>
      <c r="B369" s="66" t="s">
        <v>263</v>
      </c>
      <c r="C369" s="67" t="s">
        <v>264</v>
      </c>
      <c r="D369" s="68">
        <v>1</v>
      </c>
      <c r="E369" s="69" t="s">
        <v>169</v>
      </c>
      <c r="F369" s="70">
        <v>1</v>
      </c>
      <c r="G369" s="71"/>
      <c r="H369" s="680"/>
    </row>
    <row r="370" spans="1:8">
      <c r="A370" s="65"/>
      <c r="B370" s="66"/>
      <c r="C370" s="67"/>
      <c r="D370" s="68"/>
      <c r="E370" s="69"/>
      <c r="F370" s="70"/>
      <c r="G370" s="71"/>
      <c r="H370" s="680"/>
    </row>
    <row r="371" spans="1:8" ht="38.25">
      <c r="A371" s="65">
        <f>A369+1</f>
        <v>86</v>
      </c>
      <c r="B371" s="66" t="s">
        <v>265</v>
      </c>
      <c r="C371" s="67" t="s">
        <v>266</v>
      </c>
      <c r="D371" s="68">
        <v>1</v>
      </c>
      <c r="E371" s="69" t="s">
        <v>68</v>
      </c>
      <c r="F371" s="70">
        <v>75</v>
      </c>
      <c r="G371" s="71"/>
      <c r="H371" s="680"/>
    </row>
    <row r="372" spans="1:8">
      <c r="A372" s="65"/>
      <c r="B372" s="66"/>
      <c r="C372" s="67"/>
      <c r="D372" s="68"/>
      <c r="E372" s="69"/>
      <c r="F372" s="70"/>
      <c r="G372" s="71"/>
      <c r="H372" s="680"/>
    </row>
    <row r="373" spans="1:8">
      <c r="A373" s="62" t="s">
        <v>182</v>
      </c>
      <c r="B373" s="62"/>
      <c r="C373" s="78" t="s">
        <v>139</v>
      </c>
      <c r="D373" s="68"/>
      <c r="E373" s="69"/>
      <c r="F373" s="584"/>
      <c r="G373" s="71"/>
      <c r="H373" s="683"/>
    </row>
    <row r="374" spans="1:8">
      <c r="A374" s="62"/>
      <c r="B374" s="62"/>
      <c r="C374" s="78"/>
      <c r="D374" s="68"/>
      <c r="E374" s="69"/>
      <c r="F374" s="584"/>
      <c r="G374" s="71"/>
      <c r="H374" s="680"/>
    </row>
    <row r="375" spans="1:8" ht="25.5">
      <c r="A375" s="65">
        <f>A371+1</f>
        <v>87</v>
      </c>
      <c r="B375" s="66" t="s">
        <v>92</v>
      </c>
      <c r="C375" s="67" t="s">
        <v>93</v>
      </c>
      <c r="D375" s="68">
        <v>100</v>
      </c>
      <c r="E375" s="69" t="s">
        <v>65</v>
      </c>
      <c r="F375" s="70">
        <v>25</v>
      </c>
      <c r="G375" s="71"/>
      <c r="H375" s="680"/>
    </row>
    <row r="376" spans="1:8">
      <c r="A376" s="65"/>
      <c r="B376" s="66"/>
      <c r="C376" s="67"/>
      <c r="D376" s="68"/>
      <c r="E376" s="69"/>
      <c r="F376" s="70"/>
      <c r="G376" s="71"/>
      <c r="H376" s="680"/>
    </row>
    <row r="377" spans="1:8">
      <c r="A377" s="65"/>
      <c r="B377" s="66"/>
      <c r="C377" s="67"/>
      <c r="D377" s="68"/>
      <c r="E377" s="69"/>
      <c r="F377" s="70"/>
      <c r="G377" s="71"/>
      <c r="H377" s="680"/>
    </row>
    <row r="378" spans="1:8">
      <c r="A378" s="65"/>
      <c r="B378" s="66"/>
      <c r="C378" s="67"/>
      <c r="D378" s="68"/>
      <c r="E378" s="69"/>
      <c r="F378" s="70"/>
      <c r="G378" s="71"/>
      <c r="H378" s="680"/>
    </row>
    <row r="379" spans="1:8">
      <c r="A379" s="244" t="s">
        <v>186</v>
      </c>
      <c r="B379" s="88"/>
      <c r="C379" s="247" t="s">
        <v>141</v>
      </c>
      <c r="D379" s="245"/>
      <c r="E379" s="249"/>
      <c r="F379" s="585"/>
      <c r="G379" s="539"/>
      <c r="H379" s="758"/>
    </row>
    <row r="380" spans="1:8">
      <c r="A380" s="246"/>
      <c r="B380" s="246"/>
      <c r="C380" s="247"/>
      <c r="D380" s="248"/>
      <c r="E380" s="249"/>
      <c r="F380" s="586"/>
      <c r="G380" s="539"/>
      <c r="H380" s="721"/>
    </row>
    <row r="381" spans="1:8" ht="25.5">
      <c r="A381" s="250">
        <f>A375+1</f>
        <v>88</v>
      </c>
      <c r="B381" s="250" t="s">
        <v>142</v>
      </c>
      <c r="C381" s="475" t="s">
        <v>143</v>
      </c>
      <c r="D381" s="251">
        <v>1</v>
      </c>
      <c r="E381" s="252" t="s">
        <v>267</v>
      </c>
      <c r="F381" s="587">
        <f>15*7+15</f>
        <v>120</v>
      </c>
      <c r="G381" s="540"/>
      <c r="H381" s="722"/>
    </row>
    <row r="382" spans="1:8">
      <c r="A382" s="246"/>
      <c r="B382" s="250"/>
      <c r="C382" s="475"/>
      <c r="D382" s="251"/>
      <c r="E382" s="252"/>
      <c r="F382" s="587"/>
      <c r="G382" s="540"/>
      <c r="H382" s="722"/>
    </row>
    <row r="383" spans="1:8" ht="25.5">
      <c r="A383" s="250">
        <f>A381+1</f>
        <v>89</v>
      </c>
      <c r="B383" s="250" t="s">
        <v>144</v>
      </c>
      <c r="C383" s="73" t="s">
        <v>268</v>
      </c>
      <c r="D383" s="68">
        <v>1</v>
      </c>
      <c r="E383" s="253" t="s">
        <v>146</v>
      </c>
      <c r="F383" s="587">
        <v>14</v>
      </c>
      <c r="G383" s="540"/>
      <c r="H383" s="722"/>
    </row>
    <row r="384" spans="1:8">
      <c r="A384" s="246"/>
      <c r="B384" s="250"/>
      <c r="C384" s="475"/>
      <c r="D384" s="251"/>
      <c r="E384" s="253"/>
      <c r="F384" s="587"/>
      <c r="G384" s="540"/>
      <c r="H384" s="722"/>
    </row>
    <row r="385" spans="1:8" ht="51">
      <c r="A385" s="250">
        <f t="shared" ref="A385" si="21">A383+1</f>
        <v>90</v>
      </c>
      <c r="B385" s="250" t="s">
        <v>147</v>
      </c>
      <c r="C385" s="475" t="s">
        <v>148</v>
      </c>
      <c r="D385" s="251">
        <v>1</v>
      </c>
      <c r="E385" s="253" t="s">
        <v>149</v>
      </c>
      <c r="F385" s="587">
        <f>(7*2*160)-6*160</f>
        <v>1280</v>
      </c>
      <c r="G385" s="540"/>
      <c r="H385" s="722"/>
    </row>
    <row r="386" spans="1:8">
      <c r="A386" s="246"/>
      <c r="B386" s="250"/>
      <c r="C386" s="475"/>
      <c r="D386" s="251"/>
      <c r="E386" s="253"/>
      <c r="F386" s="587"/>
      <c r="G386" s="540"/>
      <c r="H386" s="722"/>
    </row>
    <row r="387" spans="1:8" ht="25.5">
      <c r="A387" s="250">
        <f t="shared" ref="A387" si="22">A385+1</f>
        <v>91</v>
      </c>
      <c r="B387" s="254" t="s">
        <v>150</v>
      </c>
      <c r="C387" s="476" t="s">
        <v>151</v>
      </c>
      <c r="D387" s="255">
        <v>1</v>
      </c>
      <c r="E387" s="252" t="s">
        <v>152</v>
      </c>
      <c r="F387" s="588">
        <v>4.2</v>
      </c>
      <c r="G387" s="541"/>
      <c r="H387" s="722"/>
    </row>
    <row r="388" spans="1:8">
      <c r="A388" s="246"/>
      <c r="B388" s="254"/>
      <c r="C388" s="476"/>
      <c r="D388" s="255"/>
      <c r="E388" s="252"/>
      <c r="F388" s="589"/>
      <c r="G388" s="541"/>
      <c r="H388" s="722"/>
    </row>
    <row r="389" spans="1:8" ht="25.5">
      <c r="A389" s="250">
        <f t="shared" ref="A389" si="23">A387+1</f>
        <v>92</v>
      </c>
      <c r="B389" s="254" t="s">
        <v>153</v>
      </c>
      <c r="C389" s="476" t="s">
        <v>154</v>
      </c>
      <c r="D389" s="255">
        <v>1</v>
      </c>
      <c r="E389" s="252" t="s">
        <v>267</v>
      </c>
      <c r="F389" s="589">
        <f>258*7</f>
        <v>1806</v>
      </c>
      <c r="G389" s="541"/>
      <c r="H389" s="722"/>
    </row>
    <row r="390" spans="1:8">
      <c r="A390" s="246"/>
      <c r="B390" s="250"/>
      <c r="C390" s="475"/>
      <c r="D390" s="251"/>
      <c r="E390" s="252"/>
      <c r="F390" s="587"/>
      <c r="G390" s="540"/>
      <c r="H390" s="722"/>
    </row>
    <row r="391" spans="1:8" ht="38.25">
      <c r="A391" s="250">
        <f t="shared" ref="A391" si="24">A389+1</f>
        <v>93</v>
      </c>
      <c r="B391" s="250" t="s">
        <v>155</v>
      </c>
      <c r="C391" s="475" t="s">
        <v>156</v>
      </c>
      <c r="D391" s="251">
        <v>1</v>
      </c>
      <c r="E391" s="252" t="s">
        <v>267</v>
      </c>
      <c r="F391" s="589">
        <f>(70*7)+30</f>
        <v>520</v>
      </c>
      <c r="G391" s="541"/>
      <c r="H391" s="722"/>
    </row>
    <row r="392" spans="1:8">
      <c r="A392" s="246"/>
      <c r="B392" s="250"/>
      <c r="C392" s="475"/>
      <c r="D392" s="251"/>
      <c r="E392" s="252"/>
      <c r="F392" s="589"/>
      <c r="G392" s="541"/>
      <c r="H392" s="722"/>
    </row>
    <row r="393" spans="1:8" ht="25.5">
      <c r="A393" s="250">
        <f>A391+1</f>
        <v>94</v>
      </c>
      <c r="B393" s="250" t="s">
        <v>157</v>
      </c>
      <c r="C393" s="475" t="s">
        <v>158</v>
      </c>
      <c r="D393" s="251">
        <v>1</v>
      </c>
      <c r="E393" s="253" t="s">
        <v>159</v>
      </c>
      <c r="F393" s="587">
        <v>6</v>
      </c>
      <c r="G393" s="540"/>
      <c r="H393" s="722"/>
    </row>
    <row r="394" spans="1:8">
      <c r="A394" s="246"/>
      <c r="B394" s="250"/>
      <c r="C394" s="475"/>
      <c r="D394" s="251"/>
      <c r="E394" s="253"/>
      <c r="F394" s="587"/>
      <c r="G394" s="540"/>
      <c r="H394" s="722"/>
    </row>
    <row r="395" spans="1:8">
      <c r="A395" s="250">
        <f t="shared" ref="A395" si="25">A393+1</f>
        <v>95</v>
      </c>
      <c r="B395" s="250" t="s">
        <v>160</v>
      </c>
      <c r="C395" s="475" t="s">
        <v>161</v>
      </c>
      <c r="D395" s="251">
        <v>1</v>
      </c>
      <c r="E395" s="253" t="s">
        <v>159</v>
      </c>
      <c r="F395" s="587">
        <v>36</v>
      </c>
      <c r="G395" s="540"/>
      <c r="H395" s="722"/>
    </row>
    <row r="396" spans="1:8">
      <c r="A396" s="246"/>
      <c r="B396" s="250"/>
      <c r="C396" s="475"/>
      <c r="D396" s="251"/>
      <c r="E396" s="253"/>
      <c r="F396" s="587"/>
      <c r="G396" s="540"/>
      <c r="H396" s="722"/>
    </row>
    <row r="397" spans="1:8" ht="57" customHeight="1">
      <c r="A397" s="250">
        <f t="shared" ref="A397" si="26">A395+1</f>
        <v>96</v>
      </c>
      <c r="B397" s="250" t="s">
        <v>162</v>
      </c>
      <c r="C397" s="475" t="s">
        <v>163</v>
      </c>
      <c r="D397" s="251">
        <v>1</v>
      </c>
      <c r="E397" s="533" t="s">
        <v>164</v>
      </c>
      <c r="F397" s="587">
        <v>2240</v>
      </c>
      <c r="G397" s="540"/>
      <c r="H397" s="722"/>
    </row>
    <row r="398" spans="1:8">
      <c r="A398" s="246"/>
      <c r="B398" s="250"/>
      <c r="C398" s="475"/>
      <c r="D398" s="251"/>
      <c r="E398" s="253"/>
      <c r="F398" s="587"/>
      <c r="G398" s="540"/>
      <c r="H398" s="722"/>
    </row>
    <row r="399" spans="1:8" ht="34.5" customHeight="1">
      <c r="A399" s="250">
        <f t="shared" ref="A399" si="27">A397+1</f>
        <v>97</v>
      </c>
      <c r="B399" s="250" t="s">
        <v>165</v>
      </c>
      <c r="C399" s="475" t="s">
        <v>166</v>
      </c>
      <c r="D399" s="251">
        <v>1</v>
      </c>
      <c r="E399" s="253" t="s">
        <v>149</v>
      </c>
      <c r="F399" s="587">
        <f>7*160*2</f>
        <v>2240</v>
      </c>
      <c r="G399" s="540"/>
      <c r="H399" s="722"/>
    </row>
    <row r="400" spans="1:8">
      <c r="A400" s="246"/>
      <c r="B400" s="250"/>
      <c r="C400" s="475"/>
      <c r="D400" s="251"/>
      <c r="E400" s="253"/>
      <c r="F400" s="587"/>
      <c r="G400" s="540"/>
      <c r="H400" s="722"/>
    </row>
    <row r="401" spans="1:8" ht="25.5">
      <c r="A401" s="250">
        <f t="shared" ref="A401" si="28">A399+1</f>
        <v>98</v>
      </c>
      <c r="B401" s="66" t="s">
        <v>167</v>
      </c>
      <c r="C401" s="475" t="s">
        <v>168</v>
      </c>
      <c r="D401" s="251">
        <v>1</v>
      </c>
      <c r="E401" s="253" t="s">
        <v>169</v>
      </c>
      <c r="F401" s="587">
        <v>14</v>
      </c>
      <c r="G401" s="540"/>
      <c r="H401" s="722"/>
    </row>
    <row r="402" spans="1:8">
      <c r="A402" s="246"/>
      <c r="B402" s="257"/>
      <c r="C402" s="475"/>
      <c r="D402" s="251"/>
      <c r="E402" s="253"/>
      <c r="F402" s="586"/>
      <c r="G402" s="540"/>
      <c r="H402" s="722"/>
    </row>
    <row r="403" spans="1:8" ht="70.5" customHeight="1">
      <c r="A403" s="250">
        <f t="shared" ref="A403" si="29">A401+1</f>
        <v>99</v>
      </c>
      <c r="B403" s="257" t="s">
        <v>170</v>
      </c>
      <c r="C403" s="477" t="s">
        <v>171</v>
      </c>
      <c r="D403" s="258">
        <v>1</v>
      </c>
      <c r="E403" s="253" t="s">
        <v>169</v>
      </c>
      <c r="F403" s="587">
        <v>7</v>
      </c>
      <c r="G403" s="540"/>
      <c r="H403" s="722"/>
    </row>
    <row r="404" spans="1:8">
      <c r="A404" s="250"/>
      <c r="B404" s="257"/>
      <c r="C404" s="477"/>
      <c r="D404" s="258"/>
      <c r="E404" s="253"/>
      <c r="F404" s="587"/>
      <c r="G404" s="540"/>
      <c r="H404" s="722"/>
    </row>
    <row r="405" spans="1:8">
      <c r="A405" s="259" t="s">
        <v>269</v>
      </c>
      <c r="B405" s="260"/>
      <c r="C405" s="478" t="s">
        <v>173</v>
      </c>
      <c r="D405" s="261"/>
      <c r="E405" s="252"/>
      <c r="F405" s="589"/>
      <c r="G405" s="541"/>
      <c r="H405" s="722"/>
    </row>
    <row r="406" spans="1:8">
      <c r="A406" s="262"/>
      <c r="B406" s="260"/>
      <c r="C406" s="478"/>
      <c r="D406" s="261"/>
      <c r="E406" s="252"/>
      <c r="F406" s="589"/>
      <c r="G406" s="541"/>
      <c r="H406" s="722"/>
    </row>
    <row r="407" spans="1:8" ht="30.75" customHeight="1">
      <c r="A407" s="250">
        <f>A403+1</f>
        <v>100</v>
      </c>
      <c r="B407" s="260" t="s">
        <v>174</v>
      </c>
      <c r="C407" s="479" t="s">
        <v>175</v>
      </c>
      <c r="D407" s="263">
        <v>1</v>
      </c>
      <c r="E407" s="252" t="s">
        <v>267</v>
      </c>
      <c r="F407" s="589">
        <f>55*7</f>
        <v>385</v>
      </c>
      <c r="G407" s="541"/>
      <c r="H407" s="722"/>
    </row>
    <row r="408" spans="1:8">
      <c r="A408" s="262"/>
      <c r="B408" s="260"/>
      <c r="C408" s="479"/>
      <c r="D408" s="263"/>
      <c r="E408" s="252"/>
      <c r="F408" s="589"/>
      <c r="G408" s="541"/>
      <c r="H408" s="722"/>
    </row>
    <row r="409" spans="1:8" ht="57.75" customHeight="1">
      <c r="A409" s="250">
        <f>A407+1</f>
        <v>101</v>
      </c>
      <c r="B409" s="260" t="s">
        <v>176</v>
      </c>
      <c r="C409" s="479" t="s">
        <v>177</v>
      </c>
      <c r="D409" s="263">
        <v>1</v>
      </c>
      <c r="E409" s="252" t="s">
        <v>267</v>
      </c>
      <c r="F409" s="589">
        <f>45*7</f>
        <v>315</v>
      </c>
      <c r="G409" s="541"/>
      <c r="H409" s="722"/>
    </row>
    <row r="410" spans="1:8">
      <c r="A410" s="262"/>
      <c r="B410" s="254"/>
      <c r="C410" s="476"/>
      <c r="D410" s="255"/>
      <c r="E410" s="264"/>
      <c r="F410" s="589"/>
      <c r="G410" s="541"/>
      <c r="H410" s="722"/>
    </row>
    <row r="411" spans="1:8" ht="38.25">
      <c r="A411" s="250">
        <f>A409+1</f>
        <v>102</v>
      </c>
      <c r="B411" s="254" t="s">
        <v>178</v>
      </c>
      <c r="C411" s="476" t="s">
        <v>179</v>
      </c>
      <c r="D411" s="255">
        <v>100</v>
      </c>
      <c r="E411" s="264" t="s">
        <v>65</v>
      </c>
      <c r="F411" s="589">
        <v>36</v>
      </c>
      <c r="G411" s="541"/>
      <c r="H411" s="722"/>
    </row>
    <row r="412" spans="1:8">
      <c r="A412" s="65"/>
      <c r="B412" s="66"/>
      <c r="C412" s="67"/>
      <c r="D412" s="68"/>
      <c r="E412" s="69"/>
      <c r="F412" s="70"/>
      <c r="G412" s="71"/>
      <c r="H412" s="680"/>
    </row>
    <row r="413" spans="1:8">
      <c r="A413" s="798" t="s">
        <v>180</v>
      </c>
      <c r="B413" s="798"/>
      <c r="C413" s="798"/>
      <c r="D413" s="798"/>
      <c r="E413" s="798"/>
      <c r="F413" s="798"/>
      <c r="G413" s="798"/>
      <c r="H413" s="684"/>
    </row>
    <row r="414" spans="1:8">
      <c r="A414" s="798" t="s">
        <v>181</v>
      </c>
      <c r="B414" s="798"/>
      <c r="C414" s="798"/>
      <c r="D414" s="798"/>
      <c r="E414" s="798"/>
      <c r="F414" s="798"/>
      <c r="G414" s="798"/>
      <c r="H414" s="684"/>
    </row>
    <row r="415" spans="1:8">
      <c r="A415" s="798" t="s">
        <v>180</v>
      </c>
      <c r="B415" s="798"/>
      <c r="C415" s="798"/>
      <c r="D415" s="798"/>
      <c r="E415" s="798"/>
      <c r="F415" s="798"/>
      <c r="G415" s="798"/>
      <c r="H415" s="684"/>
    </row>
    <row r="416" spans="1:8" ht="15">
      <c r="A416" s="83"/>
      <c r="B416" s="84"/>
      <c r="C416" s="480"/>
      <c r="D416" s="83"/>
      <c r="E416" s="85"/>
      <c r="F416" s="590"/>
      <c r="G416" s="82"/>
      <c r="H416" s="685"/>
    </row>
    <row r="417" spans="1:8">
      <c r="A417" s="86" t="s">
        <v>270</v>
      </c>
      <c r="B417" s="87"/>
      <c r="C417" s="247" t="s">
        <v>183</v>
      </c>
      <c r="D417" s="88"/>
      <c r="E417" s="88"/>
      <c r="F417" s="588"/>
      <c r="G417" s="296"/>
      <c r="H417" s="686"/>
    </row>
    <row r="418" spans="1:8">
      <c r="A418" s="62"/>
      <c r="B418" s="62"/>
      <c r="C418" s="78"/>
      <c r="D418" s="68"/>
      <c r="E418" s="69"/>
      <c r="F418" s="584"/>
      <c r="G418" s="71"/>
      <c r="H418" s="680"/>
    </row>
    <row r="419" spans="1:8" ht="25.5">
      <c r="A419" s="65">
        <f>A411+1</f>
        <v>103</v>
      </c>
      <c r="B419" s="77" t="s">
        <v>184</v>
      </c>
      <c r="C419" s="67" t="s">
        <v>185</v>
      </c>
      <c r="D419" s="68">
        <v>1</v>
      </c>
      <c r="E419" s="69" t="s">
        <v>83</v>
      </c>
      <c r="F419" s="70">
        <f>F217*0.5</f>
        <v>2470</v>
      </c>
      <c r="G419" s="71"/>
      <c r="H419" s="680"/>
    </row>
    <row r="420" spans="1:8">
      <c r="A420" s="65"/>
      <c r="B420" s="77"/>
      <c r="C420" s="67"/>
      <c r="D420" s="68"/>
      <c r="E420" s="69"/>
      <c r="F420" s="70"/>
      <c r="G420" s="71"/>
      <c r="H420" s="680"/>
    </row>
    <row r="421" spans="1:8">
      <c r="A421" s="244" t="s">
        <v>271</v>
      </c>
      <c r="B421" s="88"/>
      <c r="C421" s="247" t="s">
        <v>187</v>
      </c>
      <c r="D421" s="245"/>
      <c r="E421" s="249"/>
      <c r="F421" s="585"/>
      <c r="G421" s="539"/>
      <c r="H421" s="758"/>
    </row>
    <row r="422" spans="1:8">
      <c r="A422" s="88"/>
      <c r="B422" s="88"/>
      <c r="C422" s="475"/>
      <c r="D422" s="251"/>
      <c r="E422" s="253"/>
      <c r="F422" s="588"/>
      <c r="G422" s="745"/>
      <c r="H422" s="686"/>
    </row>
    <row r="423" spans="1:8" ht="25.5">
      <c r="A423" s="250">
        <f>A419+1</f>
        <v>104</v>
      </c>
      <c r="B423" s="250" t="s">
        <v>188</v>
      </c>
      <c r="C423" s="475" t="s">
        <v>189</v>
      </c>
      <c r="D423" s="251">
        <v>1</v>
      </c>
      <c r="E423" s="253" t="s">
        <v>146</v>
      </c>
      <c r="F423" s="587">
        <f>7*4</f>
        <v>28</v>
      </c>
      <c r="G423" s="540"/>
      <c r="H423" s="722"/>
    </row>
    <row r="424" spans="1:8">
      <c r="A424" s="88"/>
      <c r="B424" s="88"/>
      <c r="C424" s="475"/>
      <c r="D424" s="251"/>
      <c r="E424" s="253"/>
      <c r="F424" s="588"/>
      <c r="G424" s="745"/>
      <c r="H424" s="722"/>
    </row>
    <row r="425" spans="1:8" ht="38.25">
      <c r="A425" s="250">
        <f>A423+1</f>
        <v>105</v>
      </c>
      <c r="B425" s="250" t="s">
        <v>190</v>
      </c>
      <c r="C425" s="475" t="s">
        <v>191</v>
      </c>
      <c r="D425" s="251">
        <v>1</v>
      </c>
      <c r="E425" s="252" t="s">
        <v>146</v>
      </c>
      <c r="F425" s="591">
        <v>7</v>
      </c>
      <c r="G425" s="541"/>
      <c r="H425" s="722"/>
    </row>
    <row r="426" spans="1:8">
      <c r="A426" s="88"/>
      <c r="B426" s="88"/>
      <c r="C426" s="475"/>
      <c r="D426" s="251"/>
      <c r="E426" s="311"/>
      <c r="F426" s="587"/>
      <c r="G426" s="540"/>
      <c r="H426" s="722"/>
    </row>
    <row r="427" spans="1:8" ht="51">
      <c r="A427" s="250">
        <f>A425+1</f>
        <v>106</v>
      </c>
      <c r="B427" s="250" t="s">
        <v>192</v>
      </c>
      <c r="C427" s="475" t="s">
        <v>193</v>
      </c>
      <c r="D427" s="251">
        <v>1</v>
      </c>
      <c r="E427" s="311" t="s">
        <v>194</v>
      </c>
      <c r="F427" s="589">
        <v>14</v>
      </c>
      <c r="G427" s="541"/>
      <c r="H427" s="722"/>
    </row>
    <row r="428" spans="1:8">
      <c r="A428" s="65"/>
      <c r="B428" s="77"/>
      <c r="C428" s="67"/>
      <c r="D428" s="68"/>
      <c r="E428" s="69"/>
      <c r="F428" s="70"/>
      <c r="G428" s="71"/>
      <c r="H428" s="680"/>
    </row>
    <row r="429" spans="1:8">
      <c r="A429" s="784" t="s">
        <v>272</v>
      </c>
      <c r="B429" s="784"/>
      <c r="C429" s="784"/>
      <c r="D429" s="784"/>
      <c r="E429" s="784"/>
      <c r="F429" s="784"/>
      <c r="G429" s="784"/>
      <c r="H429" s="684"/>
    </row>
    <row r="430" spans="1:8">
      <c r="A430" s="784" t="s">
        <v>273</v>
      </c>
      <c r="B430" s="784"/>
      <c r="C430" s="784"/>
      <c r="D430" s="784"/>
      <c r="E430" s="784"/>
      <c r="F430" s="784"/>
      <c r="G430" s="784"/>
      <c r="H430" s="684"/>
    </row>
    <row r="431" spans="1:8">
      <c r="A431" s="81"/>
      <c r="B431" s="81"/>
      <c r="C431" s="481"/>
      <c r="D431" s="81"/>
      <c r="E431" s="81"/>
      <c r="F431" s="592"/>
      <c r="G431" s="557"/>
      <c r="H431" s="682"/>
    </row>
    <row r="432" spans="1:8">
      <c r="A432" s="81"/>
      <c r="B432" s="81"/>
      <c r="C432" s="481"/>
      <c r="D432" s="81"/>
      <c r="E432" s="81"/>
      <c r="F432" s="592"/>
      <c r="G432" s="557"/>
      <c r="H432" s="682"/>
    </row>
    <row r="433" spans="1:8">
      <c r="A433" s="81"/>
      <c r="B433" s="248" t="s">
        <v>197</v>
      </c>
      <c r="C433" s="482" t="s">
        <v>198</v>
      </c>
      <c r="D433" s="245"/>
      <c r="E433" s="253"/>
      <c r="F433" s="592"/>
      <c r="G433" s="557"/>
      <c r="H433" s="682"/>
    </row>
    <row r="434" spans="1:8">
      <c r="A434" s="81"/>
      <c r="B434" s="88"/>
      <c r="C434" s="483" t="s">
        <v>199</v>
      </c>
      <c r="D434" s="256"/>
      <c r="E434" s="253">
        <v>2</v>
      </c>
      <c r="F434" s="592"/>
      <c r="G434" s="557"/>
      <c r="H434" s="682"/>
    </row>
    <row r="435" spans="1:8">
      <c r="A435" s="81"/>
      <c r="B435" s="88"/>
      <c r="C435" s="483" t="s">
        <v>200</v>
      </c>
      <c r="D435" s="256"/>
      <c r="E435" s="253">
        <v>1</v>
      </c>
      <c r="F435" s="592"/>
      <c r="G435" s="557"/>
      <c r="H435" s="682"/>
    </row>
    <row r="436" spans="1:8">
      <c r="A436" s="81"/>
      <c r="B436" s="88"/>
      <c r="C436" s="483" t="s">
        <v>201</v>
      </c>
      <c r="D436" s="256"/>
      <c r="E436" s="253">
        <v>1</v>
      </c>
      <c r="F436" s="592"/>
      <c r="G436" s="557"/>
      <c r="H436" s="682"/>
    </row>
    <row r="437" spans="1:8">
      <c r="A437" s="81"/>
      <c r="B437" s="88"/>
      <c r="C437" s="483" t="s">
        <v>202</v>
      </c>
      <c r="D437" s="256"/>
      <c r="E437" s="253">
        <v>4</v>
      </c>
      <c r="F437" s="592"/>
      <c r="G437" s="557"/>
      <c r="H437" s="682"/>
    </row>
    <row r="438" spans="1:8">
      <c r="A438" s="81"/>
      <c r="B438" s="88"/>
      <c r="C438" s="483" t="s">
        <v>203</v>
      </c>
      <c r="D438" s="256"/>
      <c r="E438" s="253">
        <v>2</v>
      </c>
      <c r="F438" s="592"/>
      <c r="G438" s="557"/>
      <c r="H438" s="682"/>
    </row>
    <row r="439" spans="1:8">
      <c r="A439" s="81"/>
      <c r="B439" s="88"/>
      <c r="C439" s="483"/>
      <c r="D439" s="256"/>
      <c r="E439" s="253"/>
      <c r="F439" s="592"/>
      <c r="G439" s="557"/>
      <c r="H439" s="682"/>
    </row>
    <row r="440" spans="1:8">
      <c r="A440" s="81"/>
      <c r="B440" s="88"/>
      <c r="C440" s="483"/>
      <c r="D440" s="256"/>
      <c r="E440" s="253"/>
      <c r="F440" s="592"/>
      <c r="G440" s="557"/>
      <c r="H440" s="682"/>
    </row>
    <row r="441" spans="1:8">
      <c r="A441" s="81"/>
      <c r="B441" s="88"/>
      <c r="C441" s="483"/>
      <c r="D441" s="256"/>
      <c r="E441" s="253"/>
      <c r="F441" s="592"/>
      <c r="G441" s="557"/>
      <c r="H441" s="682"/>
    </row>
    <row r="442" spans="1:8">
      <c r="A442" s="81"/>
      <c r="B442" s="88"/>
      <c r="C442" s="483"/>
      <c r="D442" s="256"/>
      <c r="E442" s="253"/>
      <c r="F442" s="592"/>
      <c r="G442" s="557"/>
      <c r="H442" s="682"/>
    </row>
    <row r="443" spans="1:8">
      <c r="A443" s="81"/>
      <c r="B443" s="88"/>
      <c r="C443" s="483"/>
      <c r="D443" s="256"/>
      <c r="E443" s="253"/>
      <c r="F443" s="592"/>
      <c r="G443" s="557"/>
      <c r="H443" s="682"/>
    </row>
    <row r="444" spans="1:8">
      <c r="A444" s="81"/>
      <c r="B444" s="88"/>
      <c r="C444" s="483"/>
      <c r="D444" s="256"/>
      <c r="E444" s="253"/>
      <c r="F444" s="592"/>
      <c r="G444" s="557"/>
      <c r="H444" s="682"/>
    </row>
    <row r="445" spans="1:8">
      <c r="A445" s="81"/>
      <c r="B445" s="88"/>
      <c r="C445" s="483"/>
      <c r="D445" s="256"/>
      <c r="E445" s="253"/>
      <c r="F445" s="592"/>
      <c r="G445" s="557"/>
      <c r="H445" s="682"/>
    </row>
    <row r="446" spans="1:8">
      <c r="A446" s="81"/>
      <c r="B446" s="81"/>
      <c r="C446" s="481"/>
      <c r="D446" s="81"/>
      <c r="E446" s="81"/>
      <c r="F446" s="592"/>
      <c r="G446" s="557"/>
      <c r="H446" s="682"/>
    </row>
    <row r="447" spans="1:8">
      <c r="A447" s="81"/>
      <c r="B447" s="81"/>
      <c r="C447" s="481"/>
      <c r="D447" s="81"/>
      <c r="E447" s="81"/>
      <c r="F447" s="592"/>
      <c r="G447" s="557"/>
      <c r="H447" s="682"/>
    </row>
    <row r="448" spans="1:8">
      <c r="A448" s="81"/>
      <c r="B448" s="81"/>
      <c r="C448" s="481"/>
      <c r="D448" s="81"/>
      <c r="E448" s="81"/>
      <c r="F448" s="592"/>
      <c r="G448" s="557"/>
      <c r="H448" s="682"/>
    </row>
    <row r="449" spans="1:8">
      <c r="A449" s="81"/>
      <c r="B449" s="81"/>
      <c r="C449" s="481"/>
      <c r="D449" s="81"/>
      <c r="E449" s="81"/>
      <c r="F449" s="592"/>
      <c r="G449" s="557"/>
      <c r="H449" s="682"/>
    </row>
    <row r="450" spans="1:8">
      <c r="A450" s="342"/>
      <c r="B450" s="342"/>
      <c r="C450" s="521"/>
      <c r="D450" s="452"/>
      <c r="E450" s="453"/>
      <c r="F450" s="634"/>
      <c r="G450" s="454"/>
      <c r="H450" s="687"/>
    </row>
    <row r="451" spans="1:8" ht="15">
      <c r="A451" s="777" t="s">
        <v>274</v>
      </c>
      <c r="B451" s="777"/>
      <c r="C451" s="777"/>
      <c r="D451" s="777"/>
      <c r="E451" s="777"/>
      <c r="F451" s="777"/>
      <c r="G451" s="777"/>
      <c r="H451" s="777"/>
    </row>
    <row r="452" spans="1:8" ht="15">
      <c r="A452" s="799" t="s">
        <v>275</v>
      </c>
      <c r="B452" s="799"/>
      <c r="C452" s="799"/>
      <c r="D452" s="799"/>
      <c r="E452" s="799"/>
      <c r="F452" s="799"/>
      <c r="G452" s="799"/>
      <c r="H452" s="799"/>
    </row>
    <row r="453" spans="1:8">
      <c r="A453" s="89"/>
      <c r="B453" s="90"/>
      <c r="C453" s="484"/>
      <c r="D453" s="91"/>
      <c r="E453" s="91"/>
      <c r="F453" s="593"/>
      <c r="G453" s="306"/>
      <c r="H453" s="688"/>
    </row>
    <row r="454" spans="1:8">
      <c r="A454" s="92" t="s">
        <v>61</v>
      </c>
      <c r="B454" s="92"/>
      <c r="C454" s="800" t="s">
        <v>276</v>
      </c>
      <c r="D454" s="800"/>
      <c r="E454" s="800"/>
      <c r="F454" s="800"/>
      <c r="G454" s="800"/>
      <c r="H454" s="800"/>
    </row>
    <row r="455" spans="1:8">
      <c r="A455" s="92"/>
      <c r="B455" s="92"/>
      <c r="C455" s="485"/>
      <c r="D455" s="93"/>
      <c r="E455" s="94"/>
      <c r="F455" s="594"/>
      <c r="G455" s="112"/>
      <c r="H455" s="689"/>
    </row>
    <row r="456" spans="1:8">
      <c r="A456" s="95">
        <v>1</v>
      </c>
      <c r="B456" s="96" t="s">
        <v>132</v>
      </c>
      <c r="C456" s="97" t="s">
        <v>133</v>
      </c>
      <c r="D456" s="98">
        <v>100</v>
      </c>
      <c r="E456" s="99" t="s">
        <v>65</v>
      </c>
      <c r="F456" s="100">
        <v>200</v>
      </c>
      <c r="G456" s="101"/>
      <c r="H456" s="690"/>
    </row>
    <row r="457" spans="1:8">
      <c r="A457" s="95"/>
      <c r="B457" s="96"/>
      <c r="C457" s="97"/>
      <c r="D457" s="98"/>
      <c r="E457" s="99"/>
      <c r="F457" s="100"/>
      <c r="G457" s="101"/>
      <c r="H457" s="690"/>
    </row>
    <row r="458" spans="1:8" ht="25.5">
      <c r="A458" s="95">
        <f>A456+1</f>
        <v>2</v>
      </c>
      <c r="B458" s="96" t="s">
        <v>66</v>
      </c>
      <c r="C458" s="102" t="s">
        <v>67</v>
      </c>
      <c r="D458" s="98">
        <v>100</v>
      </c>
      <c r="E458" s="99" t="s">
        <v>68</v>
      </c>
      <c r="F458" s="100">
        <v>60</v>
      </c>
      <c r="G458" s="101"/>
      <c r="H458" s="690"/>
    </row>
    <row r="459" spans="1:8">
      <c r="A459" s="95"/>
      <c r="B459" s="96"/>
      <c r="C459" s="97"/>
      <c r="D459" s="98"/>
      <c r="E459" s="99"/>
      <c r="F459" s="100"/>
      <c r="G459" s="101"/>
      <c r="H459" s="690"/>
    </row>
    <row r="460" spans="1:8">
      <c r="A460" s="92" t="s">
        <v>84</v>
      </c>
      <c r="B460" s="92"/>
      <c r="C460" s="103" t="s">
        <v>277</v>
      </c>
      <c r="D460" s="98"/>
      <c r="E460" s="99"/>
      <c r="F460" s="100"/>
      <c r="G460" s="101"/>
      <c r="H460" s="690"/>
    </row>
    <row r="461" spans="1:8">
      <c r="A461" s="92"/>
      <c r="B461" s="92"/>
      <c r="C461" s="485"/>
      <c r="D461" s="98"/>
      <c r="E461" s="99"/>
      <c r="F461" s="100"/>
      <c r="G461" s="101"/>
      <c r="H461" s="690"/>
    </row>
    <row r="462" spans="1:8" ht="25.5">
      <c r="A462" s="95">
        <f>A458+1</f>
        <v>3</v>
      </c>
      <c r="B462" s="96" t="s">
        <v>86</v>
      </c>
      <c r="C462" s="97" t="s">
        <v>87</v>
      </c>
      <c r="D462" s="98">
        <v>1000</v>
      </c>
      <c r="E462" s="99" t="s">
        <v>65</v>
      </c>
      <c r="F462" s="100">
        <v>110</v>
      </c>
      <c r="G462" s="101"/>
      <c r="H462" s="690"/>
    </row>
    <row r="463" spans="1:8">
      <c r="A463" s="95"/>
      <c r="B463" s="96"/>
      <c r="C463" s="97"/>
      <c r="D463" s="98"/>
      <c r="E463" s="99"/>
      <c r="F463" s="100"/>
      <c r="G463" s="101"/>
      <c r="H463" s="690"/>
    </row>
    <row r="464" spans="1:8" ht="25.5">
      <c r="A464" s="95">
        <f>A462+1</f>
        <v>4</v>
      </c>
      <c r="B464" s="96" t="s">
        <v>88</v>
      </c>
      <c r="C464" s="97" t="s">
        <v>89</v>
      </c>
      <c r="D464" s="98">
        <v>1000</v>
      </c>
      <c r="E464" s="99" t="s">
        <v>65</v>
      </c>
      <c r="F464" s="100">
        <v>170</v>
      </c>
      <c r="G464" s="101"/>
      <c r="H464" s="690"/>
    </row>
    <row r="465" spans="1:8">
      <c r="A465" s="95"/>
      <c r="B465" s="96"/>
      <c r="C465" s="97"/>
      <c r="D465" s="98"/>
      <c r="E465" s="99"/>
      <c r="F465" s="100"/>
      <c r="G465" s="101"/>
      <c r="H465" s="690"/>
    </row>
    <row r="466" spans="1:8" ht="25.5">
      <c r="A466" s="95">
        <f t="shared" ref="A466:A528" si="30">A464+1</f>
        <v>5</v>
      </c>
      <c r="B466" s="104" t="s">
        <v>178</v>
      </c>
      <c r="C466" s="97" t="s">
        <v>278</v>
      </c>
      <c r="D466" s="98">
        <v>100</v>
      </c>
      <c r="E466" s="99" t="s">
        <v>65</v>
      </c>
      <c r="F466" s="100">
        <v>15</v>
      </c>
      <c r="G466" s="101"/>
      <c r="H466" s="690"/>
    </row>
    <row r="467" spans="1:8">
      <c r="A467" s="95"/>
      <c r="B467" s="104"/>
      <c r="C467" s="97"/>
      <c r="D467" s="98"/>
      <c r="E467" s="99"/>
      <c r="F467" s="100"/>
      <c r="G467" s="101"/>
      <c r="H467" s="690"/>
    </row>
    <row r="468" spans="1:8" ht="25.5">
      <c r="A468" s="95">
        <f t="shared" si="30"/>
        <v>6</v>
      </c>
      <c r="B468" s="96" t="s">
        <v>92</v>
      </c>
      <c r="C468" s="97" t="s">
        <v>93</v>
      </c>
      <c r="D468" s="98">
        <v>100</v>
      </c>
      <c r="E468" s="99" t="s">
        <v>65</v>
      </c>
      <c r="F468" s="100">
        <v>35</v>
      </c>
      <c r="G468" s="101"/>
      <c r="H468" s="690"/>
    </row>
    <row r="469" spans="1:8">
      <c r="A469" s="95"/>
      <c r="B469" s="96"/>
      <c r="C469" s="97"/>
      <c r="D469" s="98"/>
      <c r="E469" s="99"/>
      <c r="F469" s="100"/>
      <c r="G469" s="101"/>
      <c r="H469" s="690"/>
    </row>
    <row r="470" spans="1:8" ht="25.5">
      <c r="A470" s="95">
        <f t="shared" si="30"/>
        <v>7</v>
      </c>
      <c r="B470" s="96" t="s">
        <v>96</v>
      </c>
      <c r="C470" s="97" t="s">
        <v>97</v>
      </c>
      <c r="D470" s="98">
        <v>100</v>
      </c>
      <c r="E470" s="99" t="s">
        <v>65</v>
      </c>
      <c r="F470" s="100">
        <v>8</v>
      </c>
      <c r="G470" s="101"/>
      <c r="H470" s="690"/>
    </row>
    <row r="471" spans="1:8">
      <c r="A471" s="95"/>
      <c r="B471" s="96"/>
      <c r="C471" s="97"/>
      <c r="D471" s="98"/>
      <c r="E471" s="99"/>
      <c r="F471" s="100"/>
      <c r="G471" s="101"/>
      <c r="H471" s="690"/>
    </row>
    <row r="472" spans="1:8" ht="25.5">
      <c r="A472" s="95">
        <f t="shared" si="30"/>
        <v>8</v>
      </c>
      <c r="B472" s="95" t="s">
        <v>98</v>
      </c>
      <c r="C472" s="97" t="s">
        <v>99</v>
      </c>
      <c r="D472" s="98">
        <v>100</v>
      </c>
      <c r="E472" s="99" t="s">
        <v>100</v>
      </c>
      <c r="F472" s="100">
        <v>15</v>
      </c>
      <c r="G472" s="101"/>
      <c r="H472" s="690"/>
    </row>
    <row r="473" spans="1:8">
      <c r="A473" s="95"/>
      <c r="B473" s="95"/>
      <c r="C473" s="97"/>
      <c r="D473" s="98"/>
      <c r="E473" s="99"/>
      <c r="F473" s="100"/>
      <c r="G473" s="101"/>
      <c r="H473" s="690"/>
    </row>
    <row r="474" spans="1:8" ht="38.25">
      <c r="A474" s="95">
        <f t="shared" si="30"/>
        <v>9</v>
      </c>
      <c r="B474" s="96" t="s">
        <v>101</v>
      </c>
      <c r="C474" s="105" t="s">
        <v>102</v>
      </c>
      <c r="D474" s="98">
        <v>100</v>
      </c>
      <c r="E474" s="99" t="s">
        <v>68</v>
      </c>
      <c r="F474" s="100">
        <v>25</v>
      </c>
      <c r="G474" s="101"/>
      <c r="H474" s="690"/>
    </row>
    <row r="475" spans="1:8">
      <c r="A475" s="95"/>
      <c r="B475" s="96"/>
      <c r="C475" s="105"/>
      <c r="D475" s="98"/>
      <c r="E475" s="99"/>
      <c r="F475" s="100"/>
      <c r="G475" s="101"/>
      <c r="H475" s="690"/>
    </row>
    <row r="476" spans="1:8" ht="25.5">
      <c r="A476" s="95">
        <f t="shared" si="30"/>
        <v>10</v>
      </c>
      <c r="B476" s="96" t="s">
        <v>103</v>
      </c>
      <c r="C476" s="97" t="s">
        <v>104</v>
      </c>
      <c r="D476" s="98">
        <v>100</v>
      </c>
      <c r="E476" s="99" t="s">
        <v>65</v>
      </c>
      <c r="F476" s="100">
        <v>85</v>
      </c>
      <c r="G476" s="101"/>
      <c r="H476" s="690"/>
    </row>
    <row r="477" spans="1:8">
      <c r="A477" s="95"/>
      <c r="B477" s="96"/>
      <c r="C477" s="97"/>
      <c r="D477" s="98"/>
      <c r="E477" s="99"/>
      <c r="F477" s="100"/>
      <c r="G477" s="101"/>
      <c r="H477" s="690"/>
    </row>
    <row r="478" spans="1:8" ht="25.5">
      <c r="A478" s="95">
        <f t="shared" si="30"/>
        <v>11</v>
      </c>
      <c r="B478" s="96" t="s">
        <v>105</v>
      </c>
      <c r="C478" s="97" t="s">
        <v>106</v>
      </c>
      <c r="D478" s="98">
        <v>100</v>
      </c>
      <c r="E478" s="99" t="s">
        <v>65</v>
      </c>
      <c r="F478" s="100">
        <v>225</v>
      </c>
      <c r="G478" s="101"/>
      <c r="H478" s="690"/>
    </row>
    <row r="479" spans="1:8">
      <c r="A479" s="95"/>
      <c r="B479" s="96"/>
      <c r="C479" s="97"/>
      <c r="D479" s="98"/>
      <c r="E479" s="99"/>
      <c r="F479" s="100"/>
      <c r="G479" s="101"/>
      <c r="H479" s="690"/>
    </row>
    <row r="480" spans="1:8" ht="25.5">
      <c r="A480" s="95">
        <f t="shared" si="30"/>
        <v>12</v>
      </c>
      <c r="B480" s="106" t="s">
        <v>279</v>
      </c>
      <c r="C480" s="105" t="s">
        <v>280</v>
      </c>
      <c r="D480" s="98">
        <v>100</v>
      </c>
      <c r="E480" s="99" t="s">
        <v>65</v>
      </c>
      <c r="F480" s="100">
        <v>15</v>
      </c>
      <c r="G480" s="101"/>
      <c r="H480" s="690"/>
    </row>
    <row r="481" spans="1:8">
      <c r="A481" s="95"/>
      <c r="B481" s="106"/>
      <c r="C481" s="105"/>
      <c r="D481" s="98"/>
      <c r="E481" s="99"/>
      <c r="F481" s="100"/>
      <c r="G481" s="101"/>
      <c r="H481" s="690"/>
    </row>
    <row r="482" spans="1:8" ht="38.25">
      <c r="A482" s="95">
        <f t="shared" si="30"/>
        <v>13</v>
      </c>
      <c r="B482" s="107" t="s">
        <v>107</v>
      </c>
      <c r="C482" s="97" t="s">
        <v>108</v>
      </c>
      <c r="D482" s="98">
        <v>1</v>
      </c>
      <c r="E482" s="99" t="s">
        <v>68</v>
      </c>
      <c r="F482" s="100">
        <v>104</v>
      </c>
      <c r="G482" s="101"/>
      <c r="H482" s="690"/>
    </row>
    <row r="483" spans="1:8">
      <c r="A483" s="95"/>
      <c r="B483" s="107"/>
      <c r="C483" s="97"/>
      <c r="D483" s="98"/>
      <c r="E483" s="99"/>
      <c r="F483" s="100"/>
      <c r="G483" s="101"/>
      <c r="H483" s="690"/>
    </row>
    <row r="484" spans="1:8" ht="25.5">
      <c r="A484" s="95">
        <f t="shared" si="30"/>
        <v>14</v>
      </c>
      <c r="B484" s="108" t="s">
        <v>256</v>
      </c>
      <c r="C484" s="97" t="s">
        <v>281</v>
      </c>
      <c r="D484" s="98">
        <v>100</v>
      </c>
      <c r="E484" s="99" t="s">
        <v>68</v>
      </c>
      <c r="F484" s="100">
        <v>155</v>
      </c>
      <c r="G484" s="101"/>
      <c r="H484" s="690"/>
    </row>
    <row r="485" spans="1:8">
      <c r="A485" s="95"/>
      <c r="B485" s="108"/>
      <c r="C485" s="97"/>
      <c r="D485" s="98"/>
      <c r="E485" s="99"/>
      <c r="F485" s="100"/>
      <c r="G485" s="101"/>
      <c r="H485" s="690"/>
    </row>
    <row r="486" spans="1:8" ht="25.5">
      <c r="A486" s="95">
        <f t="shared" si="30"/>
        <v>15</v>
      </c>
      <c r="B486" s="109" t="s">
        <v>258</v>
      </c>
      <c r="C486" s="97" t="s">
        <v>259</v>
      </c>
      <c r="D486" s="98">
        <v>100</v>
      </c>
      <c r="E486" s="99" t="s">
        <v>68</v>
      </c>
      <c r="F486" s="100">
        <v>40</v>
      </c>
      <c r="G486" s="101"/>
      <c r="H486" s="690"/>
    </row>
    <row r="487" spans="1:8">
      <c r="A487" s="95"/>
      <c r="B487" s="109"/>
      <c r="C487" s="97"/>
      <c r="D487" s="98"/>
      <c r="E487" s="99"/>
      <c r="F487" s="100"/>
      <c r="G487" s="101"/>
      <c r="H487" s="690"/>
    </row>
    <row r="488" spans="1:8">
      <c r="A488" s="95">
        <f t="shared" si="30"/>
        <v>16</v>
      </c>
      <c r="B488" s="96" t="s">
        <v>71</v>
      </c>
      <c r="C488" s="97" t="s">
        <v>72</v>
      </c>
      <c r="D488" s="98">
        <v>100</v>
      </c>
      <c r="E488" s="99" t="s">
        <v>68</v>
      </c>
      <c r="F488" s="100">
        <v>160</v>
      </c>
      <c r="G488" s="101"/>
      <c r="H488" s="690"/>
    </row>
    <row r="489" spans="1:8">
      <c r="A489" s="95"/>
      <c r="B489" s="96"/>
      <c r="C489" s="97"/>
      <c r="D489" s="98"/>
      <c r="E489" s="99"/>
      <c r="F489" s="100"/>
      <c r="G489" s="101"/>
      <c r="H489" s="690"/>
    </row>
    <row r="490" spans="1:8" ht="25.5">
      <c r="A490" s="95">
        <f t="shared" si="30"/>
        <v>17</v>
      </c>
      <c r="B490" s="96" t="s">
        <v>111</v>
      </c>
      <c r="C490" s="97" t="s">
        <v>112</v>
      </c>
      <c r="D490" s="98">
        <v>100</v>
      </c>
      <c r="E490" s="99" t="s">
        <v>68</v>
      </c>
      <c r="F490" s="100">
        <v>290</v>
      </c>
      <c r="G490" s="101"/>
      <c r="H490" s="690"/>
    </row>
    <row r="491" spans="1:8">
      <c r="A491" s="95"/>
      <c r="B491" s="96"/>
      <c r="C491" s="97"/>
      <c r="D491" s="98"/>
      <c r="E491" s="99"/>
      <c r="F491" s="100"/>
      <c r="G491" s="101"/>
      <c r="H491" s="690"/>
    </row>
    <row r="492" spans="1:8">
      <c r="A492" s="95">
        <f t="shared" si="30"/>
        <v>18</v>
      </c>
      <c r="B492" s="96" t="s">
        <v>113</v>
      </c>
      <c r="C492" s="105" t="s">
        <v>114</v>
      </c>
      <c r="D492" s="98">
        <v>100</v>
      </c>
      <c r="E492" s="99" t="s">
        <v>68</v>
      </c>
      <c r="F492" s="100">
        <v>240</v>
      </c>
      <c r="G492" s="101"/>
      <c r="H492" s="690"/>
    </row>
    <row r="493" spans="1:8">
      <c r="A493" s="95"/>
      <c r="B493" s="96"/>
      <c r="C493" s="105"/>
      <c r="D493" s="98"/>
      <c r="E493" s="99"/>
      <c r="F493" s="100"/>
      <c r="G493" s="101"/>
      <c r="H493" s="690"/>
    </row>
    <row r="494" spans="1:8">
      <c r="A494" s="95">
        <f t="shared" si="30"/>
        <v>19</v>
      </c>
      <c r="B494" s="96" t="s">
        <v>115</v>
      </c>
      <c r="C494" s="105" t="s">
        <v>116</v>
      </c>
      <c r="D494" s="98">
        <v>100</v>
      </c>
      <c r="E494" s="99" t="s">
        <v>68</v>
      </c>
      <c r="F494" s="100">
        <f>F492</f>
        <v>240</v>
      </c>
      <c r="G494" s="101"/>
      <c r="H494" s="690"/>
    </row>
    <row r="495" spans="1:8">
      <c r="A495" s="95"/>
      <c r="B495" s="96"/>
      <c r="C495" s="105"/>
      <c r="D495" s="98"/>
      <c r="E495" s="99"/>
      <c r="F495" s="100"/>
      <c r="G495" s="101"/>
      <c r="H495" s="690"/>
    </row>
    <row r="496" spans="1:8" ht="25.5">
      <c r="A496" s="95">
        <f t="shared" si="30"/>
        <v>20</v>
      </c>
      <c r="B496" s="108" t="s">
        <v>117</v>
      </c>
      <c r="C496" s="97" t="s">
        <v>118</v>
      </c>
      <c r="D496" s="98">
        <v>100</v>
      </c>
      <c r="E496" s="99" t="s">
        <v>68</v>
      </c>
      <c r="F496" s="100">
        <f>F490</f>
        <v>290</v>
      </c>
      <c r="G496" s="101"/>
      <c r="H496" s="690"/>
    </row>
    <row r="497" spans="1:8">
      <c r="A497" s="95"/>
      <c r="B497" s="108"/>
      <c r="C497" s="97"/>
      <c r="D497" s="98"/>
      <c r="E497" s="99"/>
      <c r="F497" s="100"/>
      <c r="G497" s="101"/>
      <c r="H497" s="690"/>
    </row>
    <row r="498" spans="1:8" ht="140.25">
      <c r="A498" s="95">
        <f t="shared" si="30"/>
        <v>21</v>
      </c>
      <c r="B498" s="109" t="s">
        <v>124</v>
      </c>
      <c r="C498" s="97" t="s">
        <v>125</v>
      </c>
      <c r="D498" s="98">
        <v>1</v>
      </c>
      <c r="E498" s="99" t="s">
        <v>83</v>
      </c>
      <c r="F498" s="100">
        <v>8</v>
      </c>
      <c r="G498" s="101"/>
      <c r="H498" s="690"/>
    </row>
    <row r="499" spans="1:8">
      <c r="A499" s="95"/>
      <c r="B499" s="109"/>
      <c r="C499" s="97"/>
      <c r="D499" s="98"/>
      <c r="E499" s="99"/>
      <c r="F499" s="100"/>
      <c r="G499" s="101"/>
      <c r="H499" s="690"/>
    </row>
    <row r="500" spans="1:8" ht="38.25">
      <c r="A500" s="95">
        <f t="shared" si="30"/>
        <v>22</v>
      </c>
      <c r="B500" s="96" t="s">
        <v>126</v>
      </c>
      <c r="C500" s="97" t="s">
        <v>127</v>
      </c>
      <c r="D500" s="98">
        <v>1</v>
      </c>
      <c r="E500" s="99" t="s">
        <v>68</v>
      </c>
      <c r="F500" s="100">
        <v>35</v>
      </c>
      <c r="G500" s="101"/>
      <c r="H500" s="690"/>
    </row>
    <row r="501" spans="1:8">
      <c r="A501" s="95"/>
      <c r="B501" s="96"/>
      <c r="C501" s="97"/>
      <c r="D501" s="98"/>
      <c r="E501" s="99"/>
      <c r="F501" s="100"/>
      <c r="G501" s="101"/>
      <c r="H501" s="690"/>
    </row>
    <row r="502" spans="1:8" ht="38.25">
      <c r="A502" s="95">
        <f t="shared" si="30"/>
        <v>23</v>
      </c>
      <c r="B502" s="96" t="s">
        <v>128</v>
      </c>
      <c r="C502" s="97" t="s">
        <v>129</v>
      </c>
      <c r="D502" s="98">
        <v>100</v>
      </c>
      <c r="E502" s="99" t="s">
        <v>68</v>
      </c>
      <c r="F502" s="100">
        <v>270</v>
      </c>
      <c r="G502" s="101"/>
      <c r="H502" s="690"/>
    </row>
    <row r="503" spans="1:8">
      <c r="A503" s="95"/>
      <c r="B503" s="96"/>
      <c r="C503" s="97"/>
      <c r="D503" s="98"/>
      <c r="E503" s="99"/>
      <c r="F503" s="100"/>
      <c r="G503" s="101"/>
      <c r="H503" s="690"/>
    </row>
    <row r="504" spans="1:8">
      <c r="A504" s="92" t="s">
        <v>130</v>
      </c>
      <c r="B504" s="95"/>
      <c r="C504" s="103" t="s">
        <v>282</v>
      </c>
      <c r="D504" s="98"/>
      <c r="E504" s="99"/>
      <c r="F504" s="100"/>
      <c r="G504" s="101"/>
      <c r="H504" s="690"/>
    </row>
    <row r="505" spans="1:8">
      <c r="A505" s="95"/>
      <c r="B505" s="95"/>
      <c r="C505" s="103"/>
      <c r="D505" s="98"/>
      <c r="E505" s="99"/>
      <c r="F505" s="100"/>
      <c r="G505" s="101"/>
      <c r="H505" s="690"/>
    </row>
    <row r="506" spans="1:8" ht="191.25">
      <c r="A506" s="95">
        <f>A502+1</f>
        <v>24</v>
      </c>
      <c r="B506" s="96" t="s">
        <v>283</v>
      </c>
      <c r="C506" s="97" t="s">
        <v>284</v>
      </c>
      <c r="D506" s="98">
        <v>1</v>
      </c>
      <c r="E506" s="99" t="s">
        <v>169</v>
      </c>
      <c r="F506" s="100">
        <v>1</v>
      </c>
      <c r="G506" s="101"/>
      <c r="H506" s="690"/>
    </row>
    <row r="507" spans="1:8">
      <c r="A507" s="95"/>
      <c r="B507" s="96"/>
      <c r="C507" s="97"/>
      <c r="D507" s="98"/>
      <c r="E507" s="99"/>
      <c r="F507" s="100"/>
      <c r="G507" s="101"/>
      <c r="H507" s="690"/>
    </row>
    <row r="508" spans="1:8" ht="38.25">
      <c r="A508" s="95">
        <f t="shared" si="30"/>
        <v>25</v>
      </c>
      <c r="B508" s="96" t="s">
        <v>212</v>
      </c>
      <c r="C508" s="97" t="s">
        <v>213</v>
      </c>
      <c r="D508" s="98">
        <v>1</v>
      </c>
      <c r="E508" s="99" t="s">
        <v>169</v>
      </c>
      <c r="F508" s="100">
        <v>2</v>
      </c>
      <c r="G508" s="101"/>
      <c r="H508" s="690"/>
    </row>
    <row r="509" spans="1:8">
      <c r="A509" s="95"/>
      <c r="B509" s="96"/>
      <c r="C509" s="97"/>
      <c r="D509" s="98"/>
      <c r="E509" s="99"/>
      <c r="F509" s="100"/>
      <c r="G509" s="101"/>
      <c r="H509" s="690"/>
    </row>
    <row r="510" spans="1:8" ht="63.75">
      <c r="A510" s="95">
        <f t="shared" si="30"/>
        <v>26</v>
      </c>
      <c r="B510" s="96" t="s">
        <v>214</v>
      </c>
      <c r="C510" s="97" t="s">
        <v>215</v>
      </c>
      <c r="D510" s="98">
        <v>1</v>
      </c>
      <c r="E510" s="99" t="s">
        <v>216</v>
      </c>
      <c r="F510" s="100">
        <v>2</v>
      </c>
      <c r="G510" s="101"/>
      <c r="H510" s="690"/>
    </row>
    <row r="511" spans="1:8">
      <c r="A511" s="95"/>
      <c r="B511" s="96"/>
      <c r="C511" s="97"/>
      <c r="D511" s="98"/>
      <c r="E511" s="99"/>
      <c r="F511" s="100"/>
      <c r="G511" s="101"/>
      <c r="H511" s="690"/>
    </row>
    <row r="512" spans="1:8" ht="51">
      <c r="A512" s="95">
        <f t="shared" si="30"/>
        <v>27</v>
      </c>
      <c r="B512" s="96" t="s">
        <v>217</v>
      </c>
      <c r="C512" s="97" t="s">
        <v>218</v>
      </c>
      <c r="D512" s="98">
        <v>1</v>
      </c>
      <c r="E512" s="99" t="s">
        <v>169</v>
      </c>
      <c r="F512" s="100">
        <v>2</v>
      </c>
      <c r="G512" s="101"/>
      <c r="H512" s="690"/>
    </row>
    <row r="513" spans="1:8">
      <c r="A513" s="95"/>
      <c r="B513" s="96"/>
      <c r="C513" s="97"/>
      <c r="D513" s="98"/>
      <c r="E513" s="99"/>
      <c r="F513" s="100"/>
      <c r="G513" s="101"/>
      <c r="H513" s="690"/>
    </row>
    <row r="514" spans="1:8" ht="25.5">
      <c r="A514" s="95">
        <f t="shared" si="30"/>
        <v>28</v>
      </c>
      <c r="B514" s="96" t="s">
        <v>219</v>
      </c>
      <c r="C514" s="105" t="s">
        <v>220</v>
      </c>
      <c r="D514" s="98">
        <v>1</v>
      </c>
      <c r="E514" s="99" t="s">
        <v>169</v>
      </c>
      <c r="F514" s="100">
        <v>2</v>
      </c>
      <c r="G514" s="101"/>
      <c r="H514" s="690"/>
    </row>
    <row r="515" spans="1:8">
      <c r="A515" s="95"/>
      <c r="B515" s="96"/>
      <c r="C515" s="105"/>
      <c r="D515" s="98"/>
      <c r="E515" s="99"/>
      <c r="F515" s="100"/>
      <c r="G515" s="101"/>
      <c r="H515" s="690"/>
    </row>
    <row r="516" spans="1:8" ht="25.5">
      <c r="A516" s="95">
        <f t="shared" si="30"/>
        <v>29</v>
      </c>
      <c r="B516" s="96" t="s">
        <v>221</v>
      </c>
      <c r="C516" s="105" t="s">
        <v>222</v>
      </c>
      <c r="D516" s="98">
        <v>1</v>
      </c>
      <c r="E516" s="99" t="s">
        <v>169</v>
      </c>
      <c r="F516" s="100">
        <v>2</v>
      </c>
      <c r="G516" s="101"/>
      <c r="H516" s="690"/>
    </row>
    <row r="517" spans="1:8">
      <c r="A517" s="95"/>
      <c r="B517" s="96"/>
      <c r="C517" s="105"/>
      <c r="D517" s="98"/>
      <c r="E517" s="99"/>
      <c r="F517" s="100"/>
      <c r="G517" s="101"/>
      <c r="H517" s="690"/>
    </row>
    <row r="518" spans="1:8" ht="25.5">
      <c r="A518" s="95">
        <f t="shared" si="30"/>
        <v>30</v>
      </c>
      <c r="B518" s="96" t="s">
        <v>223</v>
      </c>
      <c r="C518" s="105" t="s">
        <v>224</v>
      </c>
      <c r="D518" s="98">
        <v>1</v>
      </c>
      <c r="E518" s="99" t="s">
        <v>169</v>
      </c>
      <c r="F518" s="100">
        <v>2</v>
      </c>
      <c r="G518" s="101"/>
      <c r="H518" s="690"/>
    </row>
    <row r="519" spans="1:8">
      <c r="A519" s="95"/>
      <c r="B519" s="96"/>
      <c r="C519" s="105"/>
      <c r="D519" s="98"/>
      <c r="E519" s="99"/>
      <c r="F519" s="100"/>
      <c r="G519" s="101"/>
      <c r="H519" s="690"/>
    </row>
    <row r="520" spans="1:8" ht="25.5">
      <c r="A520" s="95">
        <f t="shared" si="30"/>
        <v>31</v>
      </c>
      <c r="B520" s="96" t="s">
        <v>225</v>
      </c>
      <c r="C520" s="105" t="s">
        <v>226</v>
      </c>
      <c r="D520" s="98">
        <v>1</v>
      </c>
      <c r="E520" s="99" t="s">
        <v>169</v>
      </c>
      <c r="F520" s="100">
        <v>2</v>
      </c>
      <c r="G520" s="101"/>
      <c r="H520" s="690"/>
    </row>
    <row r="521" spans="1:8">
      <c r="A521" s="95"/>
      <c r="B521" s="96"/>
      <c r="C521" s="105"/>
      <c r="D521" s="98"/>
      <c r="E521" s="99"/>
      <c r="F521" s="100"/>
      <c r="G521" s="101"/>
      <c r="H521" s="690"/>
    </row>
    <row r="522" spans="1:8" ht="38.25">
      <c r="A522" s="95">
        <f t="shared" si="30"/>
        <v>32</v>
      </c>
      <c r="B522" s="96" t="s">
        <v>227</v>
      </c>
      <c r="C522" s="105" t="s">
        <v>228</v>
      </c>
      <c r="D522" s="98">
        <v>1</v>
      </c>
      <c r="E522" s="99" t="s">
        <v>169</v>
      </c>
      <c r="F522" s="100">
        <v>2</v>
      </c>
      <c r="G522" s="101"/>
      <c r="H522" s="690"/>
    </row>
    <row r="523" spans="1:8">
      <c r="A523" s="95"/>
      <c r="B523" s="96"/>
      <c r="C523" s="105"/>
      <c r="D523" s="98"/>
      <c r="E523" s="99"/>
      <c r="F523" s="100"/>
      <c r="G523" s="101"/>
      <c r="H523" s="690"/>
    </row>
    <row r="524" spans="1:8" ht="38.25">
      <c r="A524" s="95">
        <f t="shared" si="30"/>
        <v>33</v>
      </c>
      <c r="B524" s="96" t="s">
        <v>229</v>
      </c>
      <c r="C524" s="97" t="s">
        <v>230</v>
      </c>
      <c r="D524" s="98">
        <v>1</v>
      </c>
      <c r="E524" s="99" t="s">
        <v>169</v>
      </c>
      <c r="F524" s="100">
        <v>2</v>
      </c>
      <c r="G524" s="101"/>
      <c r="H524" s="690"/>
    </row>
    <row r="525" spans="1:8">
      <c r="A525" s="95"/>
      <c r="B525" s="96"/>
      <c r="C525" s="97"/>
      <c r="D525" s="98"/>
      <c r="E525" s="99"/>
      <c r="F525" s="100"/>
      <c r="G525" s="101"/>
      <c r="H525" s="690"/>
    </row>
    <row r="526" spans="1:8" ht="38.25">
      <c r="A526" s="95">
        <f t="shared" si="30"/>
        <v>34</v>
      </c>
      <c r="B526" s="96" t="s">
        <v>231</v>
      </c>
      <c r="C526" s="97" t="s">
        <v>232</v>
      </c>
      <c r="D526" s="98">
        <v>1</v>
      </c>
      <c r="E526" s="99" t="s">
        <v>216</v>
      </c>
      <c r="F526" s="100">
        <v>2</v>
      </c>
      <c r="G526" s="101"/>
      <c r="H526" s="690"/>
    </row>
    <row r="527" spans="1:8">
      <c r="A527" s="95"/>
      <c r="B527" s="96"/>
      <c r="C527" s="97"/>
      <c r="D527" s="98"/>
      <c r="E527" s="99"/>
      <c r="F527" s="100"/>
      <c r="G527" s="101"/>
      <c r="H527" s="690"/>
    </row>
    <row r="528" spans="1:8" ht="51">
      <c r="A528" s="95">
        <f t="shared" si="30"/>
        <v>35</v>
      </c>
      <c r="B528" s="96" t="s">
        <v>233</v>
      </c>
      <c r="C528" s="97" t="s">
        <v>234</v>
      </c>
      <c r="D528" s="98">
        <v>1</v>
      </c>
      <c r="E528" s="99" t="s">
        <v>169</v>
      </c>
      <c r="F528" s="100">
        <v>1</v>
      </c>
      <c r="G528" s="101"/>
      <c r="H528" s="690"/>
    </row>
    <row r="529" spans="1:8">
      <c r="A529" s="95"/>
      <c r="B529" s="96"/>
      <c r="C529" s="97"/>
      <c r="D529" s="98"/>
      <c r="E529" s="99"/>
      <c r="F529" s="100"/>
      <c r="G529" s="101"/>
      <c r="H529" s="690"/>
    </row>
    <row r="530" spans="1:8" ht="38.25">
      <c r="A530" s="95">
        <f t="shared" ref="A530:A546" si="31">A528+1</f>
        <v>36</v>
      </c>
      <c r="B530" s="96" t="s">
        <v>285</v>
      </c>
      <c r="C530" s="97" t="s">
        <v>286</v>
      </c>
      <c r="D530" s="98">
        <v>1</v>
      </c>
      <c r="E530" s="99" t="s">
        <v>169</v>
      </c>
      <c r="F530" s="100">
        <v>1</v>
      </c>
      <c r="G530" s="101"/>
      <c r="H530" s="690"/>
    </row>
    <row r="531" spans="1:8">
      <c r="A531" s="95"/>
      <c r="B531" s="96"/>
      <c r="C531" s="97"/>
      <c r="D531" s="98"/>
      <c r="E531" s="99"/>
      <c r="F531" s="100"/>
      <c r="G531" s="101"/>
      <c r="H531" s="690"/>
    </row>
    <row r="532" spans="1:8" ht="25.5">
      <c r="A532" s="95">
        <f t="shared" si="31"/>
        <v>37</v>
      </c>
      <c r="B532" s="96" t="s">
        <v>235</v>
      </c>
      <c r="C532" s="97" t="s">
        <v>236</v>
      </c>
      <c r="D532" s="98">
        <v>1</v>
      </c>
      <c r="E532" s="99" t="s">
        <v>216</v>
      </c>
      <c r="F532" s="100">
        <v>1</v>
      </c>
      <c r="G532" s="101"/>
      <c r="H532" s="690"/>
    </row>
    <row r="533" spans="1:8">
      <c r="A533" s="95"/>
      <c r="B533" s="96"/>
      <c r="C533" s="97"/>
      <c r="D533" s="98"/>
      <c r="E533" s="99"/>
      <c r="F533" s="100"/>
      <c r="G533" s="101"/>
      <c r="H533" s="690"/>
    </row>
    <row r="534" spans="1:8" ht="25.5">
      <c r="A534" s="95">
        <f t="shared" si="31"/>
        <v>38</v>
      </c>
      <c r="B534" s="96" t="s">
        <v>237</v>
      </c>
      <c r="C534" s="105" t="s">
        <v>238</v>
      </c>
      <c r="D534" s="98">
        <v>1</v>
      </c>
      <c r="E534" s="99" t="s">
        <v>123</v>
      </c>
      <c r="F534" s="100">
        <v>75</v>
      </c>
      <c r="G534" s="101"/>
      <c r="H534" s="690"/>
    </row>
    <row r="535" spans="1:8">
      <c r="A535" s="95"/>
      <c r="B535" s="96"/>
      <c r="C535" s="105"/>
      <c r="D535" s="98"/>
      <c r="E535" s="99"/>
      <c r="F535" s="100"/>
      <c r="G535" s="101"/>
      <c r="H535" s="690"/>
    </row>
    <row r="536" spans="1:8" ht="25.5">
      <c r="A536" s="95">
        <f t="shared" si="31"/>
        <v>39</v>
      </c>
      <c r="B536" s="96" t="s">
        <v>239</v>
      </c>
      <c r="C536" s="105" t="s">
        <v>240</v>
      </c>
      <c r="D536" s="98">
        <v>1</v>
      </c>
      <c r="E536" s="99" t="s">
        <v>123</v>
      </c>
      <c r="F536" s="100">
        <v>20</v>
      </c>
      <c r="G536" s="101"/>
      <c r="H536" s="690"/>
    </row>
    <row r="537" spans="1:8">
      <c r="A537" s="95"/>
      <c r="B537" s="96"/>
      <c r="C537" s="105"/>
      <c r="D537" s="98"/>
      <c r="E537" s="99"/>
      <c r="F537" s="100"/>
      <c r="G537" s="101"/>
      <c r="H537" s="690"/>
    </row>
    <row r="538" spans="1:8" ht="63.75">
      <c r="A538" s="95">
        <f t="shared" si="31"/>
        <v>40</v>
      </c>
      <c r="B538" s="96" t="s">
        <v>241</v>
      </c>
      <c r="C538" s="105" t="s">
        <v>242</v>
      </c>
      <c r="D538" s="98">
        <v>1</v>
      </c>
      <c r="E538" s="99" t="s">
        <v>169</v>
      </c>
      <c r="F538" s="100">
        <v>1</v>
      </c>
      <c r="G538" s="101"/>
      <c r="H538" s="690"/>
    </row>
    <row r="539" spans="1:8">
      <c r="A539" s="95"/>
      <c r="B539" s="96"/>
      <c r="C539" s="105"/>
      <c r="D539" s="98"/>
      <c r="E539" s="99"/>
      <c r="F539" s="100"/>
      <c r="G539" s="101"/>
      <c r="H539" s="690"/>
    </row>
    <row r="540" spans="1:8" ht="25.5">
      <c r="A540" s="95">
        <f t="shared" si="31"/>
        <v>41</v>
      </c>
      <c r="B540" s="96" t="s">
        <v>243</v>
      </c>
      <c r="C540" s="97" t="s">
        <v>244</v>
      </c>
      <c r="D540" s="98">
        <v>1</v>
      </c>
      <c r="E540" s="99" t="s">
        <v>123</v>
      </c>
      <c r="F540" s="100">
        <v>40</v>
      </c>
      <c r="G540" s="101"/>
      <c r="H540" s="690"/>
    </row>
    <row r="541" spans="1:8">
      <c r="A541" s="95"/>
      <c r="B541" s="96"/>
      <c r="C541" s="97"/>
      <c r="D541" s="98"/>
      <c r="E541" s="99"/>
      <c r="F541" s="100"/>
      <c r="G541" s="101"/>
      <c r="H541" s="690"/>
    </row>
    <row r="542" spans="1:8" ht="25.5">
      <c r="A542" s="95">
        <f t="shared" si="31"/>
        <v>42</v>
      </c>
      <c r="B542" s="96" t="s">
        <v>245</v>
      </c>
      <c r="C542" s="97" t="s">
        <v>246</v>
      </c>
      <c r="D542" s="98">
        <v>1</v>
      </c>
      <c r="E542" s="99" t="s">
        <v>123</v>
      </c>
      <c r="F542" s="100">
        <v>25</v>
      </c>
      <c r="G542" s="101"/>
      <c r="H542" s="690"/>
    </row>
    <row r="543" spans="1:8">
      <c r="A543" s="95"/>
      <c r="B543" s="96"/>
      <c r="C543" s="97"/>
      <c r="D543" s="98"/>
      <c r="E543" s="99"/>
      <c r="F543" s="100"/>
      <c r="G543" s="101"/>
      <c r="H543" s="690"/>
    </row>
    <row r="544" spans="1:8" ht="102">
      <c r="A544" s="95">
        <f t="shared" si="31"/>
        <v>43</v>
      </c>
      <c r="B544" s="96" t="s">
        <v>247</v>
      </c>
      <c r="C544" s="102" t="s">
        <v>248</v>
      </c>
      <c r="D544" s="98">
        <v>1</v>
      </c>
      <c r="E544" s="99" t="s">
        <v>123</v>
      </c>
      <c r="F544" s="100">
        <v>10</v>
      </c>
      <c r="G544" s="101"/>
      <c r="H544" s="690"/>
    </row>
    <row r="545" spans="1:8">
      <c r="A545" s="95"/>
      <c r="B545" s="96"/>
      <c r="C545" s="97"/>
      <c r="D545" s="98"/>
      <c r="E545" s="99"/>
      <c r="F545" s="100"/>
      <c r="G545" s="101"/>
      <c r="H545" s="690"/>
    </row>
    <row r="546" spans="1:8">
      <c r="A546" s="95">
        <f t="shared" si="31"/>
        <v>44</v>
      </c>
      <c r="B546" s="96" t="s">
        <v>287</v>
      </c>
      <c r="C546" s="97" t="s">
        <v>288</v>
      </c>
      <c r="D546" s="98">
        <v>1</v>
      </c>
      <c r="E546" s="99" t="s">
        <v>169</v>
      </c>
      <c r="F546" s="100">
        <v>1</v>
      </c>
      <c r="G546" s="101"/>
      <c r="H546" s="690"/>
    </row>
    <row r="547" spans="1:8">
      <c r="A547" s="95"/>
      <c r="B547" s="96"/>
      <c r="C547" s="97"/>
      <c r="D547" s="98"/>
      <c r="E547" s="99"/>
      <c r="F547" s="100"/>
      <c r="G547" s="101"/>
      <c r="H547" s="690"/>
    </row>
    <row r="548" spans="1:8">
      <c r="A548" s="95">
        <f t="shared" ref="A548" si="32">A546+1</f>
        <v>45</v>
      </c>
      <c r="B548" s="96" t="s">
        <v>289</v>
      </c>
      <c r="C548" s="97" t="s">
        <v>290</v>
      </c>
      <c r="D548" s="98">
        <v>1</v>
      </c>
      <c r="E548" s="99" t="s">
        <v>169</v>
      </c>
      <c r="F548" s="100">
        <v>1</v>
      </c>
      <c r="G548" s="101"/>
      <c r="H548" s="690"/>
    </row>
    <row r="549" spans="1:8">
      <c r="A549" s="95"/>
      <c r="B549" s="96"/>
      <c r="C549" s="97"/>
      <c r="D549" s="98"/>
      <c r="E549" s="99"/>
      <c r="F549" s="100"/>
      <c r="G549" s="101"/>
      <c r="H549" s="690"/>
    </row>
    <row r="550" spans="1:8">
      <c r="A550" s="110" t="s">
        <v>138</v>
      </c>
      <c r="B550" s="95"/>
      <c r="C550" s="103" t="s">
        <v>291</v>
      </c>
      <c r="D550" s="98"/>
      <c r="E550" s="99"/>
      <c r="F550" s="100"/>
      <c r="G550" s="101"/>
      <c r="H550" s="690"/>
    </row>
    <row r="551" spans="1:8">
      <c r="A551" s="95"/>
      <c r="B551" s="96"/>
      <c r="C551" s="97"/>
      <c r="D551" s="98"/>
      <c r="E551" s="99"/>
      <c r="F551" s="100"/>
      <c r="G551" s="101"/>
      <c r="H551" s="690"/>
    </row>
    <row r="552" spans="1:8" ht="25.5">
      <c r="A552" s="95">
        <f>A548+1</f>
        <v>46</v>
      </c>
      <c r="B552" s="96" t="s">
        <v>292</v>
      </c>
      <c r="C552" s="97" t="s">
        <v>293</v>
      </c>
      <c r="D552" s="98">
        <v>1</v>
      </c>
      <c r="E552" s="99" t="s">
        <v>194</v>
      </c>
      <c r="F552" s="100">
        <v>1</v>
      </c>
      <c r="G552" s="101"/>
      <c r="H552" s="690"/>
    </row>
    <row r="553" spans="1:8">
      <c r="A553" s="95"/>
      <c r="B553" s="96"/>
      <c r="C553" s="97"/>
      <c r="D553" s="98"/>
      <c r="E553" s="99"/>
      <c r="F553" s="100"/>
      <c r="G553" s="101"/>
      <c r="H553" s="690"/>
    </row>
    <row r="554" spans="1:8" ht="38.25">
      <c r="A554" s="95">
        <f>A552+1</f>
        <v>47</v>
      </c>
      <c r="B554" s="96" t="s">
        <v>294</v>
      </c>
      <c r="C554" s="97" t="s">
        <v>295</v>
      </c>
      <c r="D554" s="98">
        <v>1</v>
      </c>
      <c r="E554" s="99" t="s">
        <v>296</v>
      </c>
      <c r="F554" s="100">
        <v>1</v>
      </c>
      <c r="G554" s="101"/>
      <c r="H554" s="690"/>
    </row>
    <row r="555" spans="1:8">
      <c r="A555" s="95"/>
      <c r="B555" s="96"/>
      <c r="C555" s="97"/>
      <c r="D555" s="98"/>
      <c r="E555" s="99"/>
      <c r="F555" s="100"/>
      <c r="G555" s="101"/>
      <c r="H555" s="690"/>
    </row>
    <row r="556" spans="1:8" ht="76.5">
      <c r="A556" s="95">
        <f>A554+1</f>
        <v>48</v>
      </c>
      <c r="B556" s="96" t="s">
        <v>297</v>
      </c>
      <c r="C556" s="97" t="s">
        <v>298</v>
      </c>
      <c r="D556" s="98">
        <v>1</v>
      </c>
      <c r="E556" s="99" t="s">
        <v>123</v>
      </c>
      <c r="F556" s="100">
        <v>170</v>
      </c>
      <c r="G556" s="101"/>
      <c r="H556" s="690"/>
    </row>
    <row r="557" spans="1:8">
      <c r="A557" s="95"/>
      <c r="B557" s="96"/>
      <c r="C557" s="97"/>
      <c r="D557" s="98"/>
      <c r="E557" s="99"/>
      <c r="F557" s="100"/>
      <c r="G557" s="101"/>
      <c r="H557" s="690"/>
    </row>
    <row r="558" spans="1:8" ht="102">
      <c r="A558" s="95">
        <f>A556+1</f>
        <v>49</v>
      </c>
      <c r="B558" s="96" t="s">
        <v>299</v>
      </c>
      <c r="C558" s="97" t="s">
        <v>300</v>
      </c>
      <c r="D558" s="98">
        <v>1</v>
      </c>
      <c r="E558" s="99" t="s">
        <v>123</v>
      </c>
      <c r="F558" s="100">
        <v>110</v>
      </c>
      <c r="G558" s="101"/>
      <c r="H558" s="690"/>
    </row>
    <row r="559" spans="1:8">
      <c r="A559" s="95"/>
      <c r="B559" s="96"/>
      <c r="C559" s="97"/>
      <c r="D559" s="98"/>
      <c r="E559" s="99"/>
      <c r="F559" s="100"/>
      <c r="G559" s="101"/>
      <c r="H559" s="690"/>
    </row>
    <row r="560" spans="1:8" ht="63.75">
      <c r="A560" s="95">
        <f>A558+1</f>
        <v>50</v>
      </c>
      <c r="B560" s="96" t="s">
        <v>301</v>
      </c>
      <c r="C560" s="97" t="s">
        <v>302</v>
      </c>
      <c r="D560" s="98">
        <v>1</v>
      </c>
      <c r="E560" s="99" t="s">
        <v>123</v>
      </c>
      <c r="F560" s="100">
        <v>40</v>
      </c>
      <c r="G560" s="101"/>
      <c r="H560" s="690"/>
    </row>
    <row r="561" spans="1:8">
      <c r="A561" s="95"/>
      <c r="B561" s="96"/>
      <c r="C561" s="97"/>
      <c r="D561" s="98"/>
      <c r="E561" s="99"/>
      <c r="F561" s="100"/>
      <c r="G561" s="101"/>
      <c r="H561" s="690"/>
    </row>
    <row r="562" spans="1:8" ht="38.25">
      <c r="A562" s="95">
        <f>A560+1</f>
        <v>51</v>
      </c>
      <c r="B562" s="96" t="s">
        <v>303</v>
      </c>
      <c r="C562" s="97" t="s">
        <v>304</v>
      </c>
      <c r="D562" s="98">
        <v>1</v>
      </c>
      <c r="E562" s="99" t="s">
        <v>169</v>
      </c>
      <c r="F562" s="100">
        <v>1</v>
      </c>
      <c r="G562" s="101"/>
      <c r="H562" s="690"/>
    </row>
    <row r="563" spans="1:8">
      <c r="A563" s="95"/>
      <c r="B563" s="96"/>
      <c r="C563" s="97"/>
      <c r="D563" s="98"/>
      <c r="E563" s="99"/>
      <c r="F563" s="100"/>
      <c r="G563" s="101"/>
      <c r="H563" s="690"/>
    </row>
    <row r="564" spans="1:8" ht="102">
      <c r="A564" s="95">
        <f t="shared" ref="A564" si="33">A562+1</f>
        <v>52</v>
      </c>
      <c r="B564" s="96" t="s">
        <v>305</v>
      </c>
      <c r="C564" s="97" t="s">
        <v>306</v>
      </c>
      <c r="D564" s="98">
        <v>1</v>
      </c>
      <c r="E564" s="99" t="s">
        <v>123</v>
      </c>
      <c r="F564" s="100">
        <f>F558+F560</f>
        <v>150</v>
      </c>
      <c r="G564" s="101"/>
      <c r="H564" s="690"/>
    </row>
    <row r="565" spans="1:8">
      <c r="A565" s="95"/>
      <c r="B565" s="96"/>
      <c r="C565" s="97"/>
      <c r="D565" s="98"/>
      <c r="E565" s="99"/>
      <c r="F565" s="100"/>
      <c r="G565" s="101"/>
      <c r="H565" s="690"/>
    </row>
    <row r="566" spans="1:8" ht="38.25">
      <c r="A566" s="95">
        <f t="shared" ref="A566" si="34">A564+1</f>
        <v>53</v>
      </c>
      <c r="B566" s="96" t="s">
        <v>307</v>
      </c>
      <c r="C566" s="97" t="s">
        <v>308</v>
      </c>
      <c r="D566" s="98">
        <v>1</v>
      </c>
      <c r="E566" s="99" t="s">
        <v>123</v>
      </c>
      <c r="F566" s="100">
        <f>F564</f>
        <v>150</v>
      </c>
      <c r="G566" s="101"/>
      <c r="H566" s="690"/>
    </row>
    <row r="567" spans="1:8">
      <c r="A567" s="95"/>
      <c r="B567" s="96"/>
      <c r="C567" s="97"/>
      <c r="D567" s="98"/>
      <c r="E567" s="99"/>
      <c r="F567" s="100"/>
      <c r="G567" s="101"/>
      <c r="H567" s="690"/>
    </row>
    <row r="568" spans="1:8" ht="38.25">
      <c r="A568" s="95">
        <f t="shared" ref="A568" si="35">A566+1</f>
        <v>54</v>
      </c>
      <c r="B568" s="96" t="s">
        <v>147</v>
      </c>
      <c r="C568" s="97" t="s">
        <v>309</v>
      </c>
      <c r="D568" s="98">
        <v>1</v>
      </c>
      <c r="E568" s="99" t="s">
        <v>149</v>
      </c>
      <c r="F568" s="100">
        <v>2400</v>
      </c>
      <c r="G568" s="101"/>
      <c r="H568" s="690"/>
    </row>
    <row r="569" spans="1:8">
      <c r="A569" s="95"/>
      <c r="B569" s="96"/>
      <c r="C569" s="97"/>
      <c r="D569" s="98"/>
      <c r="E569" s="99"/>
      <c r="F569" s="100"/>
      <c r="G569" s="101"/>
      <c r="H569" s="690"/>
    </row>
    <row r="570" spans="1:8" ht="51">
      <c r="A570" s="95">
        <f t="shared" ref="A570" si="36">A568+1</f>
        <v>55</v>
      </c>
      <c r="B570" s="96" t="s">
        <v>162</v>
      </c>
      <c r="C570" s="97" t="s">
        <v>163</v>
      </c>
      <c r="D570" s="98">
        <v>1</v>
      </c>
      <c r="E570" s="99" t="s">
        <v>149</v>
      </c>
      <c r="F570" s="100">
        <v>2400</v>
      </c>
      <c r="G570" s="101"/>
      <c r="H570" s="690"/>
    </row>
    <row r="571" spans="1:8">
      <c r="A571" s="95"/>
      <c r="B571" s="96"/>
      <c r="C571" s="97"/>
      <c r="D571" s="98"/>
      <c r="E571" s="99"/>
      <c r="F571" s="100"/>
      <c r="G571" s="101"/>
      <c r="H571" s="690"/>
    </row>
    <row r="572" spans="1:8" ht="38.25">
      <c r="A572" s="95">
        <f t="shared" ref="A572" si="37">A570+1</f>
        <v>56</v>
      </c>
      <c r="B572" s="96" t="s">
        <v>155</v>
      </c>
      <c r="C572" s="97" t="s">
        <v>156</v>
      </c>
      <c r="D572" s="98">
        <v>1</v>
      </c>
      <c r="E572" s="99" t="s">
        <v>123</v>
      </c>
      <c r="F572" s="100">
        <v>75</v>
      </c>
      <c r="G572" s="101"/>
      <c r="H572" s="690"/>
    </row>
    <row r="573" spans="1:8">
      <c r="A573" s="95"/>
      <c r="B573" s="96"/>
      <c r="C573" s="97"/>
      <c r="D573" s="98"/>
      <c r="E573" s="99"/>
      <c r="F573" s="100"/>
      <c r="G573" s="101"/>
      <c r="H573" s="690"/>
    </row>
    <row r="574" spans="1:8" ht="25.5">
      <c r="A574" s="95">
        <f t="shared" ref="A574" si="38">A572+1</f>
        <v>57</v>
      </c>
      <c r="B574" s="96" t="s">
        <v>310</v>
      </c>
      <c r="C574" s="97" t="s">
        <v>311</v>
      </c>
      <c r="D574" s="98">
        <v>1</v>
      </c>
      <c r="E574" s="99" t="s">
        <v>149</v>
      </c>
      <c r="F574" s="100">
        <v>2400</v>
      </c>
      <c r="G574" s="101"/>
      <c r="H574" s="690"/>
    </row>
    <row r="575" spans="1:8">
      <c r="A575" s="95"/>
      <c r="B575" s="96"/>
      <c r="C575" s="97"/>
      <c r="D575" s="98"/>
      <c r="E575" s="99"/>
      <c r="F575" s="100"/>
      <c r="G575" s="101"/>
      <c r="H575" s="690"/>
    </row>
    <row r="576" spans="1:8" ht="25.5">
      <c r="A576" s="95">
        <f t="shared" ref="A576" si="39">A574+1</f>
        <v>58</v>
      </c>
      <c r="B576" s="96" t="s">
        <v>312</v>
      </c>
      <c r="C576" s="97" t="s">
        <v>313</v>
      </c>
      <c r="D576" s="98">
        <v>1</v>
      </c>
      <c r="E576" s="99" t="s">
        <v>149</v>
      </c>
      <c r="F576" s="100">
        <v>2400</v>
      </c>
      <c r="G576" s="101"/>
      <c r="H576" s="690"/>
    </row>
    <row r="577" spans="1:8">
      <c r="A577" s="95"/>
      <c r="B577" s="96"/>
      <c r="C577" s="97"/>
      <c r="D577" s="98"/>
      <c r="E577" s="99"/>
      <c r="F577" s="100"/>
      <c r="G577" s="101"/>
      <c r="H577" s="690"/>
    </row>
    <row r="578" spans="1:8" ht="25.5">
      <c r="A578" s="95">
        <f t="shared" ref="A578" si="40">A576+1</f>
        <v>59</v>
      </c>
      <c r="B578" s="96" t="s">
        <v>157</v>
      </c>
      <c r="C578" s="97" t="s">
        <v>314</v>
      </c>
      <c r="D578" s="98">
        <v>1</v>
      </c>
      <c r="E578" s="99" t="s">
        <v>159</v>
      </c>
      <c r="F578" s="100">
        <v>6</v>
      </c>
      <c r="G578" s="101"/>
      <c r="H578" s="690"/>
    </row>
    <row r="579" spans="1:8">
      <c r="A579" s="95"/>
      <c r="B579" s="96"/>
      <c r="C579" s="97"/>
      <c r="D579" s="98"/>
      <c r="E579" s="99"/>
      <c r="F579" s="100"/>
      <c r="G579" s="101"/>
      <c r="H579" s="690"/>
    </row>
    <row r="580" spans="1:8">
      <c r="A580" s="95">
        <f t="shared" ref="A580" si="41">A578+1</f>
        <v>60</v>
      </c>
      <c r="B580" s="96" t="s">
        <v>160</v>
      </c>
      <c r="C580" s="97" t="s">
        <v>315</v>
      </c>
      <c r="D580" s="98">
        <v>1</v>
      </c>
      <c r="E580" s="99" t="s">
        <v>159</v>
      </c>
      <c r="F580" s="100">
        <v>10</v>
      </c>
      <c r="G580" s="101"/>
      <c r="H580" s="690"/>
    </row>
    <row r="581" spans="1:8">
      <c r="A581" s="95"/>
      <c r="B581" s="96"/>
      <c r="C581" s="97"/>
      <c r="D581" s="98"/>
      <c r="E581" s="99"/>
      <c r="F581" s="100"/>
      <c r="G581" s="101"/>
      <c r="H581" s="690"/>
    </row>
    <row r="582" spans="1:8" ht="25.5">
      <c r="A582" s="95">
        <f t="shared" ref="A582" si="42">A580+1</f>
        <v>61</v>
      </c>
      <c r="B582" s="96" t="s">
        <v>316</v>
      </c>
      <c r="C582" s="97" t="s">
        <v>317</v>
      </c>
      <c r="D582" s="98">
        <v>1</v>
      </c>
      <c r="E582" s="99" t="s">
        <v>194</v>
      </c>
      <c r="F582" s="100">
        <v>1</v>
      </c>
      <c r="G582" s="101"/>
      <c r="H582" s="690"/>
    </row>
    <row r="583" spans="1:8">
      <c r="A583" s="95"/>
      <c r="B583" s="96"/>
      <c r="C583" s="97"/>
      <c r="D583" s="98"/>
      <c r="E583" s="99"/>
      <c r="F583" s="100"/>
      <c r="G583" s="101"/>
      <c r="H583" s="690"/>
    </row>
    <row r="584" spans="1:8">
      <c r="A584" s="110" t="s">
        <v>140</v>
      </c>
      <c r="B584" s="95"/>
      <c r="C584" s="103" t="s">
        <v>253</v>
      </c>
      <c r="D584" s="98"/>
      <c r="E584" s="99"/>
      <c r="F584" s="100"/>
      <c r="G584" s="101"/>
      <c r="H584" s="690"/>
    </row>
    <row r="585" spans="1:8">
      <c r="A585" s="95"/>
      <c r="B585" s="96"/>
      <c r="C585" s="97"/>
      <c r="D585" s="98"/>
      <c r="E585" s="99"/>
      <c r="F585" s="100"/>
      <c r="G585" s="101"/>
      <c r="H585" s="690"/>
    </row>
    <row r="586" spans="1:8" ht="25.5">
      <c r="A586" s="95">
        <f>A582+1</f>
        <v>62</v>
      </c>
      <c r="B586" s="96" t="s">
        <v>86</v>
      </c>
      <c r="C586" s="97" t="s">
        <v>87</v>
      </c>
      <c r="D586" s="98">
        <v>1000</v>
      </c>
      <c r="E586" s="99" t="s">
        <v>65</v>
      </c>
      <c r="F586" s="100">
        <v>20</v>
      </c>
      <c r="G586" s="101"/>
      <c r="H586" s="690"/>
    </row>
    <row r="587" spans="1:8">
      <c r="A587" s="95"/>
      <c r="B587" s="96"/>
      <c r="C587" s="97"/>
      <c r="D587" s="98"/>
      <c r="E587" s="99"/>
      <c r="F587" s="100"/>
      <c r="G587" s="101"/>
      <c r="H587" s="690"/>
    </row>
    <row r="588" spans="1:8" ht="25.5">
      <c r="A588" s="95">
        <f>A586+1</f>
        <v>63</v>
      </c>
      <c r="B588" s="96" t="s">
        <v>88</v>
      </c>
      <c r="C588" s="97" t="s">
        <v>89</v>
      </c>
      <c r="D588" s="98">
        <v>1000</v>
      </c>
      <c r="E588" s="99" t="s">
        <v>65</v>
      </c>
      <c r="F588" s="100">
        <v>90</v>
      </c>
      <c r="G588" s="101"/>
      <c r="H588" s="690"/>
    </row>
    <row r="589" spans="1:8">
      <c r="A589" s="95"/>
      <c r="B589" s="96"/>
      <c r="C589" s="97"/>
      <c r="D589" s="98"/>
      <c r="E589" s="99"/>
      <c r="F589" s="100"/>
      <c r="G589" s="101"/>
      <c r="H589" s="690"/>
    </row>
    <row r="590" spans="1:8" ht="25.5">
      <c r="A590" s="95">
        <f>A588+1</f>
        <v>64</v>
      </c>
      <c r="B590" s="96" t="s">
        <v>94</v>
      </c>
      <c r="C590" s="97" t="s">
        <v>95</v>
      </c>
      <c r="D590" s="98">
        <v>100</v>
      </c>
      <c r="E590" s="99" t="s">
        <v>65</v>
      </c>
      <c r="F590" s="100">
        <v>29</v>
      </c>
      <c r="G590" s="101"/>
      <c r="H590" s="690"/>
    </row>
    <row r="591" spans="1:8">
      <c r="A591" s="95"/>
      <c r="B591" s="96"/>
      <c r="C591" s="97"/>
      <c r="D591" s="98"/>
      <c r="E591" s="99"/>
      <c r="F591" s="100"/>
      <c r="G591" s="101"/>
      <c r="H591" s="690"/>
    </row>
    <row r="592" spans="1:8" ht="25.5">
      <c r="A592" s="95">
        <f>A590+1</f>
        <v>65</v>
      </c>
      <c r="B592" s="96" t="s">
        <v>254</v>
      </c>
      <c r="C592" s="102" t="s">
        <v>255</v>
      </c>
      <c r="D592" s="98">
        <v>100</v>
      </c>
      <c r="E592" s="99" t="s">
        <v>65</v>
      </c>
      <c r="F592" s="100">
        <v>14</v>
      </c>
      <c r="G592" s="101"/>
      <c r="H592" s="690"/>
    </row>
    <row r="593" spans="1:8">
      <c r="A593" s="95"/>
      <c r="B593" s="96"/>
      <c r="C593" s="97"/>
      <c r="D593" s="98"/>
      <c r="E593" s="99"/>
      <c r="F593" s="100"/>
      <c r="G593" s="101"/>
      <c r="H593" s="690"/>
    </row>
    <row r="594" spans="1:8" ht="25.5">
      <c r="A594" s="95">
        <f>A592+1</f>
        <v>66</v>
      </c>
      <c r="B594" s="96" t="s">
        <v>98</v>
      </c>
      <c r="C594" s="97" t="s">
        <v>99</v>
      </c>
      <c r="D594" s="98">
        <v>100</v>
      </c>
      <c r="E594" s="99" t="s">
        <v>100</v>
      </c>
      <c r="F594" s="100">
        <v>26</v>
      </c>
      <c r="G594" s="101"/>
      <c r="H594" s="690"/>
    </row>
    <row r="595" spans="1:8">
      <c r="A595" s="95"/>
      <c r="B595" s="96"/>
      <c r="C595" s="97"/>
      <c r="D595" s="98"/>
      <c r="E595" s="99"/>
      <c r="F595" s="100"/>
      <c r="G595" s="101"/>
      <c r="H595" s="690"/>
    </row>
    <row r="596" spans="1:8" ht="25.5">
      <c r="A596" s="95">
        <f t="shared" ref="A596" si="43">A594+1</f>
        <v>67</v>
      </c>
      <c r="B596" s="96" t="s">
        <v>105</v>
      </c>
      <c r="C596" s="97" t="s">
        <v>106</v>
      </c>
      <c r="D596" s="98">
        <v>100</v>
      </c>
      <c r="E596" s="99" t="s">
        <v>65</v>
      </c>
      <c r="F596" s="100">
        <v>115</v>
      </c>
      <c r="G596" s="101"/>
      <c r="H596" s="690"/>
    </row>
    <row r="597" spans="1:8">
      <c r="A597" s="95"/>
      <c r="B597" s="96"/>
      <c r="C597" s="97"/>
      <c r="D597" s="98"/>
      <c r="E597" s="99"/>
      <c r="F597" s="100"/>
      <c r="G597" s="101"/>
      <c r="H597" s="690"/>
    </row>
    <row r="598" spans="1:8" ht="25.5">
      <c r="A598" s="95">
        <f t="shared" ref="A598" si="44">A596+1</f>
        <v>68</v>
      </c>
      <c r="B598" s="96" t="s">
        <v>256</v>
      </c>
      <c r="C598" s="97" t="s">
        <v>257</v>
      </c>
      <c r="D598" s="98">
        <v>100</v>
      </c>
      <c r="E598" s="99" t="s">
        <v>68</v>
      </c>
      <c r="F598" s="100">
        <v>50</v>
      </c>
      <c r="G598" s="101"/>
      <c r="H598" s="690"/>
    </row>
    <row r="599" spans="1:8">
      <c r="A599" s="95"/>
      <c r="B599" s="96"/>
      <c r="C599" s="97"/>
      <c r="D599" s="98"/>
      <c r="E599" s="99"/>
      <c r="F599" s="100"/>
      <c r="G599" s="101"/>
      <c r="H599" s="690"/>
    </row>
    <row r="600" spans="1:8" ht="25.5">
      <c r="A600" s="95">
        <f t="shared" ref="A600" si="45">A598+1</f>
        <v>69</v>
      </c>
      <c r="B600" s="96" t="s">
        <v>258</v>
      </c>
      <c r="C600" s="97" t="s">
        <v>259</v>
      </c>
      <c r="D600" s="98">
        <v>100</v>
      </c>
      <c r="E600" s="99" t="s">
        <v>68</v>
      </c>
      <c r="F600" s="100">
        <v>80</v>
      </c>
      <c r="G600" s="101"/>
      <c r="H600" s="690"/>
    </row>
    <row r="601" spans="1:8">
      <c r="A601" s="95"/>
      <c r="B601" s="96"/>
      <c r="C601" s="97"/>
      <c r="D601" s="98"/>
      <c r="E601" s="99"/>
      <c r="F601" s="100"/>
      <c r="G601" s="101"/>
      <c r="H601" s="690"/>
    </row>
    <row r="602" spans="1:8">
      <c r="A602" s="95">
        <f t="shared" ref="A602" si="46">A600+1</f>
        <v>70</v>
      </c>
      <c r="B602" s="96" t="s">
        <v>71</v>
      </c>
      <c r="C602" s="97" t="s">
        <v>72</v>
      </c>
      <c r="D602" s="98">
        <v>100</v>
      </c>
      <c r="E602" s="99" t="s">
        <v>68</v>
      </c>
      <c r="F602" s="100">
        <v>85</v>
      </c>
      <c r="G602" s="101"/>
      <c r="H602" s="690"/>
    </row>
    <row r="603" spans="1:8">
      <c r="A603" s="95"/>
      <c r="B603" s="96"/>
      <c r="C603" s="97"/>
      <c r="D603" s="98"/>
      <c r="E603" s="99"/>
      <c r="F603" s="100"/>
      <c r="G603" s="101"/>
      <c r="H603" s="690"/>
    </row>
    <row r="604" spans="1:8">
      <c r="A604" s="110" t="s">
        <v>172</v>
      </c>
      <c r="B604" s="95"/>
      <c r="C604" s="103" t="s">
        <v>260</v>
      </c>
      <c r="D604" s="98"/>
      <c r="E604" s="99"/>
      <c r="F604" s="100"/>
      <c r="G604" s="101"/>
      <c r="H604" s="690"/>
    </row>
    <row r="605" spans="1:8">
      <c r="A605" s="95"/>
      <c r="B605" s="96"/>
      <c r="C605" s="97"/>
      <c r="D605" s="98"/>
      <c r="E605" s="99"/>
      <c r="F605" s="100"/>
      <c r="G605" s="101"/>
      <c r="H605" s="690"/>
    </row>
    <row r="606" spans="1:8" ht="25.5">
      <c r="A606" s="95">
        <f>A602+1</f>
        <v>71</v>
      </c>
      <c r="B606" s="96" t="s">
        <v>219</v>
      </c>
      <c r="C606" s="97" t="s">
        <v>220</v>
      </c>
      <c r="D606" s="98">
        <v>1</v>
      </c>
      <c r="E606" s="99" t="s">
        <v>169</v>
      </c>
      <c r="F606" s="100">
        <v>5</v>
      </c>
      <c r="G606" s="101"/>
      <c r="H606" s="690"/>
    </row>
    <row r="607" spans="1:8">
      <c r="A607" s="95"/>
      <c r="B607" s="96"/>
      <c r="C607" s="97"/>
      <c r="D607" s="98"/>
      <c r="E607" s="99"/>
      <c r="F607" s="100"/>
      <c r="G607" s="101"/>
      <c r="H607" s="690"/>
    </row>
    <row r="608" spans="1:8" ht="25.5">
      <c r="A608" s="95">
        <f>A606+1</f>
        <v>72</v>
      </c>
      <c r="B608" s="96" t="s">
        <v>225</v>
      </c>
      <c r="C608" s="97" t="s">
        <v>226</v>
      </c>
      <c r="D608" s="98">
        <v>1</v>
      </c>
      <c r="E608" s="99" t="s">
        <v>169</v>
      </c>
      <c r="F608" s="100">
        <v>5</v>
      </c>
      <c r="G608" s="101"/>
      <c r="H608" s="690"/>
    </row>
    <row r="609" spans="1:8">
      <c r="A609" s="95"/>
      <c r="B609" s="96"/>
      <c r="C609" s="97"/>
      <c r="D609" s="98"/>
      <c r="E609" s="99"/>
      <c r="F609" s="100"/>
      <c r="G609" s="101"/>
      <c r="H609" s="690"/>
    </row>
    <row r="610" spans="1:8" ht="25.5">
      <c r="A610" s="95">
        <f>A608+1</f>
        <v>73</v>
      </c>
      <c r="B610" s="96" t="s">
        <v>261</v>
      </c>
      <c r="C610" s="97" t="s">
        <v>262</v>
      </c>
      <c r="D610" s="98">
        <v>1</v>
      </c>
      <c r="E610" s="99" t="s">
        <v>216</v>
      </c>
      <c r="F610" s="100">
        <v>1</v>
      </c>
      <c r="G610" s="101"/>
      <c r="H610" s="690"/>
    </row>
    <row r="611" spans="1:8">
      <c r="A611" s="95"/>
      <c r="B611" s="96"/>
      <c r="C611" s="97"/>
      <c r="D611" s="98"/>
      <c r="E611" s="99"/>
      <c r="F611" s="100"/>
      <c r="G611" s="101"/>
      <c r="H611" s="690"/>
    </row>
    <row r="612" spans="1:8" ht="25.5">
      <c r="A612" s="95">
        <f>A610+1</f>
        <v>74</v>
      </c>
      <c r="B612" s="96" t="s">
        <v>237</v>
      </c>
      <c r="C612" s="97" t="s">
        <v>238</v>
      </c>
      <c r="D612" s="98">
        <v>1</v>
      </c>
      <c r="E612" s="99" t="s">
        <v>123</v>
      </c>
      <c r="F612" s="100">
        <v>65</v>
      </c>
      <c r="G612" s="101"/>
      <c r="H612" s="690"/>
    </row>
    <row r="613" spans="1:8">
      <c r="A613" s="95"/>
      <c r="B613" s="96"/>
      <c r="C613" s="97"/>
      <c r="D613" s="98"/>
      <c r="E613" s="99"/>
      <c r="F613" s="100"/>
      <c r="G613" s="101"/>
      <c r="H613" s="690"/>
    </row>
    <row r="614" spans="1:8" ht="25.5">
      <c r="A614" s="95">
        <f>A612+1</f>
        <v>75</v>
      </c>
      <c r="B614" s="96" t="s">
        <v>239</v>
      </c>
      <c r="C614" s="97" t="s">
        <v>240</v>
      </c>
      <c r="D614" s="98">
        <v>1</v>
      </c>
      <c r="E614" s="99" t="s">
        <v>123</v>
      </c>
      <c r="F614" s="100">
        <v>17</v>
      </c>
      <c r="G614" s="101"/>
      <c r="H614" s="690"/>
    </row>
    <row r="615" spans="1:8">
      <c r="A615" s="95"/>
      <c r="B615" s="96"/>
      <c r="C615" s="97"/>
      <c r="D615" s="98"/>
      <c r="E615" s="99"/>
      <c r="F615" s="100"/>
      <c r="G615" s="101"/>
      <c r="H615" s="690"/>
    </row>
    <row r="616" spans="1:8" ht="25.5">
      <c r="A616" s="95">
        <f>A614+1</f>
        <v>76</v>
      </c>
      <c r="B616" s="96" t="s">
        <v>263</v>
      </c>
      <c r="C616" s="97" t="s">
        <v>264</v>
      </c>
      <c r="D616" s="98">
        <v>1</v>
      </c>
      <c r="E616" s="99" t="s">
        <v>169</v>
      </c>
      <c r="F616" s="100">
        <v>1</v>
      </c>
      <c r="G616" s="101"/>
      <c r="H616" s="690"/>
    </row>
    <row r="617" spans="1:8">
      <c r="A617" s="95"/>
      <c r="B617" s="96"/>
      <c r="C617" s="97"/>
      <c r="D617" s="98"/>
      <c r="E617" s="99"/>
      <c r="F617" s="100"/>
      <c r="G617" s="101"/>
      <c r="H617" s="690"/>
    </row>
    <row r="618" spans="1:8" ht="38.25">
      <c r="A618" s="95">
        <f>A616+1</f>
        <v>77</v>
      </c>
      <c r="B618" s="96" t="s">
        <v>265</v>
      </c>
      <c r="C618" s="97" t="s">
        <v>266</v>
      </c>
      <c r="D618" s="98">
        <v>1</v>
      </c>
      <c r="E618" s="99" t="s">
        <v>68</v>
      </c>
      <c r="F618" s="100">
        <v>75</v>
      </c>
      <c r="G618" s="101"/>
      <c r="H618" s="690"/>
    </row>
    <row r="619" spans="1:8">
      <c r="A619" s="95"/>
      <c r="B619" s="96"/>
      <c r="C619" s="97"/>
      <c r="D619" s="98"/>
      <c r="E619" s="99"/>
      <c r="F619" s="100"/>
      <c r="G619" s="101"/>
      <c r="H619" s="690"/>
    </row>
    <row r="620" spans="1:8">
      <c r="A620" s="324" t="s">
        <v>182</v>
      </c>
      <c r="B620" s="342"/>
      <c r="C620" s="327" t="s">
        <v>318</v>
      </c>
      <c r="D620" s="320"/>
      <c r="E620" s="325"/>
      <c r="F620" s="595"/>
      <c r="G620" s="542"/>
      <c r="H620" s="759"/>
    </row>
    <row r="621" spans="1:8">
      <c r="A621" s="326"/>
      <c r="B621" s="326"/>
      <c r="C621" s="327"/>
      <c r="D621" s="319"/>
      <c r="E621" s="325"/>
      <c r="F621" s="596"/>
      <c r="G621" s="542"/>
      <c r="H621" s="723"/>
    </row>
    <row r="622" spans="1:8" ht="25.5">
      <c r="A622" s="328">
        <f>A618+1</f>
        <v>78</v>
      </c>
      <c r="B622" s="328" t="s">
        <v>142</v>
      </c>
      <c r="C622" s="486" t="s">
        <v>143</v>
      </c>
      <c r="D622" s="329">
        <v>1</v>
      </c>
      <c r="E622" s="330" t="s">
        <v>123</v>
      </c>
      <c r="F622" s="597">
        <f>15*9+15</f>
        <v>150</v>
      </c>
      <c r="G622" s="543"/>
      <c r="H622" s="724"/>
    </row>
    <row r="623" spans="1:8">
      <c r="A623" s="328"/>
      <c r="B623" s="326"/>
      <c r="C623" s="486"/>
      <c r="D623" s="329"/>
      <c r="E623" s="325"/>
      <c r="F623" s="596"/>
      <c r="G623" s="542"/>
      <c r="H623" s="724"/>
    </row>
    <row r="624" spans="1:8" ht="25.5">
      <c r="A624" s="328">
        <f>A622+1</f>
        <v>79</v>
      </c>
      <c r="B624" s="328" t="s">
        <v>144</v>
      </c>
      <c r="C624" s="102" t="s">
        <v>268</v>
      </c>
      <c r="D624" s="98">
        <v>1</v>
      </c>
      <c r="E624" s="322" t="s">
        <v>146</v>
      </c>
      <c r="F624" s="597">
        <v>17</v>
      </c>
      <c r="G624" s="543"/>
      <c r="H624" s="724"/>
    </row>
    <row r="625" spans="1:8">
      <c r="A625" s="328"/>
      <c r="B625" s="328"/>
      <c r="C625" s="486"/>
      <c r="D625" s="329"/>
      <c r="E625" s="322"/>
      <c r="F625" s="597"/>
      <c r="G625" s="543"/>
      <c r="H625" s="724"/>
    </row>
    <row r="626" spans="1:8" ht="51">
      <c r="A626" s="328">
        <f t="shared" ref="A626" si="47">A624+1</f>
        <v>80</v>
      </c>
      <c r="B626" s="328" t="s">
        <v>147</v>
      </c>
      <c r="C626" s="486" t="s">
        <v>319</v>
      </c>
      <c r="D626" s="329">
        <v>1</v>
      </c>
      <c r="E626" s="322" t="s">
        <v>149</v>
      </c>
      <c r="F626" s="597">
        <f>(9*2*160)-4*280</f>
        <v>1760</v>
      </c>
      <c r="G626" s="543"/>
      <c r="H626" s="724"/>
    </row>
    <row r="627" spans="1:8">
      <c r="A627" s="328"/>
      <c r="B627" s="328"/>
      <c r="C627" s="486"/>
      <c r="D627" s="329"/>
      <c r="E627" s="322"/>
      <c r="F627" s="597"/>
      <c r="G627" s="543"/>
      <c r="H627" s="724"/>
    </row>
    <row r="628" spans="1:8" ht="25.5">
      <c r="A628" s="328">
        <f t="shared" ref="A628" si="48">A626+1</f>
        <v>81</v>
      </c>
      <c r="B628" s="331" t="s">
        <v>150</v>
      </c>
      <c r="C628" s="487" t="s">
        <v>151</v>
      </c>
      <c r="D628" s="332">
        <v>1</v>
      </c>
      <c r="E628" s="330" t="s">
        <v>152</v>
      </c>
      <c r="F628" s="598">
        <v>5.4</v>
      </c>
      <c r="G628" s="544"/>
      <c r="H628" s="724"/>
    </row>
    <row r="629" spans="1:8">
      <c r="A629" s="328"/>
      <c r="B629" s="331"/>
      <c r="C629" s="487"/>
      <c r="D629" s="332"/>
      <c r="E629" s="330"/>
      <c r="F629" s="599"/>
      <c r="G629" s="544"/>
      <c r="H629" s="724"/>
    </row>
    <row r="630" spans="1:8" ht="25.5">
      <c r="A630" s="328">
        <f t="shared" ref="A630" si="49">A628+1</f>
        <v>82</v>
      </c>
      <c r="B630" s="331" t="s">
        <v>153</v>
      </c>
      <c r="C630" s="487" t="s">
        <v>154</v>
      </c>
      <c r="D630" s="332">
        <v>1</v>
      </c>
      <c r="E630" s="330" t="s">
        <v>123</v>
      </c>
      <c r="F630" s="599">
        <f>258*9</f>
        <v>2322</v>
      </c>
      <c r="G630" s="544"/>
      <c r="H630" s="724"/>
    </row>
    <row r="631" spans="1:8">
      <c r="A631" s="328"/>
      <c r="B631" s="328"/>
      <c r="C631" s="486"/>
      <c r="D631" s="329"/>
      <c r="E631" s="330"/>
      <c r="F631" s="597"/>
      <c r="G631" s="543"/>
      <c r="H631" s="724"/>
    </row>
    <row r="632" spans="1:8" ht="38.25">
      <c r="A632" s="328">
        <f t="shared" ref="A632" si="50">A630+1</f>
        <v>83</v>
      </c>
      <c r="B632" s="328" t="s">
        <v>155</v>
      </c>
      <c r="C632" s="486" t="s">
        <v>156</v>
      </c>
      <c r="D632" s="329">
        <v>1</v>
      </c>
      <c r="E632" s="330" t="s">
        <v>123</v>
      </c>
      <c r="F632" s="599">
        <f>(70*8)+30+200</f>
        <v>790</v>
      </c>
      <c r="G632" s="544"/>
      <c r="H632" s="724"/>
    </row>
    <row r="633" spans="1:8">
      <c r="A633" s="328"/>
      <c r="B633" s="328"/>
      <c r="C633" s="486"/>
      <c r="D633" s="329"/>
      <c r="E633" s="330"/>
      <c r="F633" s="597"/>
      <c r="G633" s="544"/>
      <c r="H633" s="724"/>
    </row>
    <row r="634" spans="1:8" ht="25.5">
      <c r="A634" s="328">
        <f>A632+1</f>
        <v>84</v>
      </c>
      <c r="B634" s="328" t="s">
        <v>157</v>
      </c>
      <c r="C634" s="486" t="s">
        <v>158</v>
      </c>
      <c r="D634" s="329">
        <v>1</v>
      </c>
      <c r="E634" s="322" t="s">
        <v>159</v>
      </c>
      <c r="F634" s="597">
        <v>6</v>
      </c>
      <c r="G634" s="543"/>
      <c r="H634" s="724"/>
    </row>
    <row r="635" spans="1:8">
      <c r="A635" s="328"/>
      <c r="B635" s="328"/>
      <c r="C635" s="486"/>
      <c r="D635" s="329"/>
      <c r="E635" s="322"/>
      <c r="F635" s="597"/>
      <c r="G635" s="543"/>
      <c r="H635" s="724"/>
    </row>
    <row r="636" spans="1:8">
      <c r="A636" s="328">
        <f t="shared" ref="A636" si="51">A634+1</f>
        <v>85</v>
      </c>
      <c r="B636" s="328" t="s">
        <v>160</v>
      </c>
      <c r="C636" s="486" t="s">
        <v>161</v>
      </c>
      <c r="D636" s="329">
        <v>1</v>
      </c>
      <c r="E636" s="322" t="s">
        <v>159</v>
      </c>
      <c r="F636" s="597">
        <v>25</v>
      </c>
      <c r="G636" s="543"/>
      <c r="H636" s="724"/>
    </row>
    <row r="637" spans="1:8">
      <c r="A637" s="328"/>
      <c r="B637" s="328"/>
      <c r="C637" s="486"/>
      <c r="D637" s="329"/>
      <c r="E637" s="322"/>
      <c r="F637" s="597"/>
      <c r="G637" s="543"/>
      <c r="H637" s="724"/>
    </row>
    <row r="638" spans="1:8" ht="63.75">
      <c r="A638" s="328">
        <f t="shared" ref="A638" si="52">A636+1</f>
        <v>86</v>
      </c>
      <c r="B638" s="328" t="s">
        <v>162</v>
      </c>
      <c r="C638" s="486" t="s">
        <v>320</v>
      </c>
      <c r="D638" s="329">
        <v>1</v>
      </c>
      <c r="E638" s="534" t="s">
        <v>164</v>
      </c>
      <c r="F638" s="597">
        <v>1760</v>
      </c>
      <c r="G638" s="543"/>
      <c r="H638" s="724"/>
    </row>
    <row r="639" spans="1:8">
      <c r="A639" s="328"/>
      <c r="B639" s="328"/>
      <c r="C639" s="486"/>
      <c r="D639" s="329"/>
      <c r="E639" s="322"/>
      <c r="F639" s="597"/>
      <c r="G639" s="543"/>
      <c r="H639" s="724"/>
    </row>
    <row r="640" spans="1:8" ht="25.5">
      <c r="A640" s="328">
        <f t="shared" ref="A640" si="53">A638+1</f>
        <v>87</v>
      </c>
      <c r="B640" s="328" t="s">
        <v>165</v>
      </c>
      <c r="C640" s="486" t="s">
        <v>166</v>
      </c>
      <c r="D640" s="329">
        <v>1</v>
      </c>
      <c r="E640" s="322" t="s">
        <v>149</v>
      </c>
      <c r="F640" s="597">
        <v>2880</v>
      </c>
      <c r="G640" s="543"/>
      <c r="H640" s="724"/>
    </row>
    <row r="641" spans="1:8">
      <c r="A641" s="328"/>
      <c r="B641" s="328"/>
      <c r="C641" s="486"/>
      <c r="D641" s="329"/>
      <c r="E641" s="322"/>
      <c r="F641" s="597"/>
      <c r="G641" s="543"/>
      <c r="H641" s="724"/>
    </row>
    <row r="642" spans="1:8" ht="25.5">
      <c r="A642" s="328">
        <f t="shared" ref="A642" si="54">A640+1</f>
        <v>88</v>
      </c>
      <c r="B642" s="96" t="s">
        <v>167</v>
      </c>
      <c r="C642" s="486" t="s">
        <v>168</v>
      </c>
      <c r="D642" s="329">
        <v>1</v>
      </c>
      <c r="E642" s="322" t="s">
        <v>169</v>
      </c>
      <c r="F642" s="597">
        <v>17</v>
      </c>
      <c r="G642" s="543"/>
      <c r="H642" s="724"/>
    </row>
    <row r="643" spans="1:8">
      <c r="A643" s="328"/>
      <c r="B643" s="96"/>
      <c r="C643" s="486"/>
      <c r="D643" s="329"/>
      <c r="E643" s="322"/>
      <c r="F643" s="596"/>
      <c r="G643" s="543"/>
      <c r="H643" s="724"/>
    </row>
    <row r="644" spans="1:8" ht="63.75">
      <c r="A644" s="328">
        <f t="shared" ref="A644" si="55">A642+1</f>
        <v>89</v>
      </c>
      <c r="B644" s="333" t="s">
        <v>170</v>
      </c>
      <c r="C644" s="488" t="s">
        <v>171</v>
      </c>
      <c r="D644" s="334">
        <v>1</v>
      </c>
      <c r="E644" s="322" t="s">
        <v>169</v>
      </c>
      <c r="F644" s="597">
        <v>9</v>
      </c>
      <c r="G644" s="543"/>
      <c r="H644" s="724"/>
    </row>
    <row r="645" spans="1:8">
      <c r="A645" s="328"/>
      <c r="B645" s="328"/>
      <c r="C645" s="486"/>
      <c r="D645" s="329"/>
      <c r="E645" s="322"/>
      <c r="F645" s="597"/>
      <c r="G645" s="543"/>
      <c r="H645" s="724"/>
    </row>
    <row r="646" spans="1:8">
      <c r="A646" s="335" t="s">
        <v>186</v>
      </c>
      <c r="B646" s="336"/>
      <c r="C646" s="489" t="s">
        <v>173</v>
      </c>
      <c r="D646" s="337"/>
      <c r="E646" s="330"/>
      <c r="F646" s="599"/>
      <c r="G646" s="544"/>
      <c r="H646" s="724"/>
    </row>
    <row r="647" spans="1:8">
      <c r="A647" s="338"/>
      <c r="B647" s="336"/>
      <c r="C647" s="489"/>
      <c r="D647" s="337"/>
      <c r="E647" s="330"/>
      <c r="F647" s="599"/>
      <c r="G647" s="544"/>
      <c r="H647" s="724"/>
    </row>
    <row r="648" spans="1:8" ht="25.5">
      <c r="A648" s="328">
        <f>A644+1</f>
        <v>90</v>
      </c>
      <c r="B648" s="336" t="s">
        <v>174</v>
      </c>
      <c r="C648" s="490" t="s">
        <v>175</v>
      </c>
      <c r="D648" s="339">
        <v>1</v>
      </c>
      <c r="E648" s="330" t="s">
        <v>123</v>
      </c>
      <c r="F648" s="599">
        <f>55*9</f>
        <v>495</v>
      </c>
      <c r="G648" s="544"/>
      <c r="H648" s="724"/>
    </row>
    <row r="649" spans="1:8">
      <c r="A649" s="338"/>
      <c r="B649" s="336"/>
      <c r="C649" s="490"/>
      <c r="D649" s="339"/>
      <c r="E649" s="330"/>
      <c r="F649" s="599"/>
      <c r="G649" s="544"/>
      <c r="H649" s="724"/>
    </row>
    <row r="650" spans="1:8" ht="51">
      <c r="A650" s="328">
        <f>A648+1</f>
        <v>91</v>
      </c>
      <c r="B650" s="336" t="s">
        <v>176</v>
      </c>
      <c r="C650" s="490" t="s">
        <v>321</v>
      </c>
      <c r="D650" s="339">
        <v>1</v>
      </c>
      <c r="E650" s="330" t="s">
        <v>123</v>
      </c>
      <c r="F650" s="599">
        <f>45*9</f>
        <v>405</v>
      </c>
      <c r="G650" s="544"/>
      <c r="H650" s="724"/>
    </row>
    <row r="651" spans="1:8">
      <c r="A651" s="328"/>
      <c r="B651" s="336"/>
      <c r="C651" s="490"/>
      <c r="D651" s="339"/>
      <c r="E651" s="330"/>
      <c r="F651" s="599"/>
      <c r="G651" s="544"/>
      <c r="H651" s="724"/>
    </row>
    <row r="652" spans="1:8" ht="51">
      <c r="A652" s="328">
        <f>A650+1</f>
        <v>92</v>
      </c>
      <c r="B652" s="331" t="s">
        <v>178</v>
      </c>
      <c r="C652" s="487" t="s">
        <v>322</v>
      </c>
      <c r="D652" s="332">
        <v>100</v>
      </c>
      <c r="E652" s="340" t="s">
        <v>65</v>
      </c>
      <c r="F652" s="599">
        <v>42</v>
      </c>
      <c r="G652" s="544"/>
      <c r="H652" s="724"/>
    </row>
    <row r="653" spans="1:8">
      <c r="A653" s="95"/>
      <c r="B653" s="96"/>
      <c r="C653" s="97"/>
      <c r="D653" s="98"/>
      <c r="E653" s="99"/>
      <c r="F653" s="100"/>
      <c r="G653" s="101"/>
      <c r="H653" s="690"/>
    </row>
    <row r="654" spans="1:8">
      <c r="A654" s="801" t="s">
        <v>180</v>
      </c>
      <c r="B654" s="801"/>
      <c r="C654" s="801"/>
      <c r="D654" s="801"/>
      <c r="E654" s="801"/>
      <c r="F654" s="801"/>
      <c r="G654" s="801"/>
      <c r="H654" s="691"/>
    </row>
    <row r="655" spans="1:8">
      <c r="A655" s="801" t="s">
        <v>181</v>
      </c>
      <c r="B655" s="801"/>
      <c r="C655" s="801"/>
      <c r="D655" s="801"/>
      <c r="E655" s="801"/>
      <c r="F655" s="801"/>
      <c r="G655" s="801"/>
      <c r="H655" s="691"/>
    </row>
    <row r="656" spans="1:8">
      <c r="A656" s="801" t="s">
        <v>180</v>
      </c>
      <c r="B656" s="801"/>
      <c r="C656" s="801"/>
      <c r="D656" s="801"/>
      <c r="E656" s="801"/>
      <c r="F656" s="801"/>
      <c r="G656" s="801"/>
      <c r="H656" s="691"/>
    </row>
    <row r="657" spans="1:8">
      <c r="A657" s="111"/>
      <c r="B657" s="111"/>
      <c r="C657" s="111"/>
      <c r="D657" s="111"/>
      <c r="E657" s="111"/>
      <c r="F657" s="111"/>
      <c r="G657" s="111"/>
      <c r="H657" s="689"/>
    </row>
    <row r="658" spans="1:8">
      <c r="A658" s="111"/>
      <c r="B658" s="111"/>
      <c r="C658" s="111"/>
      <c r="D658" s="111"/>
      <c r="E658" s="111"/>
      <c r="F658" s="111"/>
      <c r="G658" s="111"/>
      <c r="H658" s="689"/>
    </row>
    <row r="659" spans="1:8">
      <c r="A659" s="111"/>
      <c r="B659" s="111"/>
      <c r="C659" s="491"/>
      <c r="D659" s="111"/>
      <c r="E659" s="111"/>
      <c r="F659" s="600"/>
      <c r="G659" s="558"/>
      <c r="H659" s="689"/>
    </row>
    <row r="660" spans="1:8">
      <c r="A660" s="324" t="s">
        <v>269</v>
      </c>
      <c r="B660" s="342"/>
      <c r="C660" s="327" t="s">
        <v>187</v>
      </c>
      <c r="D660" s="320"/>
      <c r="E660" s="325"/>
      <c r="F660" s="595"/>
      <c r="G660" s="542"/>
      <c r="H660" s="759"/>
    </row>
    <row r="661" spans="1:8">
      <c r="A661" s="322"/>
      <c r="B661" s="322"/>
      <c r="C661" s="486"/>
      <c r="D661" s="329"/>
      <c r="E661" s="322"/>
      <c r="F661" s="598"/>
      <c r="G661" s="746"/>
      <c r="H661" s="747"/>
    </row>
    <row r="662" spans="1:8" ht="25.5">
      <c r="A662" s="328">
        <f>A652+1</f>
        <v>93</v>
      </c>
      <c r="B662" s="328" t="s">
        <v>184</v>
      </c>
      <c r="C662" s="486" t="s">
        <v>189</v>
      </c>
      <c r="D662" s="329">
        <v>1</v>
      </c>
      <c r="E662" s="322" t="s">
        <v>146</v>
      </c>
      <c r="F662" s="597">
        <v>35</v>
      </c>
      <c r="G662" s="543"/>
      <c r="H662" s="724"/>
    </row>
    <row r="663" spans="1:8">
      <c r="A663" s="322"/>
      <c r="B663" s="322"/>
      <c r="C663" s="486"/>
      <c r="D663" s="329"/>
      <c r="E663" s="322"/>
      <c r="F663" s="598"/>
      <c r="G663" s="746"/>
      <c r="H663" s="724"/>
    </row>
    <row r="664" spans="1:8" ht="38.25">
      <c r="A664" s="328">
        <f>A662+1</f>
        <v>94</v>
      </c>
      <c r="B664" s="328" t="s">
        <v>188</v>
      </c>
      <c r="C664" s="486" t="s">
        <v>191</v>
      </c>
      <c r="D664" s="329">
        <v>1</v>
      </c>
      <c r="E664" s="330" t="s">
        <v>146</v>
      </c>
      <c r="F664" s="601">
        <v>9</v>
      </c>
      <c r="G664" s="544"/>
      <c r="H664" s="724"/>
    </row>
    <row r="665" spans="1:8">
      <c r="A665" s="322"/>
      <c r="B665" s="322"/>
      <c r="C665" s="486"/>
      <c r="D665" s="329"/>
      <c r="E665" s="341"/>
      <c r="F665" s="597"/>
      <c r="G665" s="543"/>
      <c r="H665" s="724"/>
    </row>
    <row r="666" spans="1:8" ht="51">
      <c r="A666" s="328">
        <f>A664+1</f>
        <v>95</v>
      </c>
      <c r="B666" s="328" t="s">
        <v>190</v>
      </c>
      <c r="C666" s="486" t="s">
        <v>193</v>
      </c>
      <c r="D666" s="329">
        <v>1</v>
      </c>
      <c r="E666" s="341" t="s">
        <v>194</v>
      </c>
      <c r="F666" s="599">
        <v>18</v>
      </c>
      <c r="G666" s="544"/>
      <c r="H666" s="724"/>
    </row>
    <row r="667" spans="1:8">
      <c r="A667" s="111"/>
      <c r="B667" s="111"/>
      <c r="C667" s="491"/>
      <c r="D667" s="111"/>
      <c r="E667" s="111"/>
      <c r="F667" s="600"/>
      <c r="G667" s="558"/>
      <c r="H667" s="689"/>
    </row>
    <row r="668" spans="1:8">
      <c r="A668" s="801" t="s">
        <v>272</v>
      </c>
      <c r="B668" s="801"/>
      <c r="C668" s="801"/>
      <c r="D668" s="801"/>
      <c r="E668" s="801"/>
      <c r="F668" s="801"/>
      <c r="G668" s="801"/>
      <c r="H668" s="691"/>
    </row>
    <row r="669" spans="1:8">
      <c r="A669" s="801" t="s">
        <v>273</v>
      </c>
      <c r="B669" s="801"/>
      <c r="C669" s="801"/>
      <c r="D669" s="801"/>
      <c r="E669" s="801"/>
      <c r="F669" s="801"/>
      <c r="G669" s="801"/>
      <c r="H669" s="691"/>
    </row>
    <row r="670" spans="1:8">
      <c r="A670" s="111"/>
      <c r="B670" s="111"/>
      <c r="C670" s="491"/>
      <c r="D670" s="111"/>
      <c r="E670" s="111"/>
      <c r="F670" s="600"/>
      <c r="G670" s="558"/>
      <c r="H670" s="689"/>
    </row>
    <row r="671" spans="1:8">
      <c r="A671" s="111"/>
      <c r="B671" s="111"/>
      <c r="C671" s="491"/>
      <c r="D671" s="111"/>
      <c r="E671" s="111"/>
      <c r="F671" s="600"/>
      <c r="G671" s="558"/>
      <c r="H671" s="689"/>
    </row>
    <row r="672" spans="1:8">
      <c r="A672" s="111"/>
      <c r="B672" s="111"/>
      <c r="C672" s="491"/>
      <c r="D672" s="111"/>
      <c r="E672" s="111"/>
      <c r="F672" s="600"/>
      <c r="G672" s="558"/>
      <c r="H672" s="689"/>
    </row>
    <row r="673" spans="1:8">
      <c r="A673" s="111"/>
      <c r="B673" s="319" t="s">
        <v>197</v>
      </c>
      <c r="C673" s="492" t="s">
        <v>198</v>
      </c>
      <c r="D673" s="320"/>
      <c r="E673" s="322"/>
      <c r="F673" s="600"/>
      <c r="G673" s="558"/>
      <c r="H673" s="689"/>
    </row>
    <row r="674" spans="1:8">
      <c r="A674" s="111"/>
      <c r="B674" s="322"/>
      <c r="C674" s="493" t="s">
        <v>199</v>
      </c>
      <c r="D674" s="323"/>
      <c r="E674" s="322">
        <v>2</v>
      </c>
      <c r="F674" s="600"/>
      <c r="G674" s="558"/>
      <c r="H674" s="689"/>
    </row>
    <row r="675" spans="1:8">
      <c r="A675" s="111"/>
      <c r="B675" s="322"/>
      <c r="C675" s="493" t="s">
        <v>200</v>
      </c>
      <c r="D675" s="323"/>
      <c r="E675" s="322">
        <v>1</v>
      </c>
      <c r="F675" s="600"/>
      <c r="G675" s="558"/>
      <c r="H675" s="689"/>
    </row>
    <row r="676" spans="1:8">
      <c r="A676" s="111"/>
      <c r="B676" s="322"/>
      <c r="C676" s="493" t="s">
        <v>201</v>
      </c>
      <c r="D676" s="323"/>
      <c r="E676" s="322">
        <v>1</v>
      </c>
      <c r="F676" s="600"/>
      <c r="G676" s="558"/>
      <c r="H676" s="689"/>
    </row>
    <row r="677" spans="1:8">
      <c r="A677" s="111"/>
      <c r="B677" s="322"/>
      <c r="C677" s="493" t="s">
        <v>202</v>
      </c>
      <c r="D677" s="323"/>
      <c r="E677" s="322">
        <v>4</v>
      </c>
      <c r="F677" s="600"/>
      <c r="G677" s="558"/>
      <c r="H677" s="689"/>
    </row>
    <row r="678" spans="1:8">
      <c r="A678" s="111"/>
      <c r="B678" s="322"/>
      <c r="C678" s="493" t="s">
        <v>203</v>
      </c>
      <c r="D678" s="323"/>
      <c r="E678" s="322">
        <v>2</v>
      </c>
      <c r="F678" s="600"/>
      <c r="G678" s="558"/>
      <c r="H678" s="689"/>
    </row>
    <row r="679" spans="1:8">
      <c r="A679" s="111"/>
      <c r="B679" s="322"/>
      <c r="C679" s="493"/>
      <c r="D679" s="323"/>
      <c r="E679" s="322"/>
      <c r="F679" s="600"/>
      <c r="G679" s="558"/>
      <c r="H679" s="689"/>
    </row>
    <row r="680" spans="1:8">
      <c r="A680" s="111"/>
      <c r="B680" s="322"/>
      <c r="C680" s="493"/>
      <c r="D680" s="323"/>
      <c r="E680" s="322"/>
      <c r="F680" s="600"/>
      <c r="G680" s="558"/>
      <c r="H680" s="689"/>
    </row>
    <row r="681" spans="1:8">
      <c r="A681" s="111"/>
      <c r="B681" s="322"/>
      <c r="C681" s="493"/>
      <c r="D681" s="323"/>
      <c r="E681" s="322"/>
      <c r="F681" s="600"/>
      <c r="G681" s="558"/>
      <c r="H681" s="689"/>
    </row>
    <row r="682" spans="1:8">
      <c r="A682" s="111"/>
      <c r="B682" s="322"/>
      <c r="C682" s="493"/>
      <c r="D682" s="323"/>
      <c r="E682" s="322"/>
      <c r="F682" s="600"/>
      <c r="G682" s="558"/>
      <c r="H682" s="689"/>
    </row>
    <row r="683" spans="1:8">
      <c r="A683" s="111"/>
      <c r="B683" s="322"/>
      <c r="C683" s="493"/>
      <c r="D683" s="323"/>
      <c r="E683" s="322"/>
      <c r="F683" s="600"/>
      <c r="G683" s="558"/>
      <c r="H683" s="689"/>
    </row>
    <row r="684" spans="1:8">
      <c r="A684" s="111"/>
      <c r="B684" s="322"/>
      <c r="C684" s="493"/>
      <c r="D684" s="323"/>
      <c r="E684" s="322"/>
      <c r="F684" s="600"/>
      <c r="G684" s="558"/>
      <c r="H684" s="689"/>
    </row>
    <row r="685" spans="1:8">
      <c r="A685" s="111"/>
      <c r="B685" s="322"/>
      <c r="C685" s="493"/>
      <c r="D685" s="323"/>
      <c r="E685" s="322"/>
      <c r="F685" s="600"/>
      <c r="G685" s="558"/>
      <c r="H685" s="689"/>
    </row>
    <row r="686" spans="1:8">
      <c r="A686" s="111"/>
      <c r="B686" s="322"/>
      <c r="C686" s="493"/>
      <c r="D686" s="323"/>
      <c r="E686" s="322"/>
      <c r="F686" s="600"/>
      <c r="G686" s="558"/>
      <c r="H686" s="689"/>
    </row>
    <row r="687" spans="1:8">
      <c r="A687" s="111"/>
      <c r="B687" s="322"/>
      <c r="C687" s="493"/>
      <c r="D687" s="323"/>
      <c r="E687" s="322"/>
      <c r="F687" s="600"/>
      <c r="G687" s="558"/>
      <c r="H687" s="689"/>
    </row>
    <row r="688" spans="1:8">
      <c r="A688" s="111"/>
      <c r="B688" s="322"/>
      <c r="C688" s="493"/>
      <c r="D688" s="323"/>
      <c r="E688" s="322"/>
      <c r="F688" s="600"/>
      <c r="G688" s="558"/>
      <c r="H688" s="689"/>
    </row>
    <row r="689" spans="1:8">
      <c r="A689" s="111"/>
      <c r="B689" s="322"/>
      <c r="C689" s="493"/>
      <c r="D689" s="323"/>
      <c r="E689" s="322"/>
      <c r="F689" s="600"/>
      <c r="G689" s="558"/>
      <c r="H689" s="689"/>
    </row>
    <row r="690" spans="1:8">
      <c r="A690" s="111"/>
      <c r="B690" s="322"/>
      <c r="C690" s="493"/>
      <c r="D690" s="323"/>
      <c r="E690" s="322"/>
      <c r="F690" s="600"/>
      <c r="G690" s="558"/>
      <c r="H690" s="689"/>
    </row>
    <row r="691" spans="1:8">
      <c r="A691" s="111"/>
      <c r="B691" s="322"/>
      <c r="C691" s="493"/>
      <c r="D691" s="323"/>
      <c r="E691" s="322"/>
      <c r="F691" s="600"/>
      <c r="G691" s="558"/>
      <c r="H691" s="689"/>
    </row>
    <row r="692" spans="1:8">
      <c r="A692" s="111"/>
      <c r="B692" s="322"/>
      <c r="C692" s="493"/>
      <c r="D692" s="323"/>
      <c r="E692" s="322"/>
      <c r="F692" s="600"/>
      <c r="G692" s="558"/>
      <c r="H692" s="689"/>
    </row>
    <row r="693" spans="1:8">
      <c r="A693" s="111"/>
      <c r="B693" s="322"/>
      <c r="C693" s="493"/>
      <c r="D693" s="323"/>
      <c r="E693" s="322"/>
      <c r="F693" s="600"/>
      <c r="G693" s="558"/>
      <c r="H693" s="689"/>
    </row>
    <row r="694" spans="1:8">
      <c r="A694" s="111"/>
      <c r="B694" s="322"/>
      <c r="C694" s="493"/>
      <c r="D694" s="323"/>
      <c r="E694" s="322"/>
      <c r="F694" s="600"/>
      <c r="G694" s="558"/>
      <c r="H694" s="689"/>
    </row>
    <row r="695" spans="1:8">
      <c r="A695" s="111"/>
      <c r="B695" s="322"/>
      <c r="C695" s="493"/>
      <c r="D695" s="323"/>
      <c r="E695" s="322"/>
      <c r="F695" s="600"/>
      <c r="G695" s="558"/>
      <c r="H695" s="689"/>
    </row>
    <row r="696" spans="1:8">
      <c r="A696" s="169"/>
      <c r="B696" s="169"/>
      <c r="C696" s="644"/>
      <c r="D696" s="645"/>
      <c r="E696" s="646"/>
      <c r="F696" s="647"/>
      <c r="G696" s="648"/>
      <c r="H696" s="692"/>
    </row>
    <row r="697" spans="1:8" ht="15">
      <c r="A697" s="802" t="s">
        <v>323</v>
      </c>
      <c r="B697" s="802"/>
      <c r="C697" s="802"/>
      <c r="D697" s="802"/>
      <c r="E697" s="802"/>
      <c r="F697" s="802"/>
      <c r="G697" s="802"/>
      <c r="H697" s="802"/>
    </row>
    <row r="698" spans="1:8" ht="15">
      <c r="A698" s="803" t="s">
        <v>324</v>
      </c>
      <c r="B698" s="803"/>
      <c r="C698" s="803"/>
      <c r="D698" s="803"/>
      <c r="E698" s="803"/>
      <c r="F698" s="803"/>
      <c r="G698" s="803"/>
      <c r="H698" s="803"/>
    </row>
    <row r="699" spans="1:8">
      <c r="A699" s="141"/>
      <c r="B699" s="142"/>
      <c r="C699" s="494"/>
      <c r="D699" s="143"/>
      <c r="E699" s="143"/>
      <c r="F699" s="602"/>
      <c r="G699" s="307"/>
      <c r="H699" s="693"/>
    </row>
    <row r="700" spans="1:8">
      <c r="A700" s="144" t="s">
        <v>61</v>
      </c>
      <c r="B700" s="144"/>
      <c r="C700" s="804" t="s">
        <v>325</v>
      </c>
      <c r="D700" s="804"/>
      <c r="E700" s="804"/>
      <c r="F700" s="804"/>
      <c r="G700" s="804"/>
      <c r="H700" s="804"/>
    </row>
    <row r="701" spans="1:8">
      <c r="A701" s="144"/>
      <c r="B701" s="144"/>
      <c r="C701" s="495"/>
      <c r="D701" s="145"/>
      <c r="E701" s="146"/>
      <c r="F701" s="603"/>
      <c r="G701" s="162"/>
      <c r="H701" s="694"/>
    </row>
    <row r="702" spans="1:8">
      <c r="A702" s="147">
        <v>1</v>
      </c>
      <c r="B702" s="148" t="s">
        <v>207</v>
      </c>
      <c r="C702" s="149" t="s">
        <v>208</v>
      </c>
      <c r="D702" s="150">
        <v>100</v>
      </c>
      <c r="E702" s="151" t="s">
        <v>65</v>
      </c>
      <c r="F702" s="152">
        <v>80</v>
      </c>
      <c r="G702" s="153"/>
      <c r="H702" s="695"/>
    </row>
    <row r="703" spans="1:8">
      <c r="A703" s="147"/>
      <c r="B703" s="148"/>
      <c r="C703" s="149"/>
      <c r="D703" s="150"/>
      <c r="E703" s="151"/>
      <c r="F703" s="152"/>
      <c r="G703" s="153"/>
      <c r="H703" s="695"/>
    </row>
    <row r="704" spans="1:8" ht="25.5">
      <c r="A704" s="147">
        <f>A702+1</f>
        <v>2</v>
      </c>
      <c r="B704" s="148" t="s">
        <v>66</v>
      </c>
      <c r="C704" s="155" t="s">
        <v>67</v>
      </c>
      <c r="D704" s="150">
        <v>100</v>
      </c>
      <c r="E704" s="151" t="s">
        <v>68</v>
      </c>
      <c r="F704" s="152">
        <v>310</v>
      </c>
      <c r="G704" s="153"/>
      <c r="H704" s="695"/>
    </row>
    <row r="705" spans="1:8">
      <c r="A705" s="147"/>
      <c r="B705" s="148"/>
      <c r="C705" s="149"/>
      <c r="D705" s="150"/>
      <c r="E705" s="151"/>
      <c r="F705" s="152"/>
      <c r="G705" s="153"/>
      <c r="H705" s="695"/>
    </row>
    <row r="706" spans="1:8" ht="25.5">
      <c r="A706" s="147">
        <f>A704+1</f>
        <v>3</v>
      </c>
      <c r="B706" s="148" t="s">
        <v>69</v>
      </c>
      <c r="C706" s="155" t="s">
        <v>326</v>
      </c>
      <c r="D706" s="150">
        <v>100</v>
      </c>
      <c r="E706" s="151" t="s">
        <v>65</v>
      </c>
      <c r="F706" s="152">
        <f>F722</f>
        <v>608</v>
      </c>
      <c r="G706" s="153"/>
      <c r="H706" s="695"/>
    </row>
    <row r="707" spans="1:8">
      <c r="A707" s="147"/>
      <c r="B707" s="148"/>
      <c r="C707" s="149"/>
      <c r="D707" s="150"/>
      <c r="E707" s="151"/>
      <c r="F707" s="152"/>
      <c r="G707" s="153"/>
      <c r="H707" s="695"/>
    </row>
    <row r="708" spans="1:8" ht="38.25">
      <c r="A708" s="147">
        <f>A706+1</f>
        <v>4</v>
      </c>
      <c r="B708" s="148" t="s">
        <v>178</v>
      </c>
      <c r="C708" s="155" t="s">
        <v>327</v>
      </c>
      <c r="D708" s="150">
        <v>100</v>
      </c>
      <c r="E708" s="151" t="s">
        <v>65</v>
      </c>
      <c r="F708" s="152">
        <v>50</v>
      </c>
      <c r="G708" s="153"/>
      <c r="H708" s="695"/>
    </row>
    <row r="709" spans="1:8">
      <c r="A709" s="147"/>
      <c r="B709" s="148"/>
      <c r="C709" s="149"/>
      <c r="D709" s="150"/>
      <c r="E709" s="151"/>
      <c r="F709" s="152"/>
      <c r="G709" s="153"/>
      <c r="H709" s="695"/>
    </row>
    <row r="710" spans="1:8" ht="25.5">
      <c r="A710" s="147">
        <f>A708+1</f>
        <v>5</v>
      </c>
      <c r="B710" s="148" t="s">
        <v>105</v>
      </c>
      <c r="C710" s="149" t="s">
        <v>106</v>
      </c>
      <c r="D710" s="150">
        <v>100</v>
      </c>
      <c r="E710" s="151" t="s">
        <v>65</v>
      </c>
      <c r="F710" s="152">
        <v>90</v>
      </c>
      <c r="G710" s="153"/>
      <c r="H710" s="695"/>
    </row>
    <row r="711" spans="1:8">
      <c r="A711" s="147"/>
      <c r="B711" s="148"/>
      <c r="C711" s="149"/>
      <c r="D711" s="150"/>
      <c r="E711" s="151"/>
      <c r="F711" s="152"/>
      <c r="G711" s="153"/>
      <c r="H711" s="695"/>
    </row>
    <row r="712" spans="1:8" ht="38.25">
      <c r="A712" s="147">
        <f>A710+1</f>
        <v>6</v>
      </c>
      <c r="B712" s="156" t="s">
        <v>107</v>
      </c>
      <c r="C712" s="149" t="s">
        <v>108</v>
      </c>
      <c r="D712" s="150">
        <v>1</v>
      </c>
      <c r="E712" s="151" t="s">
        <v>68</v>
      </c>
      <c r="F712" s="152">
        <v>310</v>
      </c>
      <c r="G712" s="153"/>
      <c r="H712" s="695"/>
    </row>
    <row r="713" spans="1:8">
      <c r="A713" s="147"/>
      <c r="B713" s="156"/>
      <c r="C713" s="149"/>
      <c r="D713" s="150"/>
      <c r="E713" s="151"/>
      <c r="F713" s="152"/>
      <c r="G713" s="153"/>
      <c r="H713" s="695"/>
    </row>
    <row r="714" spans="1:8" ht="25.5">
      <c r="A714" s="147">
        <f>A712+1</f>
        <v>7</v>
      </c>
      <c r="B714" s="157" t="s">
        <v>109</v>
      </c>
      <c r="C714" s="155" t="s">
        <v>110</v>
      </c>
      <c r="D714" s="150">
        <v>100</v>
      </c>
      <c r="E714" s="151" t="s">
        <v>68</v>
      </c>
      <c r="F714" s="152">
        <v>480</v>
      </c>
      <c r="G714" s="153"/>
      <c r="H714" s="695"/>
    </row>
    <row r="715" spans="1:8">
      <c r="A715" s="147"/>
      <c r="B715" s="156"/>
      <c r="C715" s="149"/>
      <c r="D715" s="150"/>
      <c r="E715" s="151"/>
      <c r="F715" s="152"/>
      <c r="G715" s="153"/>
      <c r="H715" s="695"/>
    </row>
    <row r="716" spans="1:8">
      <c r="A716" s="147">
        <f>A714+1</f>
        <v>8</v>
      </c>
      <c r="B716" s="148" t="s">
        <v>71</v>
      </c>
      <c r="C716" s="149" t="s">
        <v>72</v>
      </c>
      <c r="D716" s="150">
        <v>100</v>
      </c>
      <c r="E716" s="151" t="s">
        <v>68</v>
      </c>
      <c r="F716" s="152">
        <v>2130</v>
      </c>
      <c r="G716" s="153"/>
      <c r="H716" s="695"/>
    </row>
    <row r="717" spans="1:8">
      <c r="A717" s="147"/>
      <c r="B717" s="148"/>
      <c r="C717" s="149"/>
      <c r="D717" s="150"/>
      <c r="E717" s="151"/>
      <c r="F717" s="152"/>
      <c r="G717" s="153"/>
      <c r="H717" s="695"/>
    </row>
    <row r="718" spans="1:8">
      <c r="A718" s="147">
        <f>A716+1</f>
        <v>9</v>
      </c>
      <c r="B718" s="157" t="s">
        <v>73</v>
      </c>
      <c r="C718" s="158" t="s">
        <v>74</v>
      </c>
      <c r="D718" s="150">
        <v>100</v>
      </c>
      <c r="E718" s="151" t="s">
        <v>68</v>
      </c>
      <c r="F718" s="152">
        <v>6020</v>
      </c>
      <c r="G718" s="153"/>
      <c r="H718" s="695"/>
    </row>
    <row r="719" spans="1:8">
      <c r="A719" s="147"/>
      <c r="B719" s="157"/>
      <c r="C719" s="158"/>
      <c r="D719" s="150"/>
      <c r="E719" s="151"/>
      <c r="F719" s="152"/>
      <c r="G719" s="153"/>
      <c r="H719" s="695"/>
    </row>
    <row r="720" spans="1:8">
      <c r="A720" s="147">
        <f>A718+1</f>
        <v>10</v>
      </c>
      <c r="B720" s="157" t="s">
        <v>75</v>
      </c>
      <c r="C720" s="158" t="s">
        <v>76</v>
      </c>
      <c r="D720" s="150">
        <v>100</v>
      </c>
      <c r="E720" s="151" t="s">
        <v>68</v>
      </c>
      <c r="F720" s="152">
        <f>F718</f>
        <v>6020</v>
      </c>
      <c r="G720" s="153"/>
      <c r="H720" s="695"/>
    </row>
    <row r="721" spans="1:8">
      <c r="A721" s="147"/>
      <c r="B721" s="148"/>
      <c r="C721" s="158"/>
      <c r="D721" s="150"/>
      <c r="E721" s="151"/>
      <c r="F721" s="152"/>
      <c r="G721" s="153"/>
      <c r="H721" s="695"/>
    </row>
    <row r="722" spans="1:8" ht="25.5">
      <c r="A722" s="147">
        <f>A720+1</f>
        <v>11</v>
      </c>
      <c r="B722" s="157" t="s">
        <v>77</v>
      </c>
      <c r="C722" s="155" t="s">
        <v>78</v>
      </c>
      <c r="D722" s="150">
        <v>100</v>
      </c>
      <c r="E722" s="151" t="s">
        <v>68</v>
      </c>
      <c r="F722" s="152">
        <v>608</v>
      </c>
      <c r="G722" s="153"/>
      <c r="H722" s="695"/>
    </row>
    <row r="723" spans="1:8">
      <c r="A723" s="147"/>
      <c r="B723" s="148"/>
      <c r="C723" s="158"/>
      <c r="D723" s="150"/>
      <c r="E723" s="151"/>
      <c r="F723" s="152"/>
      <c r="G723" s="153"/>
      <c r="H723" s="695"/>
    </row>
    <row r="724" spans="1:8" ht="25.5">
      <c r="A724" s="147">
        <f t="shared" ref="A724" si="56">A722+1</f>
        <v>12</v>
      </c>
      <c r="B724" s="157" t="s">
        <v>79</v>
      </c>
      <c r="C724" s="155" t="s">
        <v>80</v>
      </c>
      <c r="D724" s="150">
        <v>100</v>
      </c>
      <c r="E724" s="151" t="s">
        <v>68</v>
      </c>
      <c r="F724" s="152">
        <f>F722</f>
        <v>608</v>
      </c>
      <c r="G724" s="153"/>
      <c r="H724" s="695"/>
    </row>
    <row r="725" spans="1:8">
      <c r="A725" s="147"/>
      <c r="B725" s="157"/>
      <c r="C725" s="149"/>
      <c r="D725" s="150"/>
      <c r="E725" s="151"/>
      <c r="F725" s="152"/>
      <c r="G725" s="153"/>
      <c r="H725" s="695"/>
    </row>
    <row r="726" spans="1:8" ht="38.25">
      <c r="A726" s="147">
        <f>A724+1</f>
        <v>13</v>
      </c>
      <c r="B726" s="148" t="s">
        <v>121</v>
      </c>
      <c r="C726" s="149" t="s">
        <v>122</v>
      </c>
      <c r="D726" s="150">
        <v>1</v>
      </c>
      <c r="E726" s="151" t="s">
        <v>123</v>
      </c>
      <c r="F726" s="152">
        <v>10</v>
      </c>
      <c r="G726" s="153"/>
      <c r="H726" s="695"/>
    </row>
    <row r="727" spans="1:8">
      <c r="A727" s="147"/>
      <c r="B727" s="148"/>
      <c r="C727" s="149"/>
      <c r="D727" s="150"/>
      <c r="E727" s="151"/>
      <c r="F727" s="152"/>
      <c r="G727" s="153"/>
      <c r="H727" s="695"/>
    </row>
    <row r="728" spans="1:8" ht="38.25">
      <c r="A728" s="147">
        <f>A726+1</f>
        <v>14</v>
      </c>
      <c r="B728" s="159" t="s">
        <v>81</v>
      </c>
      <c r="C728" s="149" t="s">
        <v>82</v>
      </c>
      <c r="D728" s="150">
        <v>1</v>
      </c>
      <c r="E728" s="151" t="s">
        <v>83</v>
      </c>
      <c r="F728" s="152">
        <v>56</v>
      </c>
      <c r="G728" s="153"/>
      <c r="H728" s="695"/>
    </row>
    <row r="729" spans="1:8">
      <c r="A729" s="147"/>
      <c r="B729" s="148"/>
      <c r="C729" s="149"/>
      <c r="D729" s="150"/>
      <c r="E729" s="151"/>
      <c r="F729" s="152"/>
      <c r="G729" s="153"/>
      <c r="H729" s="695"/>
    </row>
    <row r="730" spans="1:8" ht="51">
      <c r="A730" s="147">
        <f>A728+1</f>
        <v>15</v>
      </c>
      <c r="B730" s="148" t="s">
        <v>328</v>
      </c>
      <c r="C730" s="149" t="s">
        <v>329</v>
      </c>
      <c r="D730" s="150">
        <v>1</v>
      </c>
      <c r="E730" s="151" t="s">
        <v>68</v>
      </c>
      <c r="F730" s="152">
        <v>725</v>
      </c>
      <c r="G730" s="153"/>
      <c r="H730" s="695"/>
    </row>
    <row r="731" spans="1:8">
      <c r="A731" s="147"/>
      <c r="B731" s="148"/>
      <c r="C731" s="149"/>
      <c r="D731" s="150"/>
      <c r="E731" s="151"/>
      <c r="F731" s="152"/>
      <c r="G731" s="153"/>
      <c r="H731" s="695"/>
    </row>
    <row r="732" spans="1:8">
      <c r="A732" s="144" t="s">
        <v>84</v>
      </c>
      <c r="B732" s="144"/>
      <c r="C732" s="160" t="s">
        <v>330</v>
      </c>
      <c r="D732" s="150"/>
      <c r="E732" s="151"/>
      <c r="F732" s="604"/>
      <c r="G732" s="153"/>
      <c r="H732" s="695"/>
    </row>
    <row r="733" spans="1:8">
      <c r="A733" s="144"/>
      <c r="B733" s="144"/>
      <c r="C733" s="495"/>
      <c r="D733" s="150"/>
      <c r="E733" s="151"/>
      <c r="F733" s="152"/>
      <c r="G733" s="153"/>
      <c r="H733" s="695"/>
    </row>
    <row r="734" spans="1:8" ht="25.5">
      <c r="A734" s="147">
        <f>A730+1</f>
        <v>16</v>
      </c>
      <c r="B734" s="148" t="s">
        <v>105</v>
      </c>
      <c r="C734" s="149" t="s">
        <v>106</v>
      </c>
      <c r="D734" s="150">
        <v>100</v>
      </c>
      <c r="E734" s="151" t="s">
        <v>65</v>
      </c>
      <c r="F734" s="152">
        <v>60</v>
      </c>
      <c r="G734" s="153"/>
      <c r="H734" s="695"/>
    </row>
    <row r="735" spans="1:8">
      <c r="A735" s="147"/>
      <c r="B735" s="148"/>
      <c r="C735" s="149"/>
      <c r="D735" s="150"/>
      <c r="E735" s="151"/>
      <c r="F735" s="152"/>
      <c r="G735" s="153"/>
      <c r="H735" s="695"/>
    </row>
    <row r="736" spans="1:8">
      <c r="A736" s="147">
        <f t="shared" ref="A736:A738" si="57">A734+1</f>
        <v>17</v>
      </c>
      <c r="B736" s="148" t="s">
        <v>71</v>
      </c>
      <c r="C736" s="149" t="s">
        <v>72</v>
      </c>
      <c r="D736" s="150">
        <v>100</v>
      </c>
      <c r="E736" s="151" t="s">
        <v>68</v>
      </c>
      <c r="F736" s="152">
        <v>675</v>
      </c>
      <c r="G736" s="153"/>
      <c r="H736" s="695"/>
    </row>
    <row r="737" spans="1:8">
      <c r="A737" s="147"/>
      <c r="B737" s="148"/>
      <c r="C737" s="149"/>
      <c r="D737" s="150"/>
      <c r="E737" s="151"/>
      <c r="F737" s="152"/>
      <c r="G737" s="153"/>
      <c r="H737" s="695"/>
    </row>
    <row r="738" spans="1:8">
      <c r="A738" s="147">
        <f t="shared" si="57"/>
        <v>18</v>
      </c>
      <c r="B738" s="157" t="s">
        <v>73</v>
      </c>
      <c r="C738" s="158" t="s">
        <v>74</v>
      </c>
      <c r="D738" s="150">
        <v>100</v>
      </c>
      <c r="E738" s="151" t="s">
        <v>68</v>
      </c>
      <c r="F738" s="152">
        <v>3730</v>
      </c>
      <c r="G738" s="153"/>
      <c r="H738" s="695"/>
    </row>
    <row r="739" spans="1:8">
      <c r="A739" s="147"/>
      <c r="B739" s="157"/>
      <c r="C739" s="158"/>
      <c r="D739" s="150"/>
      <c r="E739" s="151"/>
      <c r="F739" s="152"/>
      <c r="G739" s="153"/>
      <c r="H739" s="695"/>
    </row>
    <row r="740" spans="1:8">
      <c r="A740" s="147">
        <f>A738+1</f>
        <v>19</v>
      </c>
      <c r="B740" s="157" t="s">
        <v>75</v>
      </c>
      <c r="C740" s="158" t="s">
        <v>76</v>
      </c>
      <c r="D740" s="150">
        <v>100</v>
      </c>
      <c r="E740" s="151" t="s">
        <v>68</v>
      </c>
      <c r="F740" s="152">
        <f>F738</f>
        <v>3730</v>
      </c>
      <c r="G740" s="153"/>
      <c r="H740" s="695"/>
    </row>
    <row r="741" spans="1:8">
      <c r="A741" s="147"/>
      <c r="B741" s="148"/>
      <c r="C741" s="158"/>
      <c r="D741" s="150"/>
      <c r="E741" s="151"/>
      <c r="F741" s="152"/>
      <c r="G741" s="153"/>
      <c r="H741" s="695"/>
    </row>
    <row r="742" spans="1:8" ht="63.75">
      <c r="A742" s="147">
        <f>A740+1</f>
        <v>20</v>
      </c>
      <c r="B742" s="148" t="s">
        <v>331</v>
      </c>
      <c r="C742" s="158" t="s">
        <v>332</v>
      </c>
      <c r="D742" s="150">
        <v>1</v>
      </c>
      <c r="E742" s="151" t="s">
        <v>169</v>
      </c>
      <c r="F742" s="152">
        <v>1</v>
      </c>
      <c r="G742" s="153"/>
      <c r="H742" s="695"/>
    </row>
    <row r="743" spans="1:8">
      <c r="A743" s="147"/>
      <c r="B743" s="148"/>
      <c r="C743" s="158"/>
      <c r="D743" s="150"/>
      <c r="E743" s="151"/>
      <c r="F743" s="152"/>
      <c r="G743" s="153"/>
      <c r="H743" s="695"/>
    </row>
    <row r="744" spans="1:8">
      <c r="A744" s="223" t="s">
        <v>130</v>
      </c>
      <c r="B744" s="168"/>
      <c r="C744" s="226" t="s">
        <v>141</v>
      </c>
      <c r="D744" s="224"/>
      <c r="E744" s="228"/>
      <c r="F744" s="605"/>
      <c r="G744" s="545"/>
      <c r="H744" s="760"/>
    </row>
    <row r="745" spans="1:8" ht="11.1" customHeight="1">
      <c r="A745" s="225"/>
      <c r="B745" s="225"/>
      <c r="C745" s="226"/>
      <c r="D745" s="227"/>
      <c r="E745" s="228"/>
      <c r="F745" s="606"/>
      <c r="G745" s="545"/>
      <c r="H745" s="725"/>
    </row>
    <row r="746" spans="1:8" ht="25.5">
      <c r="A746" s="229">
        <f>A742+1</f>
        <v>21</v>
      </c>
      <c r="B746" s="229" t="s">
        <v>142</v>
      </c>
      <c r="C746" s="496" t="s">
        <v>143</v>
      </c>
      <c r="D746" s="230">
        <v>1</v>
      </c>
      <c r="E746" s="231" t="s">
        <v>123</v>
      </c>
      <c r="F746" s="607">
        <f>15*4+15</f>
        <v>75</v>
      </c>
      <c r="G746" s="546"/>
      <c r="H746" s="726"/>
    </row>
    <row r="747" spans="1:8" ht="11.1" customHeight="1">
      <c r="A747" s="225"/>
      <c r="B747" s="229"/>
      <c r="C747" s="496"/>
      <c r="D747" s="230"/>
      <c r="E747" s="231"/>
      <c r="F747" s="607"/>
      <c r="G747" s="546"/>
      <c r="H747" s="726"/>
    </row>
    <row r="748" spans="1:8" ht="25.5">
      <c r="A748" s="229">
        <f>A746+1</f>
        <v>22</v>
      </c>
      <c r="B748" s="229" t="s">
        <v>144</v>
      </c>
      <c r="C748" s="155" t="s">
        <v>268</v>
      </c>
      <c r="D748" s="150">
        <v>1</v>
      </c>
      <c r="E748" s="232" t="s">
        <v>146</v>
      </c>
      <c r="F748" s="607">
        <v>8</v>
      </c>
      <c r="G748" s="546"/>
      <c r="H748" s="726"/>
    </row>
    <row r="749" spans="1:8" ht="11.1" customHeight="1">
      <c r="A749" s="225"/>
      <c r="B749" s="229"/>
      <c r="C749" s="496"/>
      <c r="D749" s="230"/>
      <c r="E749" s="232"/>
      <c r="F749" s="607"/>
      <c r="G749" s="546"/>
      <c r="H749" s="726"/>
    </row>
    <row r="750" spans="1:8" ht="51">
      <c r="A750" s="229">
        <f t="shared" ref="A750" si="58">A748+1</f>
        <v>23</v>
      </c>
      <c r="B750" s="229" t="s">
        <v>147</v>
      </c>
      <c r="C750" s="496" t="s">
        <v>148</v>
      </c>
      <c r="D750" s="230">
        <v>1</v>
      </c>
      <c r="E750" s="232" t="s">
        <v>149</v>
      </c>
      <c r="F750" s="607">
        <f>(4*2*160)-4*160</f>
        <v>640</v>
      </c>
      <c r="G750" s="546"/>
      <c r="H750" s="726"/>
    </row>
    <row r="751" spans="1:8" ht="11.1" customHeight="1">
      <c r="A751" s="225"/>
      <c r="B751" s="229"/>
      <c r="C751" s="496"/>
      <c r="D751" s="230"/>
      <c r="E751" s="232"/>
      <c r="F751" s="607"/>
      <c r="G751" s="546"/>
      <c r="H751" s="726"/>
    </row>
    <row r="752" spans="1:8" ht="25.5">
      <c r="A752" s="229">
        <f t="shared" ref="A752" si="59">A750+1</f>
        <v>24</v>
      </c>
      <c r="B752" s="233" t="s">
        <v>150</v>
      </c>
      <c r="C752" s="412" t="s">
        <v>151</v>
      </c>
      <c r="D752" s="234">
        <v>1</v>
      </c>
      <c r="E752" s="231" t="s">
        <v>152</v>
      </c>
      <c r="F752" s="608">
        <v>2.4</v>
      </c>
      <c r="G752" s="547"/>
      <c r="H752" s="726"/>
    </row>
    <row r="753" spans="1:8" ht="11.1" customHeight="1">
      <c r="A753" s="225"/>
      <c r="B753" s="233"/>
      <c r="C753" s="412"/>
      <c r="D753" s="234"/>
      <c r="E753" s="231"/>
      <c r="F753" s="609"/>
      <c r="G753" s="547"/>
      <c r="H753" s="726"/>
    </row>
    <row r="754" spans="1:8" ht="25.5">
      <c r="A754" s="229">
        <f t="shared" ref="A754:A768" si="60">A752+1</f>
        <v>25</v>
      </c>
      <c r="B754" s="233" t="s">
        <v>153</v>
      </c>
      <c r="C754" s="412" t="s">
        <v>154</v>
      </c>
      <c r="D754" s="234">
        <v>1</v>
      </c>
      <c r="E754" s="231" t="s">
        <v>123</v>
      </c>
      <c r="F754" s="609">
        <f>258*4</f>
        <v>1032</v>
      </c>
      <c r="G754" s="547"/>
      <c r="H754" s="726"/>
    </row>
    <row r="755" spans="1:8" ht="11.1" customHeight="1">
      <c r="A755" s="225"/>
      <c r="B755" s="233"/>
      <c r="C755" s="412"/>
      <c r="D755" s="234"/>
      <c r="E755" s="231"/>
      <c r="F755" s="609"/>
      <c r="G755" s="547"/>
      <c r="H755" s="726"/>
    </row>
    <row r="756" spans="1:8" ht="38.25">
      <c r="A756" s="229">
        <f t="shared" si="60"/>
        <v>26</v>
      </c>
      <c r="B756" s="229" t="s">
        <v>155</v>
      </c>
      <c r="C756" s="496" t="s">
        <v>156</v>
      </c>
      <c r="D756" s="230">
        <v>1</v>
      </c>
      <c r="E756" s="231" t="s">
        <v>123</v>
      </c>
      <c r="F756" s="609">
        <f>(70*4)+30</f>
        <v>310</v>
      </c>
      <c r="G756" s="547"/>
      <c r="H756" s="726"/>
    </row>
    <row r="757" spans="1:8" ht="11.1" customHeight="1">
      <c r="A757" s="225"/>
      <c r="B757" s="229"/>
      <c r="C757" s="496"/>
      <c r="D757" s="230"/>
      <c r="E757" s="231"/>
      <c r="F757" s="609"/>
      <c r="G757" s="547"/>
      <c r="H757" s="726"/>
    </row>
    <row r="758" spans="1:8" ht="25.5">
      <c r="A758" s="229">
        <f>A756+1</f>
        <v>27</v>
      </c>
      <c r="B758" s="229" t="s">
        <v>157</v>
      </c>
      <c r="C758" s="496" t="s">
        <v>158</v>
      </c>
      <c r="D758" s="230">
        <v>1</v>
      </c>
      <c r="E758" s="232" t="s">
        <v>159</v>
      </c>
      <c r="F758" s="607">
        <v>2</v>
      </c>
      <c r="G758" s="546"/>
      <c r="H758" s="726"/>
    </row>
    <row r="759" spans="1:8" ht="11.1" customHeight="1">
      <c r="A759" s="229"/>
      <c r="B759" s="229"/>
      <c r="C759" s="496"/>
      <c r="D759" s="230"/>
      <c r="E759" s="232"/>
      <c r="F759" s="607"/>
      <c r="G759" s="546"/>
      <c r="H759" s="726"/>
    </row>
    <row r="760" spans="1:8">
      <c r="A760" s="229">
        <f>A758+1</f>
        <v>28</v>
      </c>
      <c r="B760" s="229" t="s">
        <v>160</v>
      </c>
      <c r="C760" s="496" t="s">
        <v>161</v>
      </c>
      <c r="D760" s="230">
        <v>1</v>
      </c>
      <c r="E760" s="232" t="s">
        <v>159</v>
      </c>
      <c r="F760" s="607">
        <v>16</v>
      </c>
      <c r="G760" s="546"/>
      <c r="H760" s="726"/>
    </row>
    <row r="761" spans="1:8" ht="11.1" customHeight="1">
      <c r="A761" s="225"/>
      <c r="B761" s="229"/>
      <c r="C761" s="496"/>
      <c r="D761" s="230"/>
      <c r="E761" s="232"/>
      <c r="F761" s="607"/>
      <c r="G761" s="546"/>
      <c r="H761" s="726"/>
    </row>
    <row r="762" spans="1:8" ht="51">
      <c r="A762" s="229">
        <f t="shared" si="60"/>
        <v>29</v>
      </c>
      <c r="B762" s="229" t="s">
        <v>162</v>
      </c>
      <c r="C762" s="496" t="s">
        <v>163</v>
      </c>
      <c r="D762" s="230">
        <v>1</v>
      </c>
      <c r="E762" s="538" t="s">
        <v>164</v>
      </c>
      <c r="F762" s="607">
        <v>1280</v>
      </c>
      <c r="G762" s="546"/>
      <c r="H762" s="726"/>
    </row>
    <row r="763" spans="1:8" ht="11.1" customHeight="1">
      <c r="A763" s="225"/>
      <c r="B763" s="229"/>
      <c r="C763" s="496"/>
      <c r="D763" s="230"/>
      <c r="E763" s="232"/>
      <c r="F763" s="607"/>
      <c r="G763" s="546"/>
      <c r="H763" s="726"/>
    </row>
    <row r="764" spans="1:8" ht="25.5">
      <c r="A764" s="229">
        <f t="shared" si="60"/>
        <v>30</v>
      </c>
      <c r="B764" s="229" t="s">
        <v>165</v>
      </c>
      <c r="C764" s="496" t="s">
        <v>166</v>
      </c>
      <c r="D764" s="230">
        <v>1</v>
      </c>
      <c r="E764" s="232" t="s">
        <v>149</v>
      </c>
      <c r="F764" s="607">
        <v>1280</v>
      </c>
      <c r="G764" s="546"/>
      <c r="H764" s="726"/>
    </row>
    <row r="765" spans="1:8" ht="11.1" customHeight="1">
      <c r="A765" s="225"/>
      <c r="B765" s="229"/>
      <c r="C765" s="496"/>
      <c r="D765" s="230"/>
      <c r="E765" s="232"/>
      <c r="F765" s="607"/>
      <c r="G765" s="546"/>
      <c r="H765" s="726"/>
    </row>
    <row r="766" spans="1:8" ht="25.5">
      <c r="A766" s="229">
        <f t="shared" si="60"/>
        <v>31</v>
      </c>
      <c r="B766" s="148" t="s">
        <v>167</v>
      </c>
      <c r="C766" s="496" t="s">
        <v>168</v>
      </c>
      <c r="D766" s="230">
        <v>1</v>
      </c>
      <c r="E766" s="232" t="s">
        <v>169</v>
      </c>
      <c r="F766" s="607">
        <v>8</v>
      </c>
      <c r="G766" s="546"/>
      <c r="H766" s="726"/>
    </row>
    <row r="767" spans="1:8" ht="11.1" customHeight="1">
      <c r="A767" s="225"/>
      <c r="B767" s="148"/>
      <c r="C767" s="496"/>
      <c r="D767" s="230"/>
      <c r="E767" s="232"/>
      <c r="F767" s="607"/>
      <c r="G767" s="546"/>
      <c r="H767" s="726"/>
    </row>
    <row r="768" spans="1:8" ht="63.75">
      <c r="A768" s="229">
        <f t="shared" si="60"/>
        <v>32</v>
      </c>
      <c r="B768" s="236" t="s">
        <v>170</v>
      </c>
      <c r="C768" s="496" t="s">
        <v>171</v>
      </c>
      <c r="D768" s="237">
        <v>1</v>
      </c>
      <c r="E768" s="232" t="s">
        <v>169</v>
      </c>
      <c r="F768" s="607">
        <v>4</v>
      </c>
      <c r="G768" s="546"/>
      <c r="H768" s="726"/>
    </row>
    <row r="769" spans="1:8" ht="11.1" customHeight="1">
      <c r="A769" s="229"/>
      <c r="B769" s="148"/>
      <c r="C769" s="496"/>
      <c r="D769" s="230"/>
      <c r="E769" s="232"/>
      <c r="F769" s="607"/>
      <c r="G769" s="546"/>
      <c r="H769" s="726"/>
    </row>
    <row r="770" spans="1:8">
      <c r="A770" s="238" t="s">
        <v>138</v>
      </c>
      <c r="B770" s="239"/>
      <c r="C770" s="497" t="s">
        <v>173</v>
      </c>
      <c r="D770" s="240"/>
      <c r="E770" s="231"/>
      <c r="F770" s="609"/>
      <c r="G770" s="547"/>
      <c r="H770" s="726"/>
    </row>
    <row r="771" spans="1:8" ht="11.1" customHeight="1">
      <c r="A771" s="241"/>
      <c r="B771" s="239"/>
      <c r="C771" s="497"/>
      <c r="D771" s="240"/>
      <c r="E771" s="231"/>
      <c r="F771" s="609"/>
      <c r="G771" s="547"/>
      <c r="H771" s="726"/>
    </row>
    <row r="772" spans="1:8" ht="25.5">
      <c r="A772" s="229">
        <f>A768+1</f>
        <v>33</v>
      </c>
      <c r="B772" s="239" t="s">
        <v>174</v>
      </c>
      <c r="C772" s="498" t="s">
        <v>175</v>
      </c>
      <c r="D772" s="242">
        <v>1</v>
      </c>
      <c r="E772" s="231" t="s">
        <v>123</v>
      </c>
      <c r="F772" s="609">
        <f>55*4</f>
        <v>220</v>
      </c>
      <c r="G772" s="547"/>
      <c r="H772" s="726"/>
    </row>
    <row r="773" spans="1:8" ht="11.1" customHeight="1">
      <c r="A773" s="241"/>
      <c r="B773" s="239"/>
      <c r="C773" s="498"/>
      <c r="D773" s="242"/>
      <c r="E773" s="231"/>
      <c r="F773" s="609"/>
      <c r="G773" s="547"/>
      <c r="H773" s="726"/>
    </row>
    <row r="774" spans="1:8" ht="51">
      <c r="A774" s="229">
        <f>A772+1</f>
        <v>34</v>
      </c>
      <c r="B774" s="239" t="s">
        <v>176</v>
      </c>
      <c r="C774" s="498" t="s">
        <v>333</v>
      </c>
      <c r="D774" s="242">
        <v>1</v>
      </c>
      <c r="E774" s="231" t="s">
        <v>123</v>
      </c>
      <c r="F774" s="609">
        <f>45*4</f>
        <v>180</v>
      </c>
      <c r="G774" s="547"/>
      <c r="H774" s="726"/>
    </row>
    <row r="775" spans="1:8" ht="11.1" customHeight="1">
      <c r="A775" s="241"/>
      <c r="B775" s="233"/>
      <c r="C775" s="412"/>
      <c r="D775" s="234"/>
      <c r="E775" s="243"/>
      <c r="F775" s="609"/>
      <c r="G775" s="547"/>
      <c r="H775" s="726"/>
    </row>
    <row r="776" spans="1:8" ht="51">
      <c r="A776" s="229">
        <f>A774+1</f>
        <v>35</v>
      </c>
      <c r="B776" s="233" t="s">
        <v>178</v>
      </c>
      <c r="C776" s="412" t="s">
        <v>322</v>
      </c>
      <c r="D776" s="234">
        <v>100</v>
      </c>
      <c r="E776" s="243" t="s">
        <v>65</v>
      </c>
      <c r="F776" s="609">
        <v>36</v>
      </c>
      <c r="G776" s="547"/>
      <c r="H776" s="726"/>
    </row>
    <row r="777" spans="1:8" ht="11.1" customHeight="1">
      <c r="A777" s="147"/>
      <c r="B777" s="148"/>
      <c r="C777" s="149"/>
      <c r="D777" s="150"/>
      <c r="E777" s="151"/>
      <c r="F777" s="152"/>
      <c r="G777" s="153"/>
      <c r="H777" s="695"/>
    </row>
    <row r="778" spans="1:8">
      <c r="A778" s="792" t="s">
        <v>180</v>
      </c>
      <c r="B778" s="792"/>
      <c r="C778" s="792"/>
      <c r="D778" s="792"/>
      <c r="E778" s="792"/>
      <c r="F778" s="792"/>
      <c r="G778" s="792"/>
      <c r="H778" s="696"/>
    </row>
    <row r="779" spans="1:8">
      <c r="A779" s="792" t="s">
        <v>181</v>
      </c>
      <c r="B779" s="792"/>
      <c r="C779" s="792"/>
      <c r="D779" s="792"/>
      <c r="E779" s="792"/>
      <c r="F779" s="792"/>
      <c r="G779" s="792"/>
      <c r="H779" s="696"/>
    </row>
    <row r="780" spans="1:8">
      <c r="A780" s="792" t="s">
        <v>180</v>
      </c>
      <c r="B780" s="792"/>
      <c r="C780" s="792"/>
      <c r="D780" s="792"/>
      <c r="E780" s="792"/>
      <c r="F780" s="792"/>
      <c r="G780" s="792"/>
      <c r="H780" s="696"/>
    </row>
    <row r="781" spans="1:8" ht="11.1" customHeight="1">
      <c r="A781" s="163"/>
      <c r="B781" s="164"/>
      <c r="C781" s="499"/>
      <c r="D781" s="163"/>
      <c r="E781" s="165"/>
      <c r="F781" s="610"/>
      <c r="G781" s="162"/>
      <c r="H781" s="697"/>
    </row>
    <row r="782" spans="1:8">
      <c r="A782" s="166" t="s">
        <v>140</v>
      </c>
      <c r="B782" s="167"/>
      <c r="C782" s="226" t="s">
        <v>183</v>
      </c>
      <c r="D782" s="168"/>
      <c r="E782" s="168"/>
      <c r="F782" s="608"/>
      <c r="G782" s="297"/>
      <c r="H782" s="698"/>
    </row>
    <row r="783" spans="1:8" ht="11.1" customHeight="1">
      <c r="A783" s="144"/>
      <c r="B783" s="144"/>
      <c r="C783" s="160"/>
      <c r="D783" s="150"/>
      <c r="E783" s="151"/>
      <c r="F783" s="604"/>
      <c r="G783" s="153"/>
      <c r="H783" s="695"/>
    </row>
    <row r="784" spans="1:8" ht="25.5">
      <c r="A784" s="147">
        <f>A776+1</f>
        <v>36</v>
      </c>
      <c r="B784" s="159" t="s">
        <v>184</v>
      </c>
      <c r="C784" s="149" t="s">
        <v>185</v>
      </c>
      <c r="D784" s="150">
        <v>1</v>
      </c>
      <c r="E784" s="151" t="s">
        <v>83</v>
      </c>
      <c r="F784" s="152">
        <f>F716</f>
        <v>2130</v>
      </c>
      <c r="G784" s="153"/>
      <c r="H784" s="695"/>
    </row>
    <row r="785" spans="1:8" ht="11.1" customHeight="1">
      <c r="A785" s="147"/>
      <c r="B785" s="159"/>
      <c r="C785" s="149"/>
      <c r="D785" s="150"/>
      <c r="E785" s="151"/>
      <c r="F785" s="152"/>
      <c r="G785" s="153"/>
      <c r="H785" s="695"/>
    </row>
    <row r="786" spans="1:8">
      <c r="A786" s="363" t="s">
        <v>172</v>
      </c>
      <c r="B786" s="159"/>
      <c r="C786" s="226" t="s">
        <v>187</v>
      </c>
      <c r="D786" s="150"/>
      <c r="E786" s="151"/>
      <c r="F786" s="152"/>
      <c r="G786" s="153"/>
      <c r="H786" s="695"/>
    </row>
    <row r="787" spans="1:8" ht="11.1" customHeight="1">
      <c r="A787" s="147"/>
      <c r="B787" s="159"/>
      <c r="C787" s="149"/>
      <c r="D787" s="150"/>
      <c r="E787" s="151"/>
      <c r="F787" s="152"/>
      <c r="G787" s="153"/>
      <c r="H787" s="695"/>
    </row>
    <row r="788" spans="1:8" ht="25.5">
      <c r="A788" s="229">
        <f>A784+1</f>
        <v>37</v>
      </c>
      <c r="B788" s="229" t="s">
        <v>188</v>
      </c>
      <c r="C788" s="496" t="s">
        <v>189</v>
      </c>
      <c r="D788" s="230">
        <v>1</v>
      </c>
      <c r="E788" s="232" t="s">
        <v>146</v>
      </c>
      <c r="F788" s="607">
        <v>16</v>
      </c>
      <c r="G788" s="546"/>
      <c r="H788" s="726"/>
    </row>
    <row r="789" spans="1:8" ht="11.1" customHeight="1">
      <c r="A789" s="229"/>
      <c r="B789" s="229"/>
      <c r="C789" s="496"/>
      <c r="D789" s="230"/>
      <c r="E789" s="232"/>
      <c r="F789" s="607"/>
      <c r="G789" s="546"/>
      <c r="H789" s="726"/>
    </row>
    <row r="790" spans="1:8" ht="38.25">
      <c r="A790" s="229">
        <f>A788+1</f>
        <v>38</v>
      </c>
      <c r="B790" s="229" t="s">
        <v>190</v>
      </c>
      <c r="C790" s="496" t="s">
        <v>191</v>
      </c>
      <c r="D790" s="230">
        <v>1</v>
      </c>
      <c r="E790" s="231" t="s">
        <v>146</v>
      </c>
      <c r="F790" s="611">
        <v>4</v>
      </c>
      <c r="G790" s="547"/>
      <c r="H790" s="726"/>
    </row>
    <row r="791" spans="1:8" ht="11.1" customHeight="1">
      <c r="A791" s="229"/>
      <c r="B791" s="168"/>
      <c r="C791" s="496"/>
      <c r="D791" s="230"/>
      <c r="E791" s="362"/>
      <c r="F791" s="607"/>
      <c r="G791" s="546"/>
      <c r="H791" s="726"/>
    </row>
    <row r="792" spans="1:8" ht="51">
      <c r="A792" s="229">
        <f>A790+1</f>
        <v>39</v>
      </c>
      <c r="B792" s="229" t="s">
        <v>192</v>
      </c>
      <c r="C792" s="496" t="s">
        <v>193</v>
      </c>
      <c r="D792" s="230">
        <v>1</v>
      </c>
      <c r="E792" s="362" t="s">
        <v>194</v>
      </c>
      <c r="F792" s="609">
        <v>8</v>
      </c>
      <c r="G792" s="547"/>
      <c r="H792" s="726"/>
    </row>
    <row r="793" spans="1:8" ht="11.1" customHeight="1">
      <c r="A793" s="144"/>
      <c r="B793" s="144"/>
      <c r="C793" s="160"/>
      <c r="D793" s="150"/>
      <c r="E793" s="151"/>
      <c r="F793" s="604"/>
      <c r="G793" s="153"/>
      <c r="H793" s="695"/>
    </row>
    <row r="794" spans="1:8">
      <c r="A794" s="792" t="s">
        <v>272</v>
      </c>
      <c r="B794" s="792"/>
      <c r="C794" s="792"/>
      <c r="D794" s="792"/>
      <c r="E794" s="792"/>
      <c r="F794" s="792"/>
      <c r="G794" s="792"/>
      <c r="H794" s="696"/>
    </row>
    <row r="795" spans="1:8">
      <c r="A795" s="792" t="s">
        <v>273</v>
      </c>
      <c r="B795" s="792"/>
      <c r="C795" s="792"/>
      <c r="D795" s="792"/>
      <c r="E795" s="792"/>
      <c r="F795" s="792"/>
      <c r="G795" s="792"/>
      <c r="H795" s="696"/>
    </row>
    <row r="796" spans="1:8">
      <c r="A796" s="161"/>
      <c r="B796" s="161"/>
      <c r="C796" s="500"/>
      <c r="D796" s="161"/>
      <c r="E796" s="161"/>
      <c r="F796" s="612"/>
      <c r="G796" s="559"/>
      <c r="H796" s="694"/>
    </row>
    <row r="797" spans="1:8">
      <c r="A797" s="161"/>
      <c r="B797" s="227" t="s">
        <v>197</v>
      </c>
      <c r="C797" s="501" t="s">
        <v>198</v>
      </c>
      <c r="D797" s="224"/>
      <c r="E797" s="232"/>
      <c r="F797" s="612"/>
      <c r="G797" s="559"/>
      <c r="H797" s="694"/>
    </row>
    <row r="798" spans="1:8">
      <c r="A798" s="161"/>
      <c r="B798" s="168"/>
      <c r="C798" s="502" t="s">
        <v>199</v>
      </c>
      <c r="D798" s="235"/>
      <c r="E798" s="232">
        <v>2</v>
      </c>
      <c r="F798" s="612"/>
      <c r="G798" s="559"/>
      <c r="H798" s="694"/>
    </row>
    <row r="799" spans="1:8">
      <c r="A799" s="161"/>
      <c r="B799" s="168"/>
      <c r="C799" s="502" t="s">
        <v>200</v>
      </c>
      <c r="D799" s="235"/>
      <c r="E799" s="232">
        <v>1</v>
      </c>
      <c r="F799" s="612"/>
      <c r="G799" s="559"/>
      <c r="H799" s="694"/>
    </row>
    <row r="800" spans="1:8">
      <c r="A800" s="161"/>
      <c r="B800" s="168"/>
      <c r="C800" s="502" t="s">
        <v>201</v>
      </c>
      <c r="D800" s="235"/>
      <c r="E800" s="232">
        <v>1</v>
      </c>
      <c r="F800" s="612"/>
      <c r="G800" s="559"/>
      <c r="H800" s="694"/>
    </row>
    <row r="801" spans="1:9">
      <c r="A801" s="161"/>
      <c r="B801" s="168"/>
      <c r="C801" s="502" t="s">
        <v>202</v>
      </c>
      <c r="D801" s="235"/>
      <c r="E801" s="232">
        <v>4</v>
      </c>
      <c r="F801" s="612"/>
      <c r="G801" s="559"/>
      <c r="H801" s="694"/>
    </row>
    <row r="802" spans="1:9">
      <c r="A802" s="161"/>
      <c r="B802" s="168"/>
      <c r="C802" s="502" t="s">
        <v>203</v>
      </c>
      <c r="D802" s="235"/>
      <c r="E802" s="232">
        <v>2</v>
      </c>
      <c r="F802" s="612"/>
      <c r="G802" s="559"/>
      <c r="H802" s="694"/>
    </row>
    <row r="803" spans="1:9">
      <c r="A803" s="169"/>
      <c r="B803" s="168"/>
      <c r="C803" s="502" t="s">
        <v>334</v>
      </c>
      <c r="D803" s="235"/>
      <c r="E803" s="232">
        <v>2</v>
      </c>
      <c r="F803" s="152"/>
      <c r="G803" s="154"/>
      <c r="H803" s="694"/>
    </row>
    <row r="804" spans="1:9">
      <c r="A804" s="208"/>
      <c r="B804" s="208"/>
      <c r="C804" s="503"/>
      <c r="D804" s="209"/>
      <c r="E804" s="210"/>
      <c r="F804" s="613"/>
      <c r="G804" s="308"/>
      <c r="H804" s="699"/>
    </row>
    <row r="805" spans="1:9" s="207" customFormat="1" ht="15">
      <c r="A805" s="797" t="s">
        <v>335</v>
      </c>
      <c r="B805" s="797"/>
      <c r="C805" s="797"/>
      <c r="D805" s="797"/>
      <c r="E805" s="797"/>
      <c r="F805" s="797"/>
      <c r="G805" s="797"/>
      <c r="H805" s="797"/>
      <c r="I805" s="206"/>
    </row>
    <row r="806" spans="1:9" s="207" customFormat="1" ht="15">
      <c r="A806" s="785" t="s">
        <v>336</v>
      </c>
      <c r="B806" s="785"/>
      <c r="C806" s="785"/>
      <c r="D806" s="785"/>
      <c r="E806" s="785"/>
      <c r="F806" s="785"/>
      <c r="G806" s="785"/>
      <c r="H806" s="785"/>
      <c r="I806" s="206"/>
    </row>
    <row r="807" spans="1:9" s="207" customFormat="1">
      <c r="A807" s="208"/>
      <c r="B807" s="208"/>
      <c r="C807" s="503"/>
      <c r="D807" s="209"/>
      <c r="E807" s="210"/>
      <c r="F807" s="613"/>
      <c r="G807" s="308"/>
      <c r="H807" s="699"/>
      <c r="I807" s="206"/>
    </row>
    <row r="808" spans="1:9" s="207" customFormat="1">
      <c r="A808" s="364" t="s">
        <v>61</v>
      </c>
      <c r="B808" s="365"/>
      <c r="C808" s="369" t="s">
        <v>141</v>
      </c>
      <c r="D808" s="366"/>
      <c r="E808" s="367"/>
      <c r="F808" s="614"/>
      <c r="G808" s="548"/>
      <c r="H808" s="761"/>
      <c r="I808" s="206"/>
    </row>
    <row r="809" spans="1:9" s="207" customFormat="1">
      <c r="A809" s="368"/>
      <c r="B809" s="368"/>
      <c r="C809" s="369"/>
      <c r="D809" s="370"/>
      <c r="E809" s="367"/>
      <c r="F809" s="615"/>
      <c r="G809" s="548"/>
      <c r="H809" s="727"/>
      <c r="I809" s="206"/>
    </row>
    <row r="810" spans="1:9" s="207" customFormat="1" ht="25.5">
      <c r="A810" s="371">
        <v>1</v>
      </c>
      <c r="B810" s="371" t="s">
        <v>142</v>
      </c>
      <c r="C810" s="504" t="s">
        <v>143</v>
      </c>
      <c r="D810" s="372">
        <v>1</v>
      </c>
      <c r="E810" s="373" t="s">
        <v>267</v>
      </c>
      <c r="F810" s="616">
        <f>15*7+15</f>
        <v>120</v>
      </c>
      <c r="G810" s="549"/>
      <c r="H810" s="728"/>
      <c r="I810" s="206"/>
    </row>
    <row r="811" spans="1:9" s="207" customFormat="1">
      <c r="A811" s="368"/>
      <c r="B811" s="371"/>
      <c r="C811" s="504"/>
      <c r="D811" s="372"/>
      <c r="E811" s="373"/>
      <c r="F811" s="616"/>
      <c r="G811" s="549"/>
      <c r="H811" s="728"/>
      <c r="I811" s="206"/>
    </row>
    <row r="812" spans="1:9" s="207" customFormat="1" ht="25.5">
      <c r="A812" s="371">
        <f>A810+1</f>
        <v>2</v>
      </c>
      <c r="B812" s="371" t="s">
        <v>144</v>
      </c>
      <c r="C812" s="505" t="s">
        <v>268</v>
      </c>
      <c r="D812" s="374">
        <v>1</v>
      </c>
      <c r="E812" s="375" t="s">
        <v>146</v>
      </c>
      <c r="F812" s="616">
        <v>14</v>
      </c>
      <c r="G812" s="549"/>
      <c r="H812" s="728"/>
      <c r="I812" s="206"/>
    </row>
    <row r="813" spans="1:9" s="207" customFormat="1">
      <c r="A813" s="368"/>
      <c r="B813" s="371"/>
      <c r="C813" s="504"/>
      <c r="D813" s="372"/>
      <c r="E813" s="375"/>
      <c r="F813" s="616"/>
      <c r="G813" s="549"/>
      <c r="H813" s="728"/>
      <c r="I813" s="206"/>
    </row>
    <row r="814" spans="1:9" s="207" customFormat="1" ht="51">
      <c r="A814" s="371">
        <f t="shared" ref="A814" si="61">A812+1</f>
        <v>3</v>
      </c>
      <c r="B814" s="371" t="s">
        <v>147</v>
      </c>
      <c r="C814" s="504" t="s">
        <v>148</v>
      </c>
      <c r="D814" s="372">
        <v>1</v>
      </c>
      <c r="E814" s="375" t="s">
        <v>149</v>
      </c>
      <c r="F814" s="616">
        <f>(9*2*160)</f>
        <v>2880</v>
      </c>
      <c r="G814" s="549"/>
      <c r="H814" s="728"/>
      <c r="I814" s="206"/>
    </row>
    <row r="815" spans="1:9" s="207" customFormat="1">
      <c r="A815" s="368"/>
      <c r="B815" s="371"/>
      <c r="C815" s="504"/>
      <c r="D815" s="372"/>
      <c r="E815" s="375"/>
      <c r="F815" s="616"/>
      <c r="G815" s="549"/>
      <c r="H815" s="728"/>
      <c r="I815" s="206"/>
    </row>
    <row r="816" spans="1:9" s="207" customFormat="1" ht="25.5">
      <c r="A816" s="371">
        <f t="shared" ref="A816" si="62">A814+1</f>
        <v>4</v>
      </c>
      <c r="B816" s="376" t="s">
        <v>150</v>
      </c>
      <c r="C816" s="506" t="s">
        <v>151</v>
      </c>
      <c r="D816" s="377">
        <v>1</v>
      </c>
      <c r="E816" s="373" t="s">
        <v>152</v>
      </c>
      <c r="F816" s="617">
        <v>4.2</v>
      </c>
      <c r="G816" s="550"/>
      <c r="H816" s="728"/>
      <c r="I816" s="206"/>
    </row>
    <row r="817" spans="1:9" s="207" customFormat="1">
      <c r="A817" s="368"/>
      <c r="B817" s="376"/>
      <c r="C817" s="506"/>
      <c r="D817" s="377"/>
      <c r="E817" s="373"/>
      <c r="F817" s="618"/>
      <c r="G817" s="550"/>
      <c r="H817" s="728"/>
      <c r="I817" s="206"/>
    </row>
    <row r="818" spans="1:9" s="207" customFormat="1" ht="25.5">
      <c r="A818" s="371">
        <f t="shared" ref="A818" si="63">A816+1</f>
        <v>5</v>
      </c>
      <c r="B818" s="376" t="s">
        <v>153</v>
      </c>
      <c r="C818" s="506" t="s">
        <v>154</v>
      </c>
      <c r="D818" s="377">
        <v>1</v>
      </c>
      <c r="E818" s="373" t="s">
        <v>267</v>
      </c>
      <c r="F818" s="618">
        <f>258*8</f>
        <v>2064</v>
      </c>
      <c r="G818" s="550"/>
      <c r="H818" s="728"/>
      <c r="I818" s="206"/>
    </row>
    <row r="819" spans="1:9" s="207" customFormat="1">
      <c r="A819" s="368"/>
      <c r="B819" s="371"/>
      <c r="C819" s="504"/>
      <c r="D819" s="372"/>
      <c r="E819" s="373"/>
      <c r="F819" s="616"/>
      <c r="G819" s="549"/>
      <c r="H819" s="728"/>
      <c r="I819" s="206"/>
    </row>
    <row r="820" spans="1:9" s="207" customFormat="1" ht="38.25">
      <c r="A820" s="371">
        <f t="shared" ref="A820" si="64">A818+1</f>
        <v>6</v>
      </c>
      <c r="B820" s="371" t="s">
        <v>155</v>
      </c>
      <c r="C820" s="504" t="s">
        <v>156</v>
      </c>
      <c r="D820" s="372">
        <v>1</v>
      </c>
      <c r="E820" s="373" t="s">
        <v>267</v>
      </c>
      <c r="F820" s="618">
        <f>(70*7)+30</f>
        <v>520</v>
      </c>
      <c r="G820" s="550"/>
      <c r="H820" s="728"/>
      <c r="I820" s="206"/>
    </row>
    <row r="821" spans="1:9" s="207" customFormat="1">
      <c r="A821" s="368"/>
      <c r="B821" s="371"/>
      <c r="C821" s="504"/>
      <c r="D821" s="372"/>
      <c r="E821" s="373"/>
      <c r="F821" s="618"/>
      <c r="G821" s="550"/>
      <c r="H821" s="728"/>
      <c r="I821" s="206"/>
    </row>
    <row r="822" spans="1:9" s="207" customFormat="1" ht="25.5">
      <c r="A822" s="371">
        <v>7</v>
      </c>
      <c r="B822" s="371" t="s">
        <v>157</v>
      </c>
      <c r="C822" s="504" t="s">
        <v>158</v>
      </c>
      <c r="D822" s="372">
        <v>1</v>
      </c>
      <c r="E822" s="375" t="s">
        <v>159</v>
      </c>
      <c r="F822" s="616">
        <v>6</v>
      </c>
      <c r="G822" s="549"/>
      <c r="H822" s="728"/>
      <c r="I822" s="206"/>
    </row>
    <row r="823" spans="1:9" s="207" customFormat="1">
      <c r="A823" s="368"/>
      <c r="B823" s="371"/>
      <c r="C823" s="504"/>
      <c r="D823" s="372"/>
      <c r="E823" s="375"/>
      <c r="F823" s="616"/>
      <c r="G823" s="549"/>
      <c r="H823" s="728"/>
      <c r="I823" s="206"/>
    </row>
    <row r="824" spans="1:9" s="207" customFormat="1">
      <c r="A824" s="371">
        <f t="shared" ref="A824" si="65">A822+1</f>
        <v>8</v>
      </c>
      <c r="B824" s="371" t="s">
        <v>160</v>
      </c>
      <c r="C824" s="504" t="s">
        <v>161</v>
      </c>
      <c r="D824" s="372">
        <v>1</v>
      </c>
      <c r="E824" s="375" t="s">
        <v>159</v>
      </c>
      <c r="F824" s="616">
        <v>20</v>
      </c>
      <c r="G824" s="549"/>
      <c r="H824" s="728"/>
      <c r="I824" s="206"/>
    </row>
    <row r="825" spans="1:9" s="207" customFormat="1">
      <c r="A825" s="368"/>
      <c r="B825" s="371"/>
      <c r="C825" s="504"/>
      <c r="D825" s="372"/>
      <c r="E825" s="375"/>
      <c r="F825" s="616"/>
      <c r="G825" s="549"/>
      <c r="H825" s="728"/>
      <c r="I825" s="206"/>
    </row>
    <row r="826" spans="1:9" s="207" customFormat="1" ht="51">
      <c r="A826" s="371">
        <f t="shared" ref="A826" si="66">A824+1</f>
        <v>9</v>
      </c>
      <c r="B826" s="371" t="s">
        <v>162</v>
      </c>
      <c r="C826" s="504" t="s">
        <v>163</v>
      </c>
      <c r="D826" s="372">
        <v>1</v>
      </c>
      <c r="E826" s="535" t="s">
        <v>164</v>
      </c>
      <c r="F826" s="616">
        <v>2880</v>
      </c>
      <c r="G826" s="549"/>
      <c r="H826" s="728"/>
      <c r="I826" s="206"/>
    </row>
    <row r="827" spans="1:9" s="207" customFormat="1">
      <c r="A827" s="368"/>
      <c r="B827" s="371"/>
      <c r="C827" s="504"/>
      <c r="D827" s="372"/>
      <c r="E827" s="375"/>
      <c r="F827" s="616"/>
      <c r="G827" s="549"/>
      <c r="H827" s="728"/>
      <c r="I827" s="206"/>
    </row>
    <row r="828" spans="1:9" s="207" customFormat="1" ht="25.5">
      <c r="A828" s="371">
        <f t="shared" ref="A828" si="67">A826+1</f>
        <v>10</v>
      </c>
      <c r="B828" s="371" t="s">
        <v>165</v>
      </c>
      <c r="C828" s="504" t="s">
        <v>166</v>
      </c>
      <c r="D828" s="372">
        <v>1</v>
      </c>
      <c r="E828" s="375" t="s">
        <v>149</v>
      </c>
      <c r="F828" s="616">
        <v>2880</v>
      </c>
      <c r="G828" s="549"/>
      <c r="H828" s="728"/>
      <c r="I828" s="206"/>
    </row>
    <row r="829" spans="1:9" s="207" customFormat="1">
      <c r="A829" s="368"/>
      <c r="B829" s="371"/>
      <c r="C829" s="504"/>
      <c r="D829" s="372"/>
      <c r="E829" s="375"/>
      <c r="F829" s="616"/>
      <c r="G829" s="549"/>
      <c r="H829" s="728"/>
      <c r="I829" s="206"/>
    </row>
    <row r="830" spans="1:9" s="207" customFormat="1" ht="25.5">
      <c r="A830" s="371">
        <f t="shared" ref="A830" si="68">A828+1</f>
        <v>11</v>
      </c>
      <c r="B830" s="378" t="s">
        <v>167</v>
      </c>
      <c r="C830" s="504" t="s">
        <v>168</v>
      </c>
      <c r="D830" s="372">
        <v>1</v>
      </c>
      <c r="E830" s="375" t="s">
        <v>169</v>
      </c>
      <c r="F830" s="616">
        <v>14</v>
      </c>
      <c r="G830" s="549"/>
      <c r="H830" s="728"/>
      <c r="I830" s="206"/>
    </row>
    <row r="831" spans="1:9" s="207" customFormat="1">
      <c r="A831" s="371"/>
      <c r="B831" s="379"/>
      <c r="C831" s="507"/>
      <c r="D831" s="380"/>
      <c r="E831" s="375"/>
      <c r="F831" s="616"/>
      <c r="G831" s="549"/>
      <c r="H831" s="728"/>
      <c r="I831" s="206"/>
    </row>
    <row r="832" spans="1:9" s="207" customFormat="1" ht="63.75">
      <c r="A832" s="371">
        <f>A830+1</f>
        <v>12</v>
      </c>
      <c r="B832" s="379" t="s">
        <v>337</v>
      </c>
      <c r="C832" s="507" t="s">
        <v>338</v>
      </c>
      <c r="D832" s="380">
        <v>1</v>
      </c>
      <c r="E832" s="375" t="s">
        <v>169</v>
      </c>
      <c r="F832" s="616">
        <v>5</v>
      </c>
      <c r="G832" s="549"/>
      <c r="H832" s="728"/>
      <c r="I832" s="206"/>
    </row>
    <row r="833" spans="1:9" s="207" customFormat="1">
      <c r="A833" s="371"/>
      <c r="B833" s="379"/>
      <c r="C833" s="507"/>
      <c r="D833" s="380"/>
      <c r="E833" s="375"/>
      <c r="F833" s="616"/>
      <c r="G833" s="549"/>
      <c r="H833" s="728"/>
      <c r="I833" s="206"/>
    </row>
    <row r="834" spans="1:9" s="207" customFormat="1" ht="63.75">
      <c r="A834" s="371">
        <f>A832+1</f>
        <v>13</v>
      </c>
      <c r="B834" s="379" t="s">
        <v>170</v>
      </c>
      <c r="C834" s="507" t="s">
        <v>171</v>
      </c>
      <c r="D834" s="380">
        <v>1</v>
      </c>
      <c r="E834" s="375" t="s">
        <v>169</v>
      </c>
      <c r="F834" s="616">
        <v>7</v>
      </c>
      <c r="G834" s="549"/>
      <c r="H834" s="728"/>
      <c r="I834" s="206"/>
    </row>
    <row r="835" spans="1:9" s="207" customFormat="1">
      <c r="A835" s="371"/>
      <c r="B835" s="379"/>
      <c r="C835" s="507"/>
      <c r="D835" s="380"/>
      <c r="E835" s="375"/>
      <c r="F835" s="616"/>
      <c r="G835" s="549"/>
      <c r="H835" s="728"/>
      <c r="I835" s="206"/>
    </row>
    <row r="836" spans="1:9" s="207" customFormat="1">
      <c r="A836" s="381" t="s">
        <v>84</v>
      </c>
      <c r="B836" s="382"/>
      <c r="C836" s="508" t="s">
        <v>173</v>
      </c>
      <c r="D836" s="383"/>
      <c r="E836" s="373"/>
      <c r="F836" s="618"/>
      <c r="G836" s="550"/>
      <c r="H836" s="728"/>
      <c r="I836" s="206"/>
    </row>
    <row r="837" spans="1:9" s="207" customFormat="1">
      <c r="A837" s="384"/>
      <c r="B837" s="382"/>
      <c r="C837" s="508"/>
      <c r="D837" s="383"/>
      <c r="E837" s="373"/>
      <c r="F837" s="618"/>
      <c r="G837" s="550"/>
      <c r="H837" s="728"/>
      <c r="I837" s="206"/>
    </row>
    <row r="838" spans="1:9" s="207" customFormat="1" ht="25.5">
      <c r="A838" s="371">
        <f>A834+1</f>
        <v>14</v>
      </c>
      <c r="B838" s="382" t="s">
        <v>174</v>
      </c>
      <c r="C838" s="509" t="s">
        <v>175</v>
      </c>
      <c r="D838" s="385">
        <v>1</v>
      </c>
      <c r="E838" s="373" t="s">
        <v>267</v>
      </c>
      <c r="F838" s="618">
        <f>55*7</f>
        <v>385</v>
      </c>
      <c r="G838" s="550"/>
      <c r="H838" s="728"/>
      <c r="I838" s="206"/>
    </row>
    <row r="839" spans="1:9" s="207" customFormat="1">
      <c r="A839" s="384"/>
      <c r="B839" s="382"/>
      <c r="C839" s="509"/>
      <c r="D839" s="385"/>
      <c r="E839" s="373"/>
      <c r="F839" s="618"/>
      <c r="G839" s="550"/>
      <c r="H839" s="728"/>
      <c r="I839" s="206"/>
    </row>
    <row r="840" spans="1:9" s="207" customFormat="1" ht="51">
      <c r="A840" s="371">
        <f>A838+1</f>
        <v>15</v>
      </c>
      <c r="B840" s="382" t="s">
        <v>176</v>
      </c>
      <c r="C840" s="509" t="s">
        <v>177</v>
      </c>
      <c r="D840" s="385">
        <v>1</v>
      </c>
      <c r="E840" s="373" t="s">
        <v>267</v>
      </c>
      <c r="F840" s="618">
        <f>45*7</f>
        <v>315</v>
      </c>
      <c r="G840" s="550"/>
      <c r="H840" s="728"/>
      <c r="I840" s="206"/>
    </row>
    <row r="841" spans="1:9" s="207" customFormat="1">
      <c r="A841" s="384"/>
      <c r="B841" s="376"/>
      <c r="C841" s="506"/>
      <c r="D841" s="377"/>
      <c r="E841" s="386"/>
      <c r="F841" s="618"/>
      <c r="G841" s="550"/>
      <c r="H841" s="728"/>
      <c r="I841" s="206"/>
    </row>
    <row r="842" spans="1:9" s="207" customFormat="1" ht="38.25">
      <c r="A842" s="371">
        <f>A840+1</f>
        <v>16</v>
      </c>
      <c r="B842" s="376" t="s">
        <v>178</v>
      </c>
      <c r="C842" s="506" t="s">
        <v>339</v>
      </c>
      <c r="D842" s="377">
        <v>100</v>
      </c>
      <c r="E842" s="386" t="s">
        <v>65</v>
      </c>
      <c r="F842" s="618">
        <v>36</v>
      </c>
      <c r="G842" s="550"/>
      <c r="H842" s="728"/>
      <c r="I842" s="206"/>
    </row>
    <row r="843" spans="1:9" s="207" customFormat="1">
      <c r="A843" s="371"/>
      <c r="B843" s="379"/>
      <c r="C843" s="505"/>
      <c r="D843" s="374"/>
      <c r="E843" s="387"/>
      <c r="F843" s="619"/>
      <c r="G843" s="729"/>
      <c r="H843" s="728"/>
      <c r="I843" s="206"/>
    </row>
    <row r="844" spans="1:9" s="207" customFormat="1">
      <c r="A844" s="795" t="s">
        <v>180</v>
      </c>
      <c r="B844" s="795"/>
      <c r="C844" s="795"/>
      <c r="D844" s="795"/>
      <c r="E844" s="795"/>
      <c r="F844" s="795"/>
      <c r="G844" s="795"/>
      <c r="H844" s="730"/>
      <c r="I844" s="206"/>
    </row>
    <row r="845" spans="1:9" s="207" customFormat="1">
      <c r="A845" s="795" t="s">
        <v>181</v>
      </c>
      <c r="B845" s="795"/>
      <c r="C845" s="795"/>
      <c r="D845" s="795"/>
      <c r="E845" s="795"/>
      <c r="F845" s="795"/>
      <c r="G845" s="795"/>
      <c r="H845" s="730"/>
      <c r="I845" s="206"/>
    </row>
    <row r="846" spans="1:9" s="207" customFormat="1">
      <c r="A846" s="795" t="s">
        <v>180</v>
      </c>
      <c r="B846" s="795"/>
      <c r="C846" s="795"/>
      <c r="D846" s="795"/>
      <c r="E846" s="795"/>
      <c r="F846" s="795"/>
      <c r="G846" s="795"/>
      <c r="H846" s="730"/>
      <c r="I846" s="206"/>
    </row>
    <row r="847" spans="1:9" s="207" customFormat="1">
      <c r="A847" s="365"/>
      <c r="B847" s="365"/>
      <c r="C847" s="510"/>
      <c r="D847" s="388"/>
      <c r="E847" s="375"/>
      <c r="F847" s="617"/>
      <c r="G847" s="748"/>
      <c r="H847" s="749"/>
      <c r="I847" s="206"/>
    </row>
    <row r="848" spans="1:9" s="207" customFormat="1">
      <c r="A848" s="365"/>
      <c r="B848" s="365"/>
      <c r="C848" s="369"/>
      <c r="D848" s="370"/>
      <c r="E848" s="375"/>
      <c r="F848" s="617"/>
      <c r="G848" s="748"/>
      <c r="H848" s="749"/>
      <c r="I848" s="206"/>
    </row>
    <row r="849" spans="1:9" s="207" customFormat="1">
      <c r="A849" s="364" t="s">
        <v>130</v>
      </c>
      <c r="B849" s="365"/>
      <c r="C849" s="369" t="s">
        <v>187</v>
      </c>
      <c r="D849" s="366"/>
      <c r="E849" s="367"/>
      <c r="F849" s="614"/>
      <c r="G849" s="548"/>
      <c r="H849" s="761"/>
      <c r="I849" s="206"/>
    </row>
    <row r="850" spans="1:9" s="207" customFormat="1">
      <c r="A850" s="365"/>
      <c r="B850" s="365"/>
      <c r="C850" s="504"/>
      <c r="D850" s="372"/>
      <c r="E850" s="375"/>
      <c r="F850" s="617"/>
      <c r="G850" s="748"/>
      <c r="H850" s="749"/>
      <c r="I850" s="206"/>
    </row>
    <row r="851" spans="1:9" s="207" customFormat="1" ht="25.5">
      <c r="A851" s="371">
        <f>A842+1</f>
        <v>17</v>
      </c>
      <c r="B851" s="371" t="s">
        <v>184</v>
      </c>
      <c r="C851" s="504" t="s">
        <v>189</v>
      </c>
      <c r="D851" s="372">
        <v>1</v>
      </c>
      <c r="E851" s="375" t="s">
        <v>146</v>
      </c>
      <c r="F851" s="616">
        <v>30</v>
      </c>
      <c r="G851" s="549"/>
      <c r="H851" s="728"/>
      <c r="I851" s="206"/>
    </row>
    <row r="852" spans="1:9" s="207" customFormat="1">
      <c r="A852" s="365"/>
      <c r="B852" s="365"/>
      <c r="C852" s="504"/>
      <c r="D852" s="372"/>
      <c r="E852" s="375"/>
      <c r="F852" s="617"/>
      <c r="G852" s="748"/>
      <c r="H852" s="728"/>
      <c r="I852" s="206"/>
    </row>
    <row r="853" spans="1:9" s="207" customFormat="1" ht="38.25">
      <c r="A853" s="371">
        <f>A851+1</f>
        <v>18</v>
      </c>
      <c r="B853" s="371" t="s">
        <v>188</v>
      </c>
      <c r="C853" s="504" t="s">
        <v>191</v>
      </c>
      <c r="D853" s="372">
        <v>1</v>
      </c>
      <c r="E853" s="373" t="s">
        <v>146</v>
      </c>
      <c r="F853" s="619">
        <v>7</v>
      </c>
      <c r="G853" s="550"/>
      <c r="H853" s="728"/>
      <c r="I853" s="206"/>
    </row>
    <row r="854" spans="1:9" s="207" customFormat="1">
      <c r="A854" s="365"/>
      <c r="B854" s="365"/>
      <c r="C854" s="504"/>
      <c r="D854" s="372"/>
      <c r="E854" s="389"/>
      <c r="F854" s="616"/>
      <c r="G854" s="549"/>
      <c r="H854" s="728"/>
      <c r="I854" s="206"/>
    </row>
    <row r="855" spans="1:9" s="207" customFormat="1" ht="51">
      <c r="A855" s="371">
        <f>A853+1</f>
        <v>19</v>
      </c>
      <c r="B855" s="371" t="s">
        <v>190</v>
      </c>
      <c r="C855" s="504" t="s">
        <v>193</v>
      </c>
      <c r="D855" s="372">
        <v>1</v>
      </c>
      <c r="E855" s="389" t="s">
        <v>194</v>
      </c>
      <c r="F855" s="618">
        <v>14</v>
      </c>
      <c r="G855" s="550"/>
      <c r="H855" s="728"/>
      <c r="I855" s="206"/>
    </row>
    <row r="856" spans="1:9" s="207" customFormat="1">
      <c r="A856" s="371"/>
      <c r="B856" s="371"/>
      <c r="C856" s="504"/>
      <c r="D856" s="372"/>
      <c r="E856" s="389"/>
      <c r="F856" s="618"/>
      <c r="G856" s="550"/>
      <c r="H856" s="728"/>
      <c r="I856" s="206"/>
    </row>
    <row r="857" spans="1:9" s="207" customFormat="1">
      <c r="A857" s="795" t="s">
        <v>272</v>
      </c>
      <c r="B857" s="795"/>
      <c r="C857" s="795"/>
      <c r="D857" s="795"/>
      <c r="E857" s="795"/>
      <c r="F857" s="795"/>
      <c r="G857" s="795"/>
      <c r="H857" s="730"/>
      <c r="I857" s="206"/>
    </row>
    <row r="858" spans="1:9" s="207" customFormat="1">
      <c r="A858" s="795" t="s">
        <v>273</v>
      </c>
      <c r="B858" s="795"/>
      <c r="C858" s="795"/>
      <c r="D858" s="795"/>
      <c r="E858" s="795"/>
      <c r="F858" s="795"/>
      <c r="G858" s="795"/>
      <c r="H858" s="731"/>
      <c r="I858" s="206"/>
    </row>
    <row r="859" spans="1:9" s="207" customFormat="1">
      <c r="A859" s="390"/>
      <c r="B859" s="390"/>
      <c r="C859" s="511"/>
      <c r="D859" s="366"/>
      <c r="E859" s="367"/>
      <c r="F859" s="614"/>
      <c r="G859" s="564"/>
      <c r="H859" s="727"/>
      <c r="I859" s="206"/>
    </row>
    <row r="860" spans="1:9" s="207" customFormat="1">
      <c r="A860" s="365"/>
      <c r="B860" s="370" t="s">
        <v>197</v>
      </c>
      <c r="C860" s="511" t="s">
        <v>340</v>
      </c>
      <c r="D860" s="366"/>
      <c r="E860" s="375"/>
      <c r="F860" s="617"/>
      <c r="G860" s="748"/>
      <c r="H860" s="749"/>
      <c r="I860" s="206"/>
    </row>
    <row r="861" spans="1:9" s="207" customFormat="1">
      <c r="A861" s="365"/>
      <c r="B861" s="370"/>
      <c r="C861" s="511"/>
      <c r="D861" s="366"/>
      <c r="E861" s="375"/>
      <c r="F861" s="617"/>
      <c r="G861" s="748"/>
      <c r="H861" s="749"/>
      <c r="I861" s="206"/>
    </row>
    <row r="862" spans="1:9" s="207" customFormat="1">
      <c r="A862" s="365"/>
      <c r="B862" s="365"/>
      <c r="C862" s="510" t="s">
        <v>199</v>
      </c>
      <c r="D862" s="388"/>
      <c r="E862" s="375">
        <v>2</v>
      </c>
      <c r="F862" s="775" t="s">
        <v>341</v>
      </c>
      <c r="G862" s="775"/>
      <c r="H862" s="749"/>
      <c r="I862" s="206"/>
    </row>
    <row r="863" spans="1:9" s="207" customFormat="1">
      <c r="A863" s="365"/>
      <c r="B863" s="365"/>
      <c r="C863" s="510" t="s">
        <v>199</v>
      </c>
      <c r="D863" s="388"/>
      <c r="E863" s="375">
        <v>2</v>
      </c>
      <c r="F863" s="775" t="s">
        <v>342</v>
      </c>
      <c r="G863" s="775"/>
      <c r="H863" s="749"/>
      <c r="I863" s="206"/>
    </row>
    <row r="864" spans="1:9" s="207" customFormat="1">
      <c r="A864" s="365"/>
      <c r="B864" s="365"/>
      <c r="C864" s="510" t="s">
        <v>199</v>
      </c>
      <c r="D864" s="388"/>
      <c r="E864" s="375">
        <v>2</v>
      </c>
      <c r="F864" s="775" t="s">
        <v>342</v>
      </c>
      <c r="G864" s="775"/>
      <c r="H864" s="749"/>
      <c r="I864" s="206"/>
    </row>
    <row r="865" spans="1:9" s="207" customFormat="1">
      <c r="A865" s="365"/>
      <c r="B865" s="365"/>
      <c r="C865" s="510" t="s">
        <v>200</v>
      </c>
      <c r="D865" s="388"/>
      <c r="E865" s="375">
        <v>1</v>
      </c>
      <c r="F865" s="617"/>
      <c r="G865" s="748"/>
      <c r="H865" s="749"/>
      <c r="I865" s="206"/>
    </row>
    <row r="866" spans="1:9" s="207" customFormat="1">
      <c r="A866" s="365"/>
      <c r="B866" s="365"/>
      <c r="C866" s="510" t="s">
        <v>201</v>
      </c>
      <c r="D866" s="388"/>
      <c r="E866" s="375">
        <v>1</v>
      </c>
      <c r="F866" s="617"/>
      <c r="G866" s="748"/>
      <c r="H866" s="749"/>
      <c r="I866" s="206"/>
    </row>
    <row r="867" spans="1:9" s="207" customFormat="1">
      <c r="A867" s="365"/>
      <c r="B867" s="365"/>
      <c r="C867" s="510" t="s">
        <v>202</v>
      </c>
      <c r="D867" s="388"/>
      <c r="E867" s="375">
        <v>4</v>
      </c>
      <c r="F867" s="617"/>
      <c r="G867" s="748"/>
      <c r="H867" s="749"/>
      <c r="I867" s="206"/>
    </row>
    <row r="868" spans="1:9" s="207" customFormat="1">
      <c r="A868" s="365"/>
      <c r="B868" s="365"/>
      <c r="C868" s="510" t="s">
        <v>203</v>
      </c>
      <c r="D868" s="388"/>
      <c r="E868" s="375">
        <v>2</v>
      </c>
      <c r="F868" s="617"/>
      <c r="G868" s="748"/>
      <c r="H868" s="749"/>
      <c r="I868" s="206"/>
    </row>
    <row r="869" spans="1:9" s="207" customFormat="1">
      <c r="A869" s="365"/>
      <c r="B869" s="365"/>
      <c r="C869" s="510"/>
      <c r="D869" s="388"/>
      <c r="E869" s="375"/>
      <c r="F869" s="617"/>
      <c r="G869" s="748"/>
      <c r="H869" s="749"/>
      <c r="I869" s="206"/>
    </row>
    <row r="870" spans="1:9" s="207" customFormat="1">
      <c r="A870" s="365"/>
      <c r="B870" s="365"/>
      <c r="C870" s="510"/>
      <c r="D870" s="388"/>
      <c r="E870" s="375"/>
      <c r="F870" s="617"/>
      <c r="G870" s="748"/>
      <c r="H870" s="749"/>
      <c r="I870" s="206"/>
    </row>
    <row r="871" spans="1:9">
      <c r="A871" s="655"/>
      <c r="B871" s="655"/>
      <c r="C871" s="656"/>
      <c r="D871" s="657"/>
      <c r="E871" s="658"/>
      <c r="F871" s="659"/>
      <c r="G871" s="660"/>
      <c r="H871" s="700"/>
    </row>
    <row r="872" spans="1:9" ht="15">
      <c r="A872" s="793" t="s">
        <v>343</v>
      </c>
      <c r="B872" s="793"/>
      <c r="C872" s="793"/>
      <c r="D872" s="793"/>
      <c r="E872" s="793"/>
      <c r="F872" s="793"/>
      <c r="G872" s="793"/>
      <c r="H872" s="793"/>
    </row>
    <row r="873" spans="1:9" ht="15">
      <c r="A873" s="794" t="s">
        <v>344</v>
      </c>
      <c r="B873" s="794"/>
      <c r="C873" s="794"/>
      <c r="D873" s="794"/>
      <c r="E873" s="794"/>
      <c r="F873" s="794"/>
      <c r="G873" s="794"/>
      <c r="H873" s="794"/>
    </row>
    <row r="874" spans="1:9">
      <c r="A874" s="113"/>
      <c r="B874" s="114"/>
      <c r="C874" s="512"/>
      <c r="D874" s="115"/>
      <c r="E874" s="115"/>
      <c r="F874" s="620"/>
      <c r="G874" s="309"/>
      <c r="H874" s="701"/>
    </row>
    <row r="875" spans="1:9">
      <c r="A875" s="116" t="s">
        <v>61</v>
      </c>
      <c r="B875" s="116"/>
      <c r="C875" s="796" t="s">
        <v>345</v>
      </c>
      <c r="D875" s="796"/>
      <c r="E875" s="796"/>
      <c r="F875" s="796"/>
      <c r="G875" s="796"/>
      <c r="H875" s="796"/>
    </row>
    <row r="876" spans="1:9">
      <c r="A876" s="116"/>
      <c r="B876" s="116"/>
      <c r="C876" s="513"/>
      <c r="D876" s="117"/>
      <c r="E876" s="118"/>
      <c r="F876" s="621"/>
      <c r="G876" s="134"/>
      <c r="H876" s="702"/>
    </row>
    <row r="877" spans="1:9">
      <c r="A877" s="119">
        <v>1</v>
      </c>
      <c r="B877" s="120" t="s">
        <v>207</v>
      </c>
      <c r="C877" s="121" t="s">
        <v>208</v>
      </c>
      <c r="D877" s="122">
        <v>100</v>
      </c>
      <c r="E877" s="123" t="s">
        <v>65</v>
      </c>
      <c r="F877" s="124">
        <v>250</v>
      </c>
      <c r="G877" s="125"/>
      <c r="H877" s="703"/>
    </row>
    <row r="878" spans="1:9">
      <c r="A878" s="119"/>
      <c r="B878" s="120"/>
      <c r="C878" s="121"/>
      <c r="D878" s="122"/>
      <c r="E878" s="123"/>
      <c r="F878" s="124"/>
      <c r="G878" s="125"/>
      <c r="H878" s="703"/>
    </row>
    <row r="879" spans="1:9" ht="25.5">
      <c r="A879" s="119">
        <f>A877+1</f>
        <v>2</v>
      </c>
      <c r="B879" s="120" t="s">
        <v>69</v>
      </c>
      <c r="C879" s="127" t="s">
        <v>70</v>
      </c>
      <c r="D879" s="122">
        <v>100</v>
      </c>
      <c r="E879" s="123" t="s">
        <v>65</v>
      </c>
      <c r="F879" s="124">
        <f>F895</f>
        <v>280</v>
      </c>
      <c r="G879" s="125"/>
      <c r="H879" s="703"/>
    </row>
    <row r="880" spans="1:9">
      <c r="A880" s="119"/>
      <c r="B880" s="120"/>
      <c r="C880" s="121"/>
      <c r="D880" s="122"/>
      <c r="E880" s="123"/>
      <c r="F880" s="124"/>
      <c r="G880" s="125"/>
      <c r="H880" s="703"/>
    </row>
    <row r="881" spans="1:8" ht="25.5">
      <c r="A881" s="119">
        <f>A879+1</f>
        <v>3</v>
      </c>
      <c r="B881" s="120" t="s">
        <v>105</v>
      </c>
      <c r="C881" s="121" t="s">
        <v>106</v>
      </c>
      <c r="D881" s="122">
        <v>100</v>
      </c>
      <c r="E881" s="123" t="s">
        <v>65</v>
      </c>
      <c r="F881" s="124">
        <v>175</v>
      </c>
      <c r="G881" s="125"/>
      <c r="H881" s="703"/>
    </row>
    <row r="882" spans="1:8">
      <c r="A882" s="119"/>
      <c r="B882" s="120"/>
      <c r="C882" s="121"/>
      <c r="D882" s="122"/>
      <c r="E882" s="123"/>
      <c r="F882" s="124"/>
      <c r="G882" s="125"/>
      <c r="H882" s="703"/>
    </row>
    <row r="883" spans="1:8" ht="25.5">
      <c r="A883" s="119">
        <f>A881+1</f>
        <v>4</v>
      </c>
      <c r="B883" s="129" t="s">
        <v>109</v>
      </c>
      <c r="C883" s="127" t="s">
        <v>110</v>
      </c>
      <c r="D883" s="122">
        <v>100</v>
      </c>
      <c r="E883" s="123" t="s">
        <v>68</v>
      </c>
      <c r="F883" s="124">
        <v>1010</v>
      </c>
      <c r="G883" s="125"/>
      <c r="H883" s="703"/>
    </row>
    <row r="884" spans="1:8">
      <c r="A884" s="119"/>
      <c r="B884" s="128"/>
      <c r="C884" s="121"/>
      <c r="D884" s="122"/>
      <c r="E884" s="123"/>
      <c r="F884" s="124"/>
      <c r="G884" s="125"/>
      <c r="H884" s="703"/>
    </row>
    <row r="885" spans="1:8" ht="25.5">
      <c r="A885" s="119">
        <f t="shared" ref="A885" si="69">A883+1</f>
        <v>5</v>
      </c>
      <c r="B885" s="120" t="s">
        <v>256</v>
      </c>
      <c r="C885" s="121" t="s">
        <v>257</v>
      </c>
      <c r="D885" s="122">
        <v>100</v>
      </c>
      <c r="E885" s="123" t="s">
        <v>68</v>
      </c>
      <c r="F885" s="124">
        <v>210</v>
      </c>
      <c r="G885" s="125"/>
      <c r="H885" s="703"/>
    </row>
    <row r="886" spans="1:8">
      <c r="A886" s="119"/>
      <c r="B886" s="120"/>
      <c r="C886" s="121"/>
      <c r="D886" s="122"/>
      <c r="E886" s="123"/>
      <c r="F886" s="124"/>
      <c r="G886" s="125"/>
      <c r="H886" s="703"/>
    </row>
    <row r="887" spans="1:8" ht="25.5">
      <c r="A887" s="119">
        <f t="shared" ref="A887:A889" si="70">A885+1</f>
        <v>6</v>
      </c>
      <c r="B887" s="120" t="s">
        <v>258</v>
      </c>
      <c r="C887" s="121" t="s">
        <v>259</v>
      </c>
      <c r="D887" s="122">
        <v>100</v>
      </c>
      <c r="E887" s="123" t="s">
        <v>68</v>
      </c>
      <c r="F887" s="124">
        <v>70</v>
      </c>
      <c r="G887" s="125"/>
      <c r="H887" s="703"/>
    </row>
    <row r="888" spans="1:8">
      <c r="A888" s="119"/>
      <c r="B888" s="120"/>
      <c r="C888" s="121"/>
      <c r="D888" s="122"/>
      <c r="E888" s="123"/>
      <c r="F888" s="124"/>
      <c r="G888" s="125"/>
      <c r="H888" s="703"/>
    </row>
    <row r="889" spans="1:8">
      <c r="A889" s="119">
        <f t="shared" si="70"/>
        <v>7</v>
      </c>
      <c r="B889" s="120" t="s">
        <v>71</v>
      </c>
      <c r="C889" s="121" t="s">
        <v>72</v>
      </c>
      <c r="D889" s="122">
        <v>100</v>
      </c>
      <c r="E889" s="123" t="s">
        <v>68</v>
      </c>
      <c r="F889" s="124">
        <v>1655</v>
      </c>
      <c r="G889" s="125"/>
      <c r="H889" s="703"/>
    </row>
    <row r="890" spans="1:8">
      <c r="A890" s="119"/>
      <c r="B890" s="120"/>
      <c r="C890" s="121"/>
      <c r="D890" s="122"/>
      <c r="E890" s="123"/>
      <c r="F890" s="124"/>
      <c r="G890" s="125"/>
      <c r="H890" s="703"/>
    </row>
    <row r="891" spans="1:8">
      <c r="A891" s="119">
        <f>A889+1</f>
        <v>8</v>
      </c>
      <c r="B891" s="129" t="s">
        <v>73</v>
      </c>
      <c r="C891" s="130" t="s">
        <v>74</v>
      </c>
      <c r="D891" s="122">
        <v>100</v>
      </c>
      <c r="E891" s="123" t="s">
        <v>68</v>
      </c>
      <c r="F891" s="124">
        <v>4320</v>
      </c>
      <c r="G891" s="125"/>
      <c r="H891" s="703"/>
    </row>
    <row r="892" spans="1:8">
      <c r="A892" s="119"/>
      <c r="B892" s="129"/>
      <c r="C892" s="130"/>
      <c r="D892" s="122"/>
      <c r="E892" s="123"/>
      <c r="F892" s="124"/>
      <c r="G892" s="125"/>
      <c r="H892" s="703"/>
    </row>
    <row r="893" spans="1:8">
      <c r="A893" s="119">
        <f>A891+1</f>
        <v>9</v>
      </c>
      <c r="B893" s="129" t="s">
        <v>75</v>
      </c>
      <c r="C893" s="130" t="s">
        <v>76</v>
      </c>
      <c r="D893" s="122">
        <v>100</v>
      </c>
      <c r="E893" s="123" t="s">
        <v>68</v>
      </c>
      <c r="F893" s="124">
        <f>F891</f>
        <v>4320</v>
      </c>
      <c r="G893" s="125"/>
      <c r="H893" s="703"/>
    </row>
    <row r="894" spans="1:8">
      <c r="A894" s="119"/>
      <c r="B894" s="120"/>
      <c r="C894" s="130"/>
      <c r="D894" s="122"/>
      <c r="E894" s="123"/>
      <c r="F894" s="124"/>
      <c r="G894" s="125"/>
      <c r="H894" s="703"/>
    </row>
    <row r="895" spans="1:8" ht="25.5">
      <c r="A895" s="119">
        <f>A893+1</f>
        <v>10</v>
      </c>
      <c r="B895" s="129" t="s">
        <v>77</v>
      </c>
      <c r="C895" s="127" t="s">
        <v>78</v>
      </c>
      <c r="D895" s="122">
        <v>100</v>
      </c>
      <c r="E895" s="123" t="s">
        <v>68</v>
      </c>
      <c r="F895" s="124">
        <v>280</v>
      </c>
      <c r="G895" s="125"/>
      <c r="H895" s="703"/>
    </row>
    <row r="896" spans="1:8">
      <c r="A896" s="119"/>
      <c r="B896" s="120"/>
      <c r="C896" s="130"/>
      <c r="D896" s="122"/>
      <c r="E896" s="123"/>
      <c r="F896" s="124"/>
      <c r="G896" s="125"/>
      <c r="H896" s="703"/>
    </row>
    <row r="897" spans="1:8" ht="25.5">
      <c r="A897" s="119">
        <f t="shared" ref="A897:A899" si="71">A895+1</f>
        <v>11</v>
      </c>
      <c r="B897" s="129" t="s">
        <v>79</v>
      </c>
      <c r="C897" s="127" t="s">
        <v>80</v>
      </c>
      <c r="D897" s="122">
        <v>100</v>
      </c>
      <c r="E897" s="123" t="s">
        <v>68</v>
      </c>
      <c r="F897" s="124">
        <f>F895</f>
        <v>280</v>
      </c>
      <c r="G897" s="125"/>
      <c r="H897" s="703"/>
    </row>
    <row r="898" spans="1:8">
      <c r="A898" s="119"/>
      <c r="B898" s="129"/>
      <c r="C898" s="121"/>
      <c r="D898" s="122"/>
      <c r="E898" s="123"/>
      <c r="F898" s="124"/>
      <c r="G898" s="125"/>
      <c r="H898" s="703"/>
    </row>
    <row r="899" spans="1:8" ht="140.25">
      <c r="A899" s="119">
        <f t="shared" si="71"/>
        <v>12</v>
      </c>
      <c r="B899" s="131" t="s">
        <v>124</v>
      </c>
      <c r="C899" s="121" t="s">
        <v>125</v>
      </c>
      <c r="D899" s="122">
        <v>1</v>
      </c>
      <c r="E899" s="123" t="s">
        <v>83</v>
      </c>
      <c r="F899" s="124">
        <v>9</v>
      </c>
      <c r="G899" s="125"/>
      <c r="H899" s="703"/>
    </row>
    <row r="900" spans="1:8">
      <c r="A900" s="119"/>
      <c r="B900" s="131"/>
      <c r="C900" s="121"/>
      <c r="D900" s="122"/>
      <c r="E900" s="123"/>
      <c r="F900" s="124"/>
      <c r="G900" s="125"/>
      <c r="H900" s="703"/>
    </row>
    <row r="901" spans="1:8" ht="38.25">
      <c r="A901" s="119">
        <f t="shared" ref="A901:A903" si="72">A899+1</f>
        <v>13</v>
      </c>
      <c r="B901" s="120" t="s">
        <v>126</v>
      </c>
      <c r="C901" s="121" t="s">
        <v>127</v>
      </c>
      <c r="D901" s="122">
        <v>1</v>
      </c>
      <c r="E901" s="123" t="s">
        <v>68</v>
      </c>
      <c r="F901" s="124">
        <v>39</v>
      </c>
      <c r="G901" s="125"/>
      <c r="H901" s="703"/>
    </row>
    <row r="902" spans="1:8">
      <c r="A902" s="119"/>
      <c r="B902" s="120"/>
      <c r="C902" s="121"/>
      <c r="D902" s="122"/>
      <c r="E902" s="123"/>
      <c r="F902" s="124"/>
      <c r="G902" s="125"/>
      <c r="H902" s="703"/>
    </row>
    <row r="903" spans="1:8" ht="38.25">
      <c r="A903" s="119">
        <f t="shared" si="72"/>
        <v>14</v>
      </c>
      <c r="B903" s="131" t="s">
        <v>81</v>
      </c>
      <c r="C903" s="121" t="s">
        <v>82</v>
      </c>
      <c r="D903" s="122">
        <v>1</v>
      </c>
      <c r="E903" s="123" t="s">
        <v>83</v>
      </c>
      <c r="F903" s="124">
        <v>70</v>
      </c>
      <c r="G903" s="125"/>
      <c r="H903" s="703"/>
    </row>
    <row r="904" spans="1:8">
      <c r="A904" s="119"/>
      <c r="B904" s="120"/>
      <c r="C904" s="121"/>
      <c r="D904" s="122"/>
      <c r="E904" s="123"/>
      <c r="F904" s="124"/>
      <c r="G904" s="125"/>
      <c r="H904" s="703"/>
    </row>
    <row r="905" spans="1:8">
      <c r="A905" s="116" t="s">
        <v>84</v>
      </c>
      <c r="B905" s="119"/>
      <c r="C905" s="132" t="s">
        <v>346</v>
      </c>
      <c r="D905" s="122"/>
      <c r="E905" s="123"/>
      <c r="F905" s="124"/>
      <c r="G905" s="125"/>
      <c r="H905" s="703"/>
    </row>
    <row r="906" spans="1:8">
      <c r="A906" s="119"/>
      <c r="B906" s="119"/>
      <c r="C906" s="132"/>
      <c r="D906" s="122"/>
      <c r="E906" s="123"/>
      <c r="F906" s="124"/>
      <c r="G906" s="125"/>
      <c r="H906" s="703"/>
    </row>
    <row r="907" spans="1:8" ht="191.25">
      <c r="A907" s="119">
        <f>A903+1</f>
        <v>15</v>
      </c>
      <c r="B907" s="120" t="s">
        <v>283</v>
      </c>
      <c r="C907" s="121" t="s">
        <v>284</v>
      </c>
      <c r="D907" s="122">
        <v>1</v>
      </c>
      <c r="E907" s="123" t="s">
        <v>169</v>
      </c>
      <c r="F907" s="124">
        <v>1</v>
      </c>
      <c r="G907" s="125"/>
      <c r="H907" s="703"/>
    </row>
    <row r="908" spans="1:8">
      <c r="A908" s="119"/>
      <c r="B908" s="120"/>
      <c r="C908" s="121"/>
      <c r="D908" s="122"/>
      <c r="E908" s="123"/>
      <c r="F908" s="124"/>
      <c r="G908" s="125"/>
      <c r="H908" s="703"/>
    </row>
    <row r="909" spans="1:8" ht="38.25">
      <c r="A909" s="119">
        <f>A907+1</f>
        <v>16</v>
      </c>
      <c r="B909" s="120" t="s">
        <v>212</v>
      </c>
      <c r="C909" s="121" t="s">
        <v>213</v>
      </c>
      <c r="D909" s="122">
        <v>1</v>
      </c>
      <c r="E909" s="123" t="s">
        <v>169</v>
      </c>
      <c r="F909" s="124">
        <v>2</v>
      </c>
      <c r="G909" s="125"/>
      <c r="H909" s="703"/>
    </row>
    <row r="910" spans="1:8">
      <c r="A910" s="119"/>
      <c r="B910" s="120"/>
      <c r="C910" s="121"/>
      <c r="D910" s="122"/>
      <c r="E910" s="123"/>
      <c r="F910" s="124"/>
      <c r="G910" s="125"/>
      <c r="H910" s="703"/>
    </row>
    <row r="911" spans="1:8" ht="63.75">
      <c r="A911" s="119">
        <f t="shared" ref="A911:A929" si="73">A909+1</f>
        <v>17</v>
      </c>
      <c r="B911" s="120" t="s">
        <v>214</v>
      </c>
      <c r="C911" s="121" t="s">
        <v>215</v>
      </c>
      <c r="D911" s="122">
        <v>1</v>
      </c>
      <c r="E911" s="123" t="s">
        <v>216</v>
      </c>
      <c r="F911" s="124">
        <v>2</v>
      </c>
      <c r="G911" s="125"/>
      <c r="H911" s="703"/>
    </row>
    <row r="912" spans="1:8">
      <c r="A912" s="119"/>
      <c r="B912" s="120"/>
      <c r="C912" s="121"/>
      <c r="D912" s="122"/>
      <c r="E912" s="123"/>
      <c r="F912" s="124"/>
      <c r="G912" s="125"/>
      <c r="H912" s="703"/>
    </row>
    <row r="913" spans="1:8" ht="51">
      <c r="A913" s="119">
        <f t="shared" si="73"/>
        <v>18</v>
      </c>
      <c r="B913" s="120" t="s">
        <v>217</v>
      </c>
      <c r="C913" s="121" t="s">
        <v>218</v>
      </c>
      <c r="D913" s="122">
        <v>1</v>
      </c>
      <c r="E913" s="123" t="s">
        <v>169</v>
      </c>
      <c r="F913" s="124">
        <v>2</v>
      </c>
      <c r="G913" s="125"/>
      <c r="H913" s="703"/>
    </row>
    <row r="914" spans="1:8">
      <c r="A914" s="119"/>
      <c r="B914" s="120"/>
      <c r="C914" s="121"/>
      <c r="D914" s="122"/>
      <c r="E914" s="123"/>
      <c r="F914" s="124"/>
      <c r="G914" s="125"/>
      <c r="H914" s="703"/>
    </row>
    <row r="915" spans="1:8" ht="25.5">
      <c r="A915" s="119">
        <f t="shared" si="73"/>
        <v>19</v>
      </c>
      <c r="B915" s="120" t="s">
        <v>219</v>
      </c>
      <c r="C915" s="130" t="s">
        <v>220</v>
      </c>
      <c r="D915" s="122">
        <v>1</v>
      </c>
      <c r="E915" s="123" t="s">
        <v>169</v>
      </c>
      <c r="F915" s="124">
        <v>2</v>
      </c>
      <c r="G915" s="125"/>
      <c r="H915" s="703"/>
    </row>
    <row r="916" spans="1:8">
      <c r="A916" s="119"/>
      <c r="B916" s="120"/>
      <c r="C916" s="130"/>
      <c r="D916" s="122"/>
      <c r="E916" s="123"/>
      <c r="F916" s="124"/>
      <c r="G916" s="125"/>
      <c r="H916" s="703"/>
    </row>
    <row r="917" spans="1:8" ht="25.5">
      <c r="A917" s="119">
        <f t="shared" si="73"/>
        <v>20</v>
      </c>
      <c r="B917" s="120" t="s">
        <v>221</v>
      </c>
      <c r="C917" s="130" t="s">
        <v>222</v>
      </c>
      <c r="D917" s="122">
        <v>1</v>
      </c>
      <c r="E917" s="123" t="s">
        <v>169</v>
      </c>
      <c r="F917" s="124">
        <v>2</v>
      </c>
      <c r="G917" s="125"/>
      <c r="H917" s="703"/>
    </row>
    <row r="918" spans="1:8">
      <c r="A918" s="119"/>
      <c r="B918" s="120"/>
      <c r="C918" s="130"/>
      <c r="D918" s="122"/>
      <c r="E918" s="123"/>
      <c r="F918" s="124"/>
      <c r="G918" s="125"/>
      <c r="H918" s="703"/>
    </row>
    <row r="919" spans="1:8" ht="25.5">
      <c r="A919" s="119">
        <f t="shared" si="73"/>
        <v>21</v>
      </c>
      <c r="B919" s="120" t="s">
        <v>223</v>
      </c>
      <c r="C919" s="130" t="s">
        <v>224</v>
      </c>
      <c r="D919" s="122">
        <v>1</v>
      </c>
      <c r="E919" s="123" t="s">
        <v>169</v>
      </c>
      <c r="F919" s="124">
        <v>3</v>
      </c>
      <c r="G919" s="125"/>
      <c r="H919" s="703"/>
    </row>
    <row r="920" spans="1:8">
      <c r="A920" s="119"/>
      <c r="B920" s="120"/>
      <c r="C920" s="130"/>
      <c r="D920" s="122"/>
      <c r="E920" s="123"/>
      <c r="F920" s="124"/>
      <c r="G920" s="125"/>
      <c r="H920" s="703"/>
    </row>
    <row r="921" spans="1:8" ht="25.5">
      <c r="A921" s="119">
        <f t="shared" si="73"/>
        <v>22</v>
      </c>
      <c r="B921" s="120" t="s">
        <v>225</v>
      </c>
      <c r="C921" s="130" t="s">
        <v>226</v>
      </c>
      <c r="D921" s="122">
        <v>1</v>
      </c>
      <c r="E921" s="123" t="s">
        <v>169</v>
      </c>
      <c r="F921" s="124">
        <v>2</v>
      </c>
      <c r="G921" s="125"/>
      <c r="H921" s="703"/>
    </row>
    <row r="922" spans="1:8">
      <c r="A922" s="119"/>
      <c r="B922" s="120"/>
      <c r="C922" s="130"/>
      <c r="D922" s="122"/>
      <c r="E922" s="123"/>
      <c r="F922" s="124"/>
      <c r="G922" s="125"/>
      <c r="H922" s="703"/>
    </row>
    <row r="923" spans="1:8" ht="38.25">
      <c r="A923" s="119">
        <f t="shared" si="73"/>
        <v>23</v>
      </c>
      <c r="B923" s="120" t="s">
        <v>227</v>
      </c>
      <c r="C923" s="130" t="s">
        <v>228</v>
      </c>
      <c r="D923" s="122">
        <v>1</v>
      </c>
      <c r="E923" s="123" t="s">
        <v>169</v>
      </c>
      <c r="F923" s="124">
        <v>2</v>
      </c>
      <c r="G923" s="125"/>
      <c r="H923" s="703"/>
    </row>
    <row r="924" spans="1:8">
      <c r="A924" s="119"/>
      <c r="B924" s="120"/>
      <c r="C924" s="130"/>
      <c r="D924" s="122"/>
      <c r="E924" s="123"/>
      <c r="F924" s="124"/>
      <c r="G924" s="125"/>
      <c r="H924" s="703"/>
    </row>
    <row r="925" spans="1:8" ht="38.25">
      <c r="A925" s="119">
        <f t="shared" si="73"/>
        <v>24</v>
      </c>
      <c r="B925" s="120" t="s">
        <v>229</v>
      </c>
      <c r="C925" s="121" t="s">
        <v>230</v>
      </c>
      <c r="D925" s="122">
        <v>1</v>
      </c>
      <c r="E925" s="123" t="s">
        <v>169</v>
      </c>
      <c r="F925" s="124">
        <v>2</v>
      </c>
      <c r="G925" s="125"/>
      <c r="H925" s="703"/>
    </row>
    <row r="926" spans="1:8" ht="12" customHeight="1">
      <c r="A926" s="119"/>
      <c r="B926" s="120"/>
      <c r="C926" s="121"/>
      <c r="D926" s="122"/>
      <c r="E926" s="123"/>
      <c r="F926" s="124"/>
      <c r="G926" s="125"/>
      <c r="H926" s="703"/>
    </row>
    <row r="927" spans="1:8" ht="38.25">
      <c r="A927" s="119">
        <f t="shared" si="73"/>
        <v>25</v>
      </c>
      <c r="B927" s="120" t="s">
        <v>231</v>
      </c>
      <c r="C927" s="121" t="s">
        <v>232</v>
      </c>
      <c r="D927" s="122">
        <v>1</v>
      </c>
      <c r="E927" s="123" t="s">
        <v>216</v>
      </c>
      <c r="F927" s="124">
        <v>2</v>
      </c>
      <c r="G927" s="125"/>
      <c r="H927" s="703"/>
    </row>
    <row r="928" spans="1:8" ht="12" customHeight="1">
      <c r="A928" s="119"/>
      <c r="B928" s="120"/>
      <c r="C928" s="121"/>
      <c r="D928" s="122"/>
      <c r="E928" s="123"/>
      <c r="F928" s="124"/>
      <c r="G928" s="125"/>
      <c r="H928" s="703"/>
    </row>
    <row r="929" spans="1:8" ht="51">
      <c r="A929" s="119">
        <f t="shared" si="73"/>
        <v>26</v>
      </c>
      <c r="B929" s="120" t="s">
        <v>233</v>
      </c>
      <c r="C929" s="121" t="s">
        <v>234</v>
      </c>
      <c r="D929" s="122">
        <v>1</v>
      </c>
      <c r="E929" s="123" t="s">
        <v>169</v>
      </c>
      <c r="F929" s="124">
        <v>1</v>
      </c>
      <c r="G929" s="125"/>
      <c r="H929" s="703"/>
    </row>
    <row r="930" spans="1:8" ht="12" customHeight="1">
      <c r="A930" s="119"/>
      <c r="B930" s="120"/>
      <c r="C930" s="121"/>
      <c r="D930" s="122"/>
      <c r="E930" s="123"/>
      <c r="F930" s="124"/>
      <c r="G930" s="125"/>
      <c r="H930" s="703"/>
    </row>
    <row r="931" spans="1:8" ht="38.25">
      <c r="A931" s="119">
        <f t="shared" ref="A931:A933" si="74">A929+1</f>
        <v>27</v>
      </c>
      <c r="B931" s="120" t="s">
        <v>285</v>
      </c>
      <c r="C931" s="121" t="s">
        <v>286</v>
      </c>
      <c r="D931" s="122">
        <v>1</v>
      </c>
      <c r="E931" s="123" t="s">
        <v>169</v>
      </c>
      <c r="F931" s="124">
        <v>1</v>
      </c>
      <c r="G931" s="125"/>
      <c r="H931" s="703"/>
    </row>
    <row r="932" spans="1:8" ht="12" customHeight="1">
      <c r="A932" s="119"/>
      <c r="B932" s="120"/>
      <c r="C932" s="121"/>
      <c r="D932" s="122"/>
      <c r="E932" s="123"/>
      <c r="F932" s="124"/>
      <c r="G932" s="125"/>
      <c r="H932" s="703"/>
    </row>
    <row r="933" spans="1:8" ht="25.5">
      <c r="A933" s="119">
        <f t="shared" si="74"/>
        <v>28</v>
      </c>
      <c r="B933" s="120" t="s">
        <v>235</v>
      </c>
      <c r="C933" s="121" t="s">
        <v>236</v>
      </c>
      <c r="D933" s="122">
        <v>1</v>
      </c>
      <c r="E933" s="123" t="s">
        <v>216</v>
      </c>
      <c r="F933" s="124">
        <v>1</v>
      </c>
      <c r="G933" s="125"/>
      <c r="H933" s="703"/>
    </row>
    <row r="934" spans="1:8" ht="12" customHeight="1">
      <c r="A934" s="119"/>
      <c r="B934" s="120"/>
      <c r="C934" s="121"/>
      <c r="D934" s="122"/>
      <c r="E934" s="123"/>
      <c r="F934" s="124"/>
      <c r="G934" s="125"/>
      <c r="H934" s="703"/>
    </row>
    <row r="935" spans="1:8" ht="25.5">
      <c r="A935" s="119">
        <f t="shared" ref="A935:A945" si="75">A933+1</f>
        <v>29</v>
      </c>
      <c r="B935" s="120" t="s">
        <v>237</v>
      </c>
      <c r="C935" s="130" t="s">
        <v>238</v>
      </c>
      <c r="D935" s="122">
        <v>1</v>
      </c>
      <c r="E935" s="123" t="s">
        <v>123</v>
      </c>
      <c r="F935" s="124">
        <f>80+20</f>
        <v>100</v>
      </c>
      <c r="G935" s="125"/>
      <c r="H935" s="703"/>
    </row>
    <row r="936" spans="1:8" ht="12" customHeight="1">
      <c r="A936" s="119"/>
      <c r="B936" s="120"/>
      <c r="C936" s="130"/>
      <c r="D936" s="122"/>
      <c r="E936" s="123"/>
      <c r="F936" s="124"/>
      <c r="G936" s="125"/>
      <c r="H936" s="703"/>
    </row>
    <row r="937" spans="1:8" ht="25.5">
      <c r="A937" s="119">
        <f t="shared" si="75"/>
        <v>30</v>
      </c>
      <c r="B937" s="120" t="s">
        <v>239</v>
      </c>
      <c r="C937" s="130" t="s">
        <v>240</v>
      </c>
      <c r="D937" s="122">
        <v>1</v>
      </c>
      <c r="E937" s="123" t="s">
        <v>123</v>
      </c>
      <c r="F937" s="124">
        <v>35</v>
      </c>
      <c r="G937" s="125"/>
      <c r="H937" s="703"/>
    </row>
    <row r="938" spans="1:8" ht="12" customHeight="1">
      <c r="A938" s="119"/>
      <c r="B938" s="120"/>
      <c r="C938" s="130"/>
      <c r="D938" s="122"/>
      <c r="E938" s="123"/>
      <c r="F938" s="124"/>
      <c r="G938" s="125"/>
      <c r="H938" s="703"/>
    </row>
    <row r="939" spans="1:8" ht="63.75">
      <c r="A939" s="119">
        <f t="shared" si="75"/>
        <v>31</v>
      </c>
      <c r="B939" s="120" t="s">
        <v>241</v>
      </c>
      <c r="C939" s="130" t="s">
        <v>242</v>
      </c>
      <c r="D939" s="122">
        <v>1</v>
      </c>
      <c r="E939" s="123" t="s">
        <v>169</v>
      </c>
      <c r="F939" s="124">
        <v>1</v>
      </c>
      <c r="G939" s="125"/>
      <c r="H939" s="703"/>
    </row>
    <row r="940" spans="1:8" ht="12" customHeight="1">
      <c r="A940" s="119"/>
      <c r="B940" s="120"/>
      <c r="C940" s="130"/>
      <c r="D940" s="122"/>
      <c r="E940" s="123"/>
      <c r="F940" s="124"/>
      <c r="G940" s="125"/>
      <c r="H940" s="703"/>
    </row>
    <row r="941" spans="1:8" ht="25.5">
      <c r="A941" s="119">
        <f t="shared" si="75"/>
        <v>32</v>
      </c>
      <c r="B941" s="120" t="s">
        <v>243</v>
      </c>
      <c r="C941" s="121" t="s">
        <v>244</v>
      </c>
      <c r="D941" s="122">
        <v>1</v>
      </c>
      <c r="E941" s="123" t="s">
        <v>123</v>
      </c>
      <c r="F941" s="124">
        <v>45</v>
      </c>
      <c r="G941" s="125"/>
      <c r="H941" s="703"/>
    </row>
    <row r="942" spans="1:8" ht="12" customHeight="1">
      <c r="A942" s="119"/>
      <c r="B942" s="120"/>
      <c r="C942" s="121"/>
      <c r="D942" s="122"/>
      <c r="E942" s="123"/>
      <c r="F942" s="124"/>
      <c r="G942" s="125"/>
      <c r="H942" s="703"/>
    </row>
    <row r="943" spans="1:8" ht="25.5">
      <c r="A943" s="119">
        <f t="shared" si="75"/>
        <v>33</v>
      </c>
      <c r="B943" s="120" t="s">
        <v>245</v>
      </c>
      <c r="C943" s="121" t="s">
        <v>246</v>
      </c>
      <c r="D943" s="122">
        <v>1</v>
      </c>
      <c r="E943" s="123" t="s">
        <v>123</v>
      </c>
      <c r="F943" s="124">
        <v>30</v>
      </c>
      <c r="G943" s="125"/>
      <c r="H943" s="703"/>
    </row>
    <row r="944" spans="1:8" ht="12" customHeight="1">
      <c r="A944" s="119"/>
      <c r="B944" s="120"/>
      <c r="C944" s="121"/>
      <c r="D944" s="122"/>
      <c r="E944" s="123"/>
      <c r="F944" s="124"/>
      <c r="G944" s="125"/>
      <c r="H944" s="703"/>
    </row>
    <row r="945" spans="1:8" ht="94.5" customHeight="1">
      <c r="A945" s="119">
        <f t="shared" si="75"/>
        <v>34</v>
      </c>
      <c r="B945" s="120" t="s">
        <v>247</v>
      </c>
      <c r="C945" s="127" t="s">
        <v>248</v>
      </c>
      <c r="D945" s="122">
        <v>1</v>
      </c>
      <c r="E945" s="123" t="s">
        <v>123</v>
      </c>
      <c r="F945" s="124">
        <v>10</v>
      </c>
      <c r="G945" s="125"/>
      <c r="H945" s="703"/>
    </row>
    <row r="946" spans="1:8">
      <c r="A946" s="119"/>
      <c r="B946" s="120"/>
      <c r="C946" s="121"/>
      <c r="D946" s="122"/>
      <c r="E946" s="123"/>
      <c r="F946" s="124"/>
      <c r="G946" s="125"/>
      <c r="H946" s="703"/>
    </row>
    <row r="947" spans="1:8">
      <c r="A947" s="119">
        <f>A945+1</f>
        <v>35</v>
      </c>
      <c r="B947" s="120" t="s">
        <v>287</v>
      </c>
      <c r="C947" s="121" t="s">
        <v>288</v>
      </c>
      <c r="D947" s="122">
        <v>1</v>
      </c>
      <c r="E947" s="123" t="s">
        <v>169</v>
      </c>
      <c r="F947" s="124">
        <v>1</v>
      </c>
      <c r="G947" s="125"/>
      <c r="H947" s="703"/>
    </row>
    <row r="948" spans="1:8">
      <c r="A948" s="119"/>
      <c r="B948" s="120"/>
      <c r="C948" s="121"/>
      <c r="D948" s="122"/>
      <c r="E948" s="123"/>
      <c r="F948" s="124"/>
      <c r="G948" s="125"/>
      <c r="H948" s="703"/>
    </row>
    <row r="949" spans="1:8">
      <c r="A949" s="119">
        <f t="shared" ref="A949" si="76">A947+1</f>
        <v>36</v>
      </c>
      <c r="B949" s="120" t="s">
        <v>289</v>
      </c>
      <c r="C949" s="121" t="s">
        <v>290</v>
      </c>
      <c r="D949" s="122">
        <v>1</v>
      </c>
      <c r="E949" s="123" t="s">
        <v>169</v>
      </c>
      <c r="F949" s="124">
        <v>1</v>
      </c>
      <c r="G949" s="125"/>
      <c r="H949" s="703"/>
    </row>
    <row r="950" spans="1:8">
      <c r="A950" s="119"/>
      <c r="B950" s="120"/>
      <c r="C950" s="121"/>
      <c r="D950" s="122"/>
      <c r="E950" s="123"/>
      <c r="F950" s="124"/>
      <c r="G950" s="125"/>
      <c r="H950" s="703"/>
    </row>
    <row r="951" spans="1:8">
      <c r="A951" s="116" t="s">
        <v>130</v>
      </c>
      <c r="B951" s="116"/>
      <c r="C951" s="796" t="s">
        <v>249</v>
      </c>
      <c r="D951" s="796"/>
      <c r="E951" s="796"/>
      <c r="F951" s="124"/>
      <c r="G951" s="125"/>
      <c r="H951" s="703"/>
    </row>
    <row r="952" spans="1:8">
      <c r="A952" s="116"/>
      <c r="B952" s="116"/>
      <c r="C952" s="513"/>
      <c r="D952" s="122"/>
      <c r="E952" s="123"/>
      <c r="F952" s="124"/>
      <c r="G952" s="125"/>
      <c r="H952" s="703"/>
    </row>
    <row r="953" spans="1:8" ht="25.5">
      <c r="A953" s="119">
        <f>A949+1</f>
        <v>37</v>
      </c>
      <c r="B953" s="120" t="s">
        <v>86</v>
      </c>
      <c r="C953" s="121" t="s">
        <v>87</v>
      </c>
      <c r="D953" s="122">
        <v>1000</v>
      </c>
      <c r="E953" s="123" t="s">
        <v>65</v>
      </c>
      <c r="F953" s="124">
        <v>500</v>
      </c>
      <c r="G953" s="125"/>
      <c r="H953" s="703"/>
    </row>
    <row r="954" spans="1:8">
      <c r="A954" s="119"/>
      <c r="B954" s="120"/>
      <c r="C954" s="121"/>
      <c r="D954" s="122"/>
      <c r="E954" s="123"/>
      <c r="F954" s="124"/>
      <c r="G954" s="125"/>
      <c r="H954" s="703"/>
    </row>
    <row r="955" spans="1:8" ht="25.5">
      <c r="A955" s="119">
        <f>A953+1</f>
        <v>38</v>
      </c>
      <c r="B955" s="120" t="s">
        <v>88</v>
      </c>
      <c r="C955" s="121" t="s">
        <v>89</v>
      </c>
      <c r="D955" s="122">
        <v>1000</v>
      </c>
      <c r="E955" s="123" t="s">
        <v>65</v>
      </c>
      <c r="F955" s="124">
        <v>990</v>
      </c>
      <c r="G955" s="125"/>
      <c r="H955" s="703"/>
    </row>
    <row r="956" spans="1:8">
      <c r="A956" s="119"/>
      <c r="B956" s="120"/>
      <c r="C956" s="121"/>
      <c r="D956" s="122"/>
      <c r="E956" s="123"/>
      <c r="F956" s="124"/>
      <c r="G956" s="125"/>
      <c r="H956" s="703"/>
    </row>
    <row r="957" spans="1:8" ht="25.5">
      <c r="A957" s="119">
        <f t="shared" ref="A957:A995" si="77">A955+1</f>
        <v>39</v>
      </c>
      <c r="B957" s="120" t="s">
        <v>90</v>
      </c>
      <c r="C957" s="127" t="s">
        <v>91</v>
      </c>
      <c r="D957" s="122">
        <v>100</v>
      </c>
      <c r="E957" s="123" t="s">
        <v>65</v>
      </c>
      <c r="F957" s="124">
        <v>220</v>
      </c>
      <c r="G957" s="125"/>
      <c r="H957" s="703"/>
    </row>
    <row r="958" spans="1:8">
      <c r="A958" s="119"/>
      <c r="B958" s="170"/>
      <c r="C958" s="121"/>
      <c r="D958" s="122"/>
      <c r="E958" s="123"/>
      <c r="F958" s="124"/>
      <c r="G958" s="125"/>
      <c r="H958" s="703"/>
    </row>
    <row r="959" spans="1:8" ht="25.5">
      <c r="A959" s="119">
        <f t="shared" si="77"/>
        <v>40</v>
      </c>
      <c r="B959" s="120" t="s">
        <v>92</v>
      </c>
      <c r="C959" s="121" t="s">
        <v>93</v>
      </c>
      <c r="D959" s="122">
        <v>100</v>
      </c>
      <c r="E959" s="123" t="s">
        <v>65</v>
      </c>
      <c r="F959" s="124">
        <v>140</v>
      </c>
      <c r="G959" s="125"/>
      <c r="H959" s="703"/>
    </row>
    <row r="960" spans="1:8">
      <c r="A960" s="119"/>
      <c r="B960" s="120"/>
      <c r="C960" s="121"/>
      <c r="D960" s="122"/>
      <c r="E960" s="123"/>
      <c r="F960" s="124"/>
      <c r="G960" s="125"/>
      <c r="H960" s="703"/>
    </row>
    <row r="961" spans="1:8" ht="25.5">
      <c r="A961" s="119">
        <f t="shared" si="77"/>
        <v>41</v>
      </c>
      <c r="B961" s="120" t="s">
        <v>94</v>
      </c>
      <c r="C961" s="127" t="s">
        <v>95</v>
      </c>
      <c r="D961" s="122">
        <v>100</v>
      </c>
      <c r="E961" s="123" t="s">
        <v>65</v>
      </c>
      <c r="F961" s="124">
        <f>F957</f>
        <v>220</v>
      </c>
      <c r="G961" s="125"/>
      <c r="H961" s="703"/>
    </row>
    <row r="962" spans="1:8">
      <c r="A962" s="119"/>
      <c r="B962" s="120"/>
      <c r="C962" s="121"/>
      <c r="D962" s="122"/>
      <c r="E962" s="123"/>
      <c r="F962" s="124"/>
      <c r="G962" s="125"/>
      <c r="H962" s="703"/>
    </row>
    <row r="963" spans="1:8" ht="25.5">
      <c r="A963" s="119">
        <f t="shared" si="77"/>
        <v>42</v>
      </c>
      <c r="B963" s="120" t="s">
        <v>96</v>
      </c>
      <c r="C963" s="121" t="s">
        <v>97</v>
      </c>
      <c r="D963" s="122">
        <v>100</v>
      </c>
      <c r="E963" s="123" t="s">
        <v>65</v>
      </c>
      <c r="F963" s="124">
        <v>18</v>
      </c>
      <c r="G963" s="125"/>
      <c r="H963" s="703"/>
    </row>
    <row r="964" spans="1:8">
      <c r="A964" s="119"/>
      <c r="B964" s="120"/>
      <c r="C964" s="121"/>
      <c r="D964" s="122"/>
      <c r="E964" s="123"/>
      <c r="F964" s="124"/>
      <c r="G964" s="125"/>
      <c r="H964" s="703"/>
    </row>
    <row r="965" spans="1:8" ht="25.5">
      <c r="A965" s="119">
        <f t="shared" si="77"/>
        <v>43</v>
      </c>
      <c r="B965" s="119" t="s">
        <v>98</v>
      </c>
      <c r="C965" s="121" t="s">
        <v>99</v>
      </c>
      <c r="D965" s="122">
        <v>100</v>
      </c>
      <c r="E965" s="123" t="s">
        <v>100</v>
      </c>
      <c r="F965" s="124">
        <v>33</v>
      </c>
      <c r="G965" s="125"/>
      <c r="H965" s="703"/>
    </row>
    <row r="966" spans="1:8">
      <c r="A966" s="119"/>
      <c r="B966" s="119"/>
      <c r="C966" s="121"/>
      <c r="D966" s="122"/>
      <c r="E966" s="123"/>
      <c r="F966" s="124"/>
      <c r="G966" s="125"/>
      <c r="H966" s="703"/>
    </row>
    <row r="967" spans="1:8" ht="38.25">
      <c r="A967" s="119">
        <f t="shared" si="77"/>
        <v>44</v>
      </c>
      <c r="B967" s="120" t="s">
        <v>101</v>
      </c>
      <c r="C967" s="130" t="s">
        <v>102</v>
      </c>
      <c r="D967" s="122">
        <v>100</v>
      </c>
      <c r="E967" s="123" t="s">
        <v>68</v>
      </c>
      <c r="F967" s="124">
        <v>80</v>
      </c>
      <c r="G967" s="125"/>
      <c r="H967" s="703"/>
    </row>
    <row r="968" spans="1:8">
      <c r="A968" s="119"/>
      <c r="B968" s="120"/>
      <c r="C968" s="130"/>
      <c r="D968" s="122"/>
      <c r="E968" s="123"/>
      <c r="F968" s="124"/>
      <c r="G968" s="125"/>
      <c r="H968" s="703"/>
    </row>
    <row r="969" spans="1:8" ht="25.5">
      <c r="A969" s="119">
        <f t="shared" si="77"/>
        <v>45</v>
      </c>
      <c r="B969" s="120" t="s">
        <v>103</v>
      </c>
      <c r="C969" s="121" t="s">
        <v>104</v>
      </c>
      <c r="D969" s="122">
        <v>100</v>
      </c>
      <c r="E969" s="123" t="s">
        <v>65</v>
      </c>
      <c r="F969" s="124">
        <v>400</v>
      </c>
      <c r="G969" s="125"/>
      <c r="H969" s="703"/>
    </row>
    <row r="970" spans="1:8">
      <c r="A970" s="119"/>
      <c r="B970" s="120"/>
      <c r="C970" s="121"/>
      <c r="D970" s="122"/>
      <c r="E970" s="123"/>
      <c r="F970" s="124"/>
      <c r="G970" s="125"/>
      <c r="H970" s="703"/>
    </row>
    <row r="971" spans="1:8" ht="25.5">
      <c r="A971" s="119">
        <f t="shared" si="77"/>
        <v>46</v>
      </c>
      <c r="B971" s="120" t="s">
        <v>105</v>
      </c>
      <c r="C971" s="121" t="s">
        <v>106</v>
      </c>
      <c r="D971" s="122">
        <v>100</v>
      </c>
      <c r="E971" s="123" t="s">
        <v>65</v>
      </c>
      <c r="F971" s="124">
        <v>700</v>
      </c>
      <c r="G971" s="125"/>
      <c r="H971" s="703"/>
    </row>
    <row r="972" spans="1:8">
      <c r="A972" s="119"/>
      <c r="B972" s="120"/>
      <c r="C972" s="121"/>
      <c r="D972" s="122"/>
      <c r="E972" s="123"/>
      <c r="F972" s="124"/>
      <c r="G972" s="125"/>
      <c r="H972" s="703"/>
    </row>
    <row r="973" spans="1:8" ht="38.25">
      <c r="A973" s="119">
        <f t="shared" si="77"/>
        <v>47</v>
      </c>
      <c r="B973" s="128" t="s">
        <v>107</v>
      </c>
      <c r="C973" s="121" t="s">
        <v>108</v>
      </c>
      <c r="D973" s="122">
        <v>1</v>
      </c>
      <c r="E973" s="123" t="s">
        <v>68</v>
      </c>
      <c r="F973" s="124">
        <v>735</v>
      </c>
      <c r="G973" s="125"/>
      <c r="H973" s="703"/>
    </row>
    <row r="974" spans="1:8">
      <c r="A974" s="119"/>
      <c r="B974" s="128"/>
      <c r="C974" s="121"/>
      <c r="D974" s="122"/>
      <c r="E974" s="123"/>
      <c r="F974" s="124"/>
      <c r="G974" s="125"/>
      <c r="H974" s="703"/>
    </row>
    <row r="975" spans="1:8" ht="25.5">
      <c r="A975" s="119">
        <f>A973+1</f>
        <v>48</v>
      </c>
      <c r="B975" s="129" t="s">
        <v>109</v>
      </c>
      <c r="C975" s="127" t="s">
        <v>110</v>
      </c>
      <c r="D975" s="122">
        <v>100</v>
      </c>
      <c r="E975" s="123" t="s">
        <v>68</v>
      </c>
      <c r="F975" s="124">
        <v>660</v>
      </c>
      <c r="G975" s="125"/>
      <c r="H975" s="703"/>
    </row>
    <row r="976" spans="1:8">
      <c r="A976" s="119"/>
      <c r="B976" s="128"/>
      <c r="C976" s="121"/>
      <c r="D976" s="122"/>
      <c r="E976" s="123"/>
      <c r="F976" s="124"/>
      <c r="G976" s="125"/>
      <c r="H976" s="703"/>
    </row>
    <row r="977" spans="1:8">
      <c r="A977" s="119">
        <f>A975+1</f>
        <v>49</v>
      </c>
      <c r="B977" s="120" t="s">
        <v>71</v>
      </c>
      <c r="C977" s="121" t="s">
        <v>72</v>
      </c>
      <c r="D977" s="122">
        <v>100</v>
      </c>
      <c r="E977" s="123" t="s">
        <v>68</v>
      </c>
      <c r="F977" s="124">
        <v>1035</v>
      </c>
      <c r="G977" s="125"/>
      <c r="H977" s="703"/>
    </row>
    <row r="978" spans="1:8">
      <c r="A978" s="119"/>
      <c r="B978" s="120"/>
      <c r="C978" s="121"/>
      <c r="D978" s="122"/>
      <c r="E978" s="123"/>
      <c r="F978" s="124"/>
      <c r="G978" s="125"/>
      <c r="H978" s="703"/>
    </row>
    <row r="979" spans="1:8" ht="25.5">
      <c r="A979" s="119">
        <f t="shared" si="77"/>
        <v>50</v>
      </c>
      <c r="B979" s="120" t="s">
        <v>111</v>
      </c>
      <c r="C979" s="121" t="s">
        <v>112</v>
      </c>
      <c r="D979" s="122">
        <v>100</v>
      </c>
      <c r="E979" s="123" t="s">
        <v>68</v>
      </c>
      <c r="F979" s="124">
        <v>800</v>
      </c>
      <c r="G979" s="125"/>
      <c r="H979" s="703"/>
    </row>
    <row r="980" spans="1:8">
      <c r="A980" s="119"/>
      <c r="B980" s="120"/>
      <c r="C980" s="121"/>
      <c r="D980" s="122"/>
      <c r="E980" s="123"/>
      <c r="F980" s="124"/>
      <c r="G980" s="125"/>
      <c r="H980" s="703"/>
    </row>
    <row r="981" spans="1:8">
      <c r="A981" s="119">
        <f t="shared" si="77"/>
        <v>51</v>
      </c>
      <c r="B981" s="120" t="s">
        <v>113</v>
      </c>
      <c r="C981" s="130" t="s">
        <v>114</v>
      </c>
      <c r="D981" s="122">
        <v>100</v>
      </c>
      <c r="E981" s="123" t="s">
        <v>68</v>
      </c>
      <c r="F981" s="124">
        <v>1700</v>
      </c>
      <c r="G981" s="125"/>
      <c r="H981" s="703"/>
    </row>
    <row r="982" spans="1:8">
      <c r="A982" s="119"/>
      <c r="B982" s="120"/>
      <c r="C982" s="130"/>
      <c r="D982" s="122"/>
      <c r="E982" s="123"/>
      <c r="F982" s="124"/>
      <c r="G982" s="125"/>
      <c r="H982" s="703"/>
    </row>
    <row r="983" spans="1:8">
      <c r="A983" s="119">
        <f t="shared" si="77"/>
        <v>52</v>
      </c>
      <c r="B983" s="120" t="s">
        <v>115</v>
      </c>
      <c r="C983" s="130" t="s">
        <v>116</v>
      </c>
      <c r="D983" s="122">
        <v>100</v>
      </c>
      <c r="E983" s="123" t="s">
        <v>68</v>
      </c>
      <c r="F983" s="124">
        <f>F981</f>
        <v>1700</v>
      </c>
      <c r="G983" s="125"/>
      <c r="H983" s="703"/>
    </row>
    <row r="984" spans="1:8">
      <c r="A984" s="119"/>
      <c r="B984" s="120"/>
      <c r="C984" s="130"/>
      <c r="D984" s="122"/>
      <c r="E984" s="123"/>
      <c r="F984" s="124"/>
      <c r="G984" s="125"/>
      <c r="H984" s="703"/>
    </row>
    <row r="985" spans="1:8" ht="25.5">
      <c r="A985" s="119">
        <f t="shared" si="77"/>
        <v>53</v>
      </c>
      <c r="B985" s="129" t="s">
        <v>117</v>
      </c>
      <c r="C985" s="121" t="s">
        <v>118</v>
      </c>
      <c r="D985" s="122">
        <v>100</v>
      </c>
      <c r="E985" s="123" t="s">
        <v>68</v>
      </c>
      <c r="F985" s="124">
        <f>F979</f>
        <v>800</v>
      </c>
      <c r="G985" s="125"/>
      <c r="H985" s="703"/>
    </row>
    <row r="986" spans="1:8">
      <c r="A986" s="119"/>
      <c r="B986" s="129"/>
      <c r="C986" s="121"/>
      <c r="D986" s="122"/>
      <c r="E986" s="123"/>
      <c r="F986" s="124"/>
      <c r="G986" s="125"/>
      <c r="H986" s="703"/>
    </row>
    <row r="987" spans="1:8" ht="25.5">
      <c r="A987" s="119">
        <f t="shared" si="77"/>
        <v>54</v>
      </c>
      <c r="B987" s="129" t="s">
        <v>119</v>
      </c>
      <c r="C987" s="127" t="s">
        <v>120</v>
      </c>
      <c r="D987" s="122">
        <v>1</v>
      </c>
      <c r="E987" s="123" t="s">
        <v>68</v>
      </c>
      <c r="F987" s="124">
        <v>80</v>
      </c>
      <c r="G987" s="125"/>
      <c r="H987" s="703"/>
    </row>
    <row r="988" spans="1:8">
      <c r="A988" s="119"/>
      <c r="B988" s="129"/>
      <c r="C988" s="121"/>
      <c r="D988" s="122"/>
      <c r="E988" s="123"/>
      <c r="F988" s="124"/>
      <c r="G988" s="125"/>
      <c r="H988" s="703"/>
    </row>
    <row r="989" spans="1:8" ht="38.25">
      <c r="A989" s="119">
        <f>A987+1</f>
        <v>55</v>
      </c>
      <c r="B989" s="120" t="s">
        <v>121</v>
      </c>
      <c r="C989" s="121" t="s">
        <v>122</v>
      </c>
      <c r="D989" s="122">
        <v>1</v>
      </c>
      <c r="E989" s="123" t="s">
        <v>123</v>
      </c>
      <c r="F989" s="124">
        <v>10</v>
      </c>
      <c r="G989" s="125"/>
      <c r="H989" s="703"/>
    </row>
    <row r="990" spans="1:8">
      <c r="A990" s="119"/>
      <c r="B990" s="120"/>
      <c r="C990" s="121"/>
      <c r="D990" s="122"/>
      <c r="E990" s="123"/>
      <c r="F990" s="124"/>
      <c r="G990" s="125"/>
      <c r="H990" s="703"/>
    </row>
    <row r="991" spans="1:8" ht="140.25">
      <c r="A991" s="119">
        <f>A989+1</f>
        <v>56</v>
      </c>
      <c r="B991" s="131" t="s">
        <v>124</v>
      </c>
      <c r="C991" s="121" t="s">
        <v>125</v>
      </c>
      <c r="D991" s="122">
        <v>1</v>
      </c>
      <c r="E991" s="123" t="s">
        <v>83</v>
      </c>
      <c r="F991" s="124">
        <v>80</v>
      </c>
      <c r="G991" s="125"/>
      <c r="H991" s="703"/>
    </row>
    <row r="992" spans="1:8">
      <c r="A992" s="119"/>
      <c r="B992" s="131"/>
      <c r="C992" s="121"/>
      <c r="D992" s="122"/>
      <c r="E992" s="123"/>
      <c r="F992" s="124"/>
      <c r="G992" s="125"/>
      <c r="H992" s="703"/>
    </row>
    <row r="993" spans="1:8" ht="38.25">
      <c r="A993" s="119">
        <f t="shared" si="77"/>
        <v>57</v>
      </c>
      <c r="B993" s="120" t="s">
        <v>126</v>
      </c>
      <c r="C993" s="121" t="s">
        <v>127</v>
      </c>
      <c r="D993" s="122">
        <v>1</v>
      </c>
      <c r="E993" s="123" t="s">
        <v>68</v>
      </c>
      <c r="F993" s="124">
        <v>28</v>
      </c>
      <c r="G993" s="125"/>
      <c r="H993" s="703"/>
    </row>
    <row r="994" spans="1:8">
      <c r="A994" s="119"/>
      <c r="B994" s="120"/>
      <c r="C994" s="121"/>
      <c r="D994" s="122"/>
      <c r="E994" s="123"/>
      <c r="F994" s="124"/>
      <c r="G994" s="125"/>
      <c r="H994" s="703"/>
    </row>
    <row r="995" spans="1:8" ht="38.25">
      <c r="A995" s="119">
        <f t="shared" si="77"/>
        <v>58</v>
      </c>
      <c r="B995" s="120" t="s">
        <v>128</v>
      </c>
      <c r="C995" s="121" t="s">
        <v>129</v>
      </c>
      <c r="D995" s="122">
        <v>100</v>
      </c>
      <c r="E995" s="123" t="s">
        <v>68</v>
      </c>
      <c r="F995" s="124">
        <v>1400</v>
      </c>
      <c r="G995" s="125"/>
      <c r="H995" s="703"/>
    </row>
    <row r="996" spans="1:8">
      <c r="A996" s="119"/>
      <c r="B996" s="120"/>
      <c r="C996" s="121"/>
      <c r="D996" s="122"/>
      <c r="E996" s="123"/>
      <c r="F996" s="124"/>
      <c r="G996" s="125"/>
      <c r="H996" s="703"/>
    </row>
    <row r="997" spans="1:8">
      <c r="A997" s="116" t="s">
        <v>138</v>
      </c>
      <c r="B997" s="391"/>
      <c r="C997" s="392" t="s">
        <v>347</v>
      </c>
      <c r="D997" s="392"/>
      <c r="E997" s="393"/>
      <c r="F997" s="124"/>
      <c r="G997" s="126"/>
      <c r="H997" s="703"/>
    </row>
    <row r="998" spans="1:8">
      <c r="A998" s="116"/>
      <c r="B998" s="391"/>
      <c r="C998" s="392"/>
      <c r="D998" s="392"/>
      <c r="E998" s="393"/>
      <c r="F998" s="124"/>
      <c r="G998" s="126"/>
      <c r="H998" s="703"/>
    </row>
    <row r="999" spans="1:8" ht="38.25">
      <c r="A999" s="119">
        <f>A995+1</f>
        <v>59</v>
      </c>
      <c r="B999" s="391" t="s">
        <v>348</v>
      </c>
      <c r="C999" s="394" t="s">
        <v>349</v>
      </c>
      <c r="D999" s="395">
        <v>1</v>
      </c>
      <c r="E999" s="123" t="s">
        <v>169</v>
      </c>
      <c r="F999" s="124">
        <v>10</v>
      </c>
      <c r="G999" s="732"/>
      <c r="H999" s="703"/>
    </row>
    <row r="1000" spans="1:8">
      <c r="A1000" s="396"/>
      <c r="B1000" s="120"/>
      <c r="C1000" s="394"/>
      <c r="D1000" s="395"/>
      <c r="E1000" s="123"/>
      <c r="F1000" s="124"/>
      <c r="G1000" s="397"/>
      <c r="H1000" s="703"/>
    </row>
    <row r="1001" spans="1:8" ht="25.5">
      <c r="A1001" s="398">
        <f>A999+1</f>
        <v>60</v>
      </c>
      <c r="B1001" s="398" t="s">
        <v>350</v>
      </c>
      <c r="C1001" s="514" t="s">
        <v>351</v>
      </c>
      <c r="D1001" s="395">
        <v>1</v>
      </c>
      <c r="E1001" s="123" t="s">
        <v>169</v>
      </c>
      <c r="F1001" s="124">
        <v>1</v>
      </c>
      <c r="G1001" s="397"/>
      <c r="H1001" s="703"/>
    </row>
    <row r="1002" spans="1:8">
      <c r="A1002" s="399"/>
      <c r="B1002" s="398"/>
      <c r="C1002" s="415"/>
      <c r="D1002" s="395"/>
      <c r="E1002" s="393"/>
      <c r="F1002" s="622"/>
      <c r="G1002" s="551"/>
      <c r="H1002" s="703"/>
    </row>
    <row r="1003" spans="1:8" ht="25.5">
      <c r="A1003" s="396">
        <f>A1001+1</f>
        <v>61</v>
      </c>
      <c r="B1003" s="120" t="s">
        <v>167</v>
      </c>
      <c r="C1003" s="394" t="s">
        <v>352</v>
      </c>
      <c r="D1003" s="395">
        <v>1</v>
      </c>
      <c r="E1003" s="123" t="s">
        <v>169</v>
      </c>
      <c r="F1003" s="124">
        <v>10</v>
      </c>
      <c r="G1003" s="397"/>
      <c r="H1003" s="703"/>
    </row>
    <row r="1004" spans="1:8">
      <c r="A1004" s="399"/>
      <c r="B1004" s="398"/>
      <c r="C1004" s="415"/>
      <c r="D1004" s="395"/>
      <c r="E1004" s="400"/>
      <c r="F1004" s="622"/>
      <c r="G1004" s="551"/>
      <c r="H1004" s="703"/>
    </row>
    <row r="1005" spans="1:8">
      <c r="A1005" s="401" t="s">
        <v>140</v>
      </c>
      <c r="B1005" s="120"/>
      <c r="C1005" s="402" t="s">
        <v>353</v>
      </c>
      <c r="D1005" s="395"/>
      <c r="E1005" s="123"/>
      <c r="F1005" s="124"/>
      <c r="G1005" s="125"/>
      <c r="H1005" s="703"/>
    </row>
    <row r="1006" spans="1:8">
      <c r="A1006" s="396"/>
      <c r="B1006" s="120"/>
      <c r="C1006" s="392"/>
      <c r="D1006" s="403"/>
      <c r="E1006" s="123"/>
      <c r="F1006" s="124"/>
      <c r="G1006" s="125"/>
      <c r="H1006" s="703"/>
    </row>
    <row r="1007" spans="1:8" ht="25.5">
      <c r="A1007" s="433">
        <f>A1003+1</f>
        <v>62</v>
      </c>
      <c r="B1007" s="391" t="s">
        <v>174</v>
      </c>
      <c r="C1007" s="515" t="s">
        <v>175</v>
      </c>
      <c r="D1007" s="405">
        <v>1</v>
      </c>
      <c r="E1007" s="406" t="s">
        <v>123</v>
      </c>
      <c r="F1007" s="623">
        <v>450</v>
      </c>
      <c r="G1007" s="552"/>
      <c r="H1007" s="703"/>
    </row>
    <row r="1008" spans="1:8">
      <c r="A1008" s="433"/>
      <c r="B1008" s="391"/>
      <c r="C1008" s="515"/>
      <c r="D1008" s="405"/>
      <c r="E1008" s="406"/>
      <c r="F1008" s="623"/>
      <c r="G1008" s="552"/>
      <c r="H1008" s="703"/>
    </row>
    <row r="1009" spans="1:8" ht="25.5">
      <c r="A1009" s="396">
        <f>A1007+1</f>
        <v>63</v>
      </c>
      <c r="B1009" s="120" t="s">
        <v>354</v>
      </c>
      <c r="C1009" s="407" t="s">
        <v>355</v>
      </c>
      <c r="D1009" s="408">
        <v>1</v>
      </c>
      <c r="E1009" s="123" t="s">
        <v>356</v>
      </c>
      <c r="F1009" s="124">
        <v>50</v>
      </c>
      <c r="G1009" s="552"/>
      <c r="H1009" s="703"/>
    </row>
    <row r="1010" spans="1:8">
      <c r="A1010" s="396"/>
      <c r="B1010" s="120"/>
      <c r="C1010" s="407"/>
      <c r="D1010" s="408"/>
      <c r="E1010" s="123"/>
      <c r="F1010" s="124"/>
      <c r="G1010" s="552"/>
      <c r="H1010" s="703"/>
    </row>
    <row r="1011" spans="1:8">
      <c r="A1011" s="401" t="s">
        <v>172</v>
      </c>
      <c r="B1011" s="120"/>
      <c r="C1011" s="392" t="s">
        <v>357</v>
      </c>
      <c r="D1011" s="403"/>
      <c r="E1011" s="123"/>
      <c r="F1011" s="124"/>
      <c r="G1011" s="125"/>
      <c r="H1011" s="703"/>
    </row>
    <row r="1012" spans="1:8">
      <c r="A1012" s="401"/>
      <c r="B1012" s="120"/>
      <c r="C1012" s="392"/>
      <c r="D1012" s="403"/>
      <c r="E1012" s="123"/>
      <c r="F1012" s="124"/>
      <c r="G1012" s="125"/>
      <c r="H1012" s="703"/>
    </row>
    <row r="1013" spans="1:8" ht="63.75">
      <c r="A1013" s="434">
        <f>A1009+1</f>
        <v>64</v>
      </c>
      <c r="B1013" s="120" t="s">
        <v>358</v>
      </c>
      <c r="C1013" s="394" t="s">
        <v>359</v>
      </c>
      <c r="D1013" s="395">
        <v>1</v>
      </c>
      <c r="E1013" s="123" t="s">
        <v>146</v>
      </c>
      <c r="F1013" s="124">
        <v>3</v>
      </c>
      <c r="G1013" s="125"/>
      <c r="H1013" s="703"/>
    </row>
    <row r="1014" spans="1:8">
      <c r="A1014" s="434"/>
      <c r="B1014" s="120"/>
      <c r="C1014" s="394"/>
      <c r="D1014" s="395"/>
      <c r="E1014" s="123"/>
      <c r="F1014" s="124"/>
      <c r="G1014" s="125"/>
      <c r="H1014" s="703"/>
    </row>
    <row r="1015" spans="1:8" ht="63.75">
      <c r="A1015" s="434">
        <f>A1013+1</f>
        <v>65</v>
      </c>
      <c r="B1015" s="120" t="s">
        <v>360</v>
      </c>
      <c r="C1015" s="394" t="s">
        <v>361</v>
      </c>
      <c r="D1015" s="395">
        <v>1</v>
      </c>
      <c r="E1015" s="123" t="s">
        <v>146</v>
      </c>
      <c r="F1015" s="124">
        <v>1</v>
      </c>
      <c r="G1015" s="125"/>
      <c r="H1015" s="703"/>
    </row>
    <row r="1016" spans="1:8">
      <c r="A1016" s="119"/>
      <c r="B1016" s="120"/>
      <c r="C1016" s="394"/>
      <c r="D1016" s="395"/>
      <c r="E1016" s="123"/>
      <c r="F1016" s="124"/>
      <c r="G1016" s="125"/>
      <c r="H1016" s="703"/>
    </row>
    <row r="1017" spans="1:8" ht="63.75">
      <c r="A1017" s="434">
        <f>A1015+1</f>
        <v>66</v>
      </c>
      <c r="B1017" s="120" t="s">
        <v>362</v>
      </c>
      <c r="C1017" s="394" t="s">
        <v>363</v>
      </c>
      <c r="D1017" s="395">
        <v>1</v>
      </c>
      <c r="E1017" s="123" t="s">
        <v>146</v>
      </c>
      <c r="F1017" s="124">
        <v>1</v>
      </c>
      <c r="G1017" s="125"/>
      <c r="H1017" s="703"/>
    </row>
    <row r="1018" spans="1:8">
      <c r="A1018" s="119"/>
      <c r="B1018" s="120"/>
      <c r="C1018" s="394"/>
      <c r="D1018" s="395"/>
      <c r="E1018" s="123"/>
      <c r="F1018" s="124"/>
      <c r="G1018" s="125"/>
      <c r="H1018" s="703"/>
    </row>
    <row r="1019" spans="1:8" ht="63.75">
      <c r="A1019" s="434">
        <f>A1017+1</f>
        <v>67</v>
      </c>
      <c r="B1019" s="120" t="s">
        <v>364</v>
      </c>
      <c r="C1019" s="394" t="s">
        <v>365</v>
      </c>
      <c r="D1019" s="405">
        <v>1</v>
      </c>
      <c r="E1019" s="123" t="s">
        <v>146</v>
      </c>
      <c r="F1019" s="124">
        <v>4</v>
      </c>
      <c r="G1019" s="125"/>
      <c r="H1019" s="703"/>
    </row>
    <row r="1020" spans="1:8">
      <c r="A1020" s="119"/>
      <c r="B1020" s="120"/>
      <c r="C1020" s="394"/>
      <c r="D1020" s="405"/>
      <c r="E1020" s="123"/>
      <c r="F1020" s="124"/>
      <c r="G1020" s="125"/>
      <c r="H1020" s="703"/>
    </row>
    <row r="1021" spans="1:8" ht="76.5">
      <c r="A1021" s="434">
        <f>A1019+1</f>
        <v>68</v>
      </c>
      <c r="B1021" s="120" t="s">
        <v>366</v>
      </c>
      <c r="C1021" s="394" t="s">
        <v>367</v>
      </c>
      <c r="D1021" s="408">
        <v>1</v>
      </c>
      <c r="E1021" s="123" t="s">
        <v>146</v>
      </c>
      <c r="F1021" s="124">
        <v>4</v>
      </c>
      <c r="G1021" s="125"/>
      <c r="H1021" s="703"/>
    </row>
    <row r="1022" spans="1:8">
      <c r="A1022" s="119"/>
      <c r="B1022" s="120"/>
      <c r="C1022" s="394"/>
      <c r="D1022" s="408"/>
      <c r="E1022" s="123"/>
      <c r="F1022" s="124"/>
      <c r="G1022" s="125"/>
      <c r="H1022" s="703"/>
    </row>
    <row r="1023" spans="1:8" ht="76.5">
      <c r="A1023" s="434">
        <f>A1021+1</f>
        <v>69</v>
      </c>
      <c r="B1023" s="120" t="s">
        <v>368</v>
      </c>
      <c r="C1023" s="394" t="s">
        <v>369</v>
      </c>
      <c r="D1023" s="409">
        <v>1</v>
      </c>
      <c r="E1023" s="123" t="s">
        <v>146</v>
      </c>
      <c r="F1023" s="124">
        <v>10</v>
      </c>
      <c r="G1023" s="732"/>
      <c r="H1023" s="703"/>
    </row>
    <row r="1024" spans="1:8">
      <c r="A1024" s="396"/>
      <c r="B1024" s="120"/>
      <c r="C1024" s="394"/>
      <c r="D1024" s="409"/>
      <c r="E1024" s="123"/>
      <c r="F1024" s="124"/>
      <c r="G1024" s="732"/>
      <c r="H1024" s="703"/>
    </row>
    <row r="1025" spans="1:8">
      <c r="A1025" s="401" t="s">
        <v>182</v>
      </c>
      <c r="B1025" s="120"/>
      <c r="C1025" s="392" t="s">
        <v>370</v>
      </c>
      <c r="D1025" s="395"/>
      <c r="E1025" s="123"/>
      <c r="F1025" s="124"/>
      <c r="G1025" s="125"/>
      <c r="H1025" s="703"/>
    </row>
    <row r="1026" spans="1:8">
      <c r="A1026" s="401"/>
      <c r="B1026" s="120"/>
      <c r="C1026" s="392"/>
      <c r="D1026" s="395"/>
      <c r="E1026" s="123"/>
      <c r="F1026" s="124"/>
      <c r="G1026" s="125"/>
      <c r="H1026" s="703"/>
    </row>
    <row r="1027" spans="1:8" ht="39.75">
      <c r="A1027" s="396">
        <f>A1023+1</f>
        <v>70</v>
      </c>
      <c r="B1027" s="120" t="s">
        <v>371</v>
      </c>
      <c r="C1027" s="127" t="s">
        <v>372</v>
      </c>
      <c r="D1027" s="405">
        <v>1</v>
      </c>
      <c r="E1027" s="123" t="s">
        <v>123</v>
      </c>
      <c r="F1027" s="124">
        <v>1150</v>
      </c>
      <c r="G1027" s="732"/>
      <c r="H1027" s="703"/>
    </row>
    <row r="1028" spans="1:8">
      <c r="A1028" s="396"/>
      <c r="B1028" s="120"/>
      <c r="C1028" s="127"/>
      <c r="D1028" s="405"/>
      <c r="E1028" s="123"/>
      <c r="F1028" s="124"/>
      <c r="G1028" s="732"/>
      <c r="H1028" s="703"/>
    </row>
    <row r="1029" spans="1:8" ht="39.75">
      <c r="A1029" s="396">
        <f>A1027+1</f>
        <v>71</v>
      </c>
      <c r="B1029" s="120" t="s">
        <v>373</v>
      </c>
      <c r="C1029" s="127" t="s">
        <v>374</v>
      </c>
      <c r="D1029" s="408">
        <v>1</v>
      </c>
      <c r="E1029" s="123" t="s">
        <v>123</v>
      </c>
      <c r="F1029" s="124">
        <v>490</v>
      </c>
      <c r="G1029" s="125"/>
      <c r="H1029" s="703"/>
    </row>
    <row r="1030" spans="1:8">
      <c r="A1030" s="396"/>
      <c r="B1030" s="120"/>
      <c r="C1030" s="127"/>
      <c r="D1030" s="408"/>
      <c r="E1030" s="123"/>
      <c r="F1030" s="124"/>
      <c r="G1030" s="125"/>
      <c r="H1030" s="703"/>
    </row>
    <row r="1031" spans="1:8" ht="38.25">
      <c r="A1031" s="396">
        <f>A1029+1</f>
        <v>72</v>
      </c>
      <c r="B1031" s="120" t="s">
        <v>375</v>
      </c>
      <c r="C1031" s="127" t="s">
        <v>376</v>
      </c>
      <c r="D1031" s="392">
        <v>1</v>
      </c>
      <c r="E1031" s="123" t="s">
        <v>356</v>
      </c>
      <c r="F1031" s="124">
        <v>500</v>
      </c>
      <c r="G1031" s="125"/>
      <c r="H1031" s="703"/>
    </row>
    <row r="1032" spans="1:8">
      <c r="A1032" s="396"/>
      <c r="B1032" s="120"/>
      <c r="C1032" s="127"/>
      <c r="D1032" s="392"/>
      <c r="E1032" s="123"/>
      <c r="F1032" s="124"/>
      <c r="G1032" s="125"/>
      <c r="H1032" s="703"/>
    </row>
    <row r="1033" spans="1:8">
      <c r="A1033" s="401" t="s">
        <v>186</v>
      </c>
      <c r="B1033" s="120"/>
      <c r="C1033" s="392" t="s">
        <v>377</v>
      </c>
      <c r="D1033" s="395"/>
      <c r="E1033" s="123"/>
      <c r="F1033" s="124"/>
      <c r="G1033" s="125"/>
      <c r="H1033" s="703"/>
    </row>
    <row r="1034" spans="1:8">
      <c r="A1034" s="401"/>
      <c r="B1034" s="120"/>
      <c r="C1034" s="392"/>
      <c r="D1034" s="395"/>
      <c r="E1034" s="123"/>
      <c r="F1034" s="124"/>
      <c r="G1034" s="125"/>
      <c r="H1034" s="703"/>
    </row>
    <row r="1035" spans="1:8">
      <c r="A1035" s="396">
        <f>A1031+1</f>
        <v>73</v>
      </c>
      <c r="B1035" s="120" t="s">
        <v>378</v>
      </c>
      <c r="C1035" s="394" t="s">
        <v>379</v>
      </c>
      <c r="D1035" s="405">
        <v>1</v>
      </c>
      <c r="E1035" s="123" t="s">
        <v>146</v>
      </c>
      <c r="F1035" s="124">
        <v>20</v>
      </c>
      <c r="G1035" s="125"/>
      <c r="H1035" s="703"/>
    </row>
    <row r="1036" spans="1:8">
      <c r="A1036" s="396"/>
      <c r="B1036" s="120"/>
      <c r="C1036" s="394"/>
      <c r="D1036" s="405"/>
      <c r="E1036" s="123"/>
      <c r="F1036" s="124"/>
      <c r="G1036" s="125"/>
      <c r="H1036" s="703"/>
    </row>
    <row r="1037" spans="1:8">
      <c r="A1037" s="401" t="s">
        <v>269</v>
      </c>
      <c r="B1037" s="120"/>
      <c r="C1037" s="392" t="s">
        <v>380</v>
      </c>
      <c r="D1037" s="408"/>
      <c r="E1037" s="123"/>
      <c r="F1037" s="124"/>
      <c r="G1037" s="125"/>
      <c r="H1037" s="703"/>
    </row>
    <row r="1038" spans="1:8">
      <c r="A1038" s="401"/>
      <c r="B1038" s="120"/>
      <c r="C1038" s="392"/>
      <c r="D1038" s="408"/>
      <c r="E1038" s="123"/>
      <c r="F1038" s="124"/>
      <c r="G1038" s="125"/>
      <c r="H1038" s="703"/>
    </row>
    <row r="1039" spans="1:8" ht="38.25">
      <c r="A1039" s="396">
        <f>A1035+1</f>
        <v>74</v>
      </c>
      <c r="B1039" s="120" t="s">
        <v>147</v>
      </c>
      <c r="C1039" s="394" t="s">
        <v>309</v>
      </c>
      <c r="D1039" s="409">
        <v>1</v>
      </c>
      <c r="E1039" s="123" t="s">
        <v>149</v>
      </c>
      <c r="F1039" s="124">
        <v>3000</v>
      </c>
      <c r="G1039" s="732"/>
      <c r="H1039" s="703"/>
    </row>
    <row r="1040" spans="1:8">
      <c r="A1040" s="396"/>
      <c r="B1040" s="120"/>
      <c r="C1040" s="394"/>
      <c r="D1040" s="403"/>
      <c r="E1040" s="123"/>
      <c r="F1040" s="124"/>
      <c r="G1040" s="732"/>
      <c r="H1040" s="703"/>
    </row>
    <row r="1041" spans="1:8" ht="51">
      <c r="A1041" s="396">
        <f>A1039+1</f>
        <v>75</v>
      </c>
      <c r="B1041" s="120" t="s">
        <v>162</v>
      </c>
      <c r="C1041" s="394" t="s">
        <v>163</v>
      </c>
      <c r="D1041" s="395">
        <v>1</v>
      </c>
      <c r="E1041" s="123" t="s">
        <v>149</v>
      </c>
      <c r="F1041" s="124">
        <v>3000</v>
      </c>
      <c r="G1041" s="125"/>
      <c r="H1041" s="703"/>
    </row>
    <row r="1042" spans="1:8">
      <c r="A1042" s="396"/>
      <c r="B1042" s="120"/>
      <c r="C1042" s="394"/>
      <c r="D1042" s="395"/>
      <c r="E1042" s="123"/>
      <c r="F1042" s="124"/>
      <c r="G1042" s="125"/>
      <c r="H1042" s="703"/>
    </row>
    <row r="1043" spans="1:8" ht="25.5">
      <c r="A1043" s="396">
        <f>A1041+1</f>
        <v>76</v>
      </c>
      <c r="B1043" s="120" t="s">
        <v>381</v>
      </c>
      <c r="C1043" s="394" t="s">
        <v>382</v>
      </c>
      <c r="D1043" s="405">
        <v>1</v>
      </c>
      <c r="E1043" s="123" t="s">
        <v>164</v>
      </c>
      <c r="F1043" s="124">
        <v>3000</v>
      </c>
      <c r="G1043" s="125"/>
      <c r="H1043" s="703"/>
    </row>
    <row r="1044" spans="1:8">
      <c r="A1044" s="396"/>
      <c r="B1044" s="120"/>
      <c r="C1044" s="394"/>
      <c r="D1044" s="405"/>
      <c r="E1044" s="123"/>
      <c r="F1044" s="124"/>
      <c r="G1044" s="125"/>
      <c r="H1044" s="703"/>
    </row>
    <row r="1045" spans="1:8" ht="25.5">
      <c r="A1045" s="396">
        <f>A1043+1</f>
        <v>77</v>
      </c>
      <c r="B1045" s="120" t="s">
        <v>150</v>
      </c>
      <c r="C1045" s="394" t="s">
        <v>383</v>
      </c>
      <c r="D1045" s="408">
        <v>1</v>
      </c>
      <c r="E1045" s="123" t="s">
        <v>152</v>
      </c>
      <c r="F1045" s="124">
        <v>3</v>
      </c>
      <c r="G1045" s="552"/>
      <c r="H1045" s="703"/>
    </row>
    <row r="1046" spans="1:8">
      <c r="A1046" s="396"/>
      <c r="B1046" s="120"/>
      <c r="C1046" s="394"/>
      <c r="D1046" s="408"/>
      <c r="E1046" s="123"/>
      <c r="F1046" s="124"/>
      <c r="G1046" s="552"/>
      <c r="H1046" s="703"/>
    </row>
    <row r="1047" spans="1:8" ht="25.5">
      <c r="A1047" s="396">
        <f>A1045+1</f>
        <v>78</v>
      </c>
      <c r="B1047" s="120" t="s">
        <v>165</v>
      </c>
      <c r="C1047" s="394" t="s">
        <v>384</v>
      </c>
      <c r="D1047" s="408">
        <v>1</v>
      </c>
      <c r="E1047" s="123" t="s">
        <v>149</v>
      </c>
      <c r="F1047" s="124">
        <v>3000</v>
      </c>
      <c r="G1047" s="125"/>
      <c r="H1047" s="703"/>
    </row>
    <row r="1048" spans="1:8">
      <c r="A1048" s="396"/>
      <c r="B1048" s="120"/>
      <c r="C1048" s="394"/>
      <c r="D1048" s="408"/>
      <c r="E1048" s="123"/>
      <c r="F1048" s="124"/>
      <c r="G1048" s="125"/>
      <c r="H1048" s="703"/>
    </row>
    <row r="1049" spans="1:8" ht="25.5">
      <c r="A1049" s="396">
        <f>A1047+1</f>
        <v>79</v>
      </c>
      <c r="B1049" s="410" t="s">
        <v>385</v>
      </c>
      <c r="C1049" s="394" t="s">
        <v>386</v>
      </c>
      <c r="D1049" s="395">
        <v>1</v>
      </c>
      <c r="E1049" s="123" t="s">
        <v>356</v>
      </c>
      <c r="F1049" s="124">
        <v>200</v>
      </c>
      <c r="G1049" s="125"/>
      <c r="H1049" s="703"/>
    </row>
    <row r="1050" spans="1:8">
      <c r="A1050" s="396"/>
      <c r="B1050" s="410"/>
      <c r="C1050" s="394"/>
      <c r="D1050" s="395"/>
      <c r="E1050" s="123"/>
      <c r="F1050" s="124"/>
      <c r="G1050" s="125"/>
      <c r="H1050" s="703"/>
    </row>
    <row r="1051" spans="1:8">
      <c r="A1051" s="396">
        <f>A1049+1</f>
        <v>80</v>
      </c>
      <c r="B1051" s="410" t="s">
        <v>387</v>
      </c>
      <c r="C1051" s="130" t="s">
        <v>388</v>
      </c>
      <c r="D1051" s="405">
        <v>1</v>
      </c>
      <c r="E1051" s="123" t="s">
        <v>356</v>
      </c>
      <c r="F1051" s="124">
        <v>50</v>
      </c>
      <c r="G1051" s="125"/>
      <c r="H1051" s="703"/>
    </row>
    <row r="1052" spans="1:8">
      <c r="A1052" s="396"/>
      <c r="B1052" s="410"/>
      <c r="C1052" s="130"/>
      <c r="D1052" s="405"/>
      <c r="E1052" s="123"/>
      <c r="F1052" s="124"/>
      <c r="G1052" s="125"/>
      <c r="H1052" s="703"/>
    </row>
    <row r="1053" spans="1:8" ht="25.5">
      <c r="A1053" s="396">
        <f>A1051+1</f>
        <v>81</v>
      </c>
      <c r="B1053" s="120" t="s">
        <v>310</v>
      </c>
      <c r="C1053" s="394" t="s">
        <v>311</v>
      </c>
      <c r="D1053" s="408">
        <v>1</v>
      </c>
      <c r="E1053" s="123" t="s">
        <v>149</v>
      </c>
      <c r="F1053" s="124">
        <v>3000</v>
      </c>
      <c r="G1053" s="125"/>
      <c r="H1053" s="703"/>
    </row>
    <row r="1054" spans="1:8">
      <c r="A1054" s="396"/>
      <c r="B1054" s="120"/>
      <c r="C1054" s="394"/>
      <c r="D1054" s="408"/>
      <c r="E1054" s="123"/>
      <c r="F1054" s="124"/>
      <c r="G1054" s="125"/>
      <c r="H1054" s="703"/>
    </row>
    <row r="1055" spans="1:8" ht="25.5">
      <c r="A1055" s="396">
        <f t="shared" ref="A1055" si="78">A1053+1</f>
        <v>82</v>
      </c>
      <c r="B1055" s="120" t="s">
        <v>389</v>
      </c>
      <c r="C1055" s="394" t="s">
        <v>313</v>
      </c>
      <c r="D1055" s="409">
        <v>1</v>
      </c>
      <c r="E1055" s="123" t="s">
        <v>149</v>
      </c>
      <c r="F1055" s="124">
        <v>3000</v>
      </c>
      <c r="G1055" s="125"/>
      <c r="H1055" s="703"/>
    </row>
    <row r="1056" spans="1:8">
      <c r="A1056" s="396"/>
      <c r="B1056" s="120"/>
      <c r="C1056" s="394"/>
      <c r="D1056" s="403"/>
      <c r="E1056" s="123"/>
      <c r="F1056" s="124"/>
      <c r="G1056" s="125"/>
      <c r="H1056" s="703"/>
    </row>
    <row r="1057" spans="1:8" ht="25.5">
      <c r="A1057" s="396">
        <f t="shared" ref="A1057" si="79">A1055+1</f>
        <v>83</v>
      </c>
      <c r="B1057" s="120" t="s">
        <v>157</v>
      </c>
      <c r="C1057" s="394" t="s">
        <v>158</v>
      </c>
      <c r="D1057" s="395">
        <v>1</v>
      </c>
      <c r="E1057" s="123" t="s">
        <v>159</v>
      </c>
      <c r="F1057" s="124">
        <v>6</v>
      </c>
      <c r="G1057" s="125"/>
      <c r="H1057" s="703"/>
    </row>
    <row r="1058" spans="1:8">
      <c r="A1058" s="396"/>
      <c r="B1058" s="120"/>
      <c r="C1058" s="394"/>
      <c r="D1058" s="395"/>
      <c r="E1058" s="123"/>
      <c r="F1058" s="124"/>
      <c r="G1058" s="125"/>
      <c r="H1058" s="703"/>
    </row>
    <row r="1059" spans="1:8">
      <c r="A1059" s="396">
        <f t="shared" ref="A1059" si="80">A1057+1</f>
        <v>84</v>
      </c>
      <c r="B1059" s="120" t="s">
        <v>160</v>
      </c>
      <c r="C1059" s="394" t="s">
        <v>315</v>
      </c>
      <c r="D1059" s="405">
        <v>1</v>
      </c>
      <c r="E1059" s="123" t="s">
        <v>159</v>
      </c>
      <c r="F1059" s="124">
        <v>12</v>
      </c>
      <c r="G1059" s="125"/>
      <c r="H1059" s="703"/>
    </row>
    <row r="1060" spans="1:8">
      <c r="A1060" s="396"/>
      <c r="B1060" s="120"/>
      <c r="C1060" s="394"/>
      <c r="D1060" s="405"/>
      <c r="E1060" s="123"/>
      <c r="F1060" s="124"/>
      <c r="G1060" s="125"/>
      <c r="H1060" s="703"/>
    </row>
    <row r="1061" spans="1:8">
      <c r="A1061" s="396">
        <f t="shared" ref="A1061" si="81">A1059+1</f>
        <v>85</v>
      </c>
      <c r="B1061" s="396" t="s">
        <v>390</v>
      </c>
      <c r="C1061" s="127" t="s">
        <v>391</v>
      </c>
      <c r="D1061" s="122">
        <v>1</v>
      </c>
      <c r="E1061" s="411" t="s">
        <v>169</v>
      </c>
      <c r="F1061" s="124">
        <v>2</v>
      </c>
      <c r="G1061" s="553"/>
      <c r="H1061" s="703"/>
    </row>
    <row r="1062" spans="1:8">
      <c r="A1062" s="396"/>
      <c r="B1062" s="396"/>
      <c r="C1062" s="127"/>
      <c r="D1062" s="122"/>
      <c r="E1062" s="411"/>
      <c r="F1062" s="124"/>
      <c r="G1062" s="553"/>
      <c r="H1062" s="703"/>
    </row>
    <row r="1063" spans="1:8">
      <c r="A1063" s="396">
        <f t="shared" ref="A1063" si="82">A1061+1</f>
        <v>86</v>
      </c>
      <c r="B1063" s="120" t="s">
        <v>392</v>
      </c>
      <c r="C1063" s="127" t="s">
        <v>393</v>
      </c>
      <c r="D1063" s="408">
        <v>1</v>
      </c>
      <c r="E1063" s="123" t="s">
        <v>100</v>
      </c>
      <c r="F1063" s="124">
        <v>5</v>
      </c>
      <c r="G1063" s="125"/>
      <c r="H1063" s="703"/>
    </row>
    <row r="1064" spans="1:8">
      <c r="A1064" s="119"/>
      <c r="B1064" s="120"/>
      <c r="C1064" s="121"/>
      <c r="D1064" s="122"/>
      <c r="E1064" s="123"/>
      <c r="F1064" s="124"/>
      <c r="G1064" s="125"/>
      <c r="H1064" s="703"/>
    </row>
    <row r="1065" spans="1:8">
      <c r="A1065" s="788" t="s">
        <v>180</v>
      </c>
      <c r="B1065" s="788"/>
      <c r="C1065" s="788"/>
      <c r="D1065" s="788"/>
      <c r="E1065" s="788"/>
      <c r="F1065" s="788"/>
      <c r="G1065" s="788"/>
      <c r="H1065" s="704"/>
    </row>
    <row r="1066" spans="1:8">
      <c r="A1066" s="788" t="s">
        <v>181</v>
      </c>
      <c r="B1066" s="788"/>
      <c r="C1066" s="788"/>
      <c r="D1066" s="788"/>
      <c r="E1066" s="788"/>
      <c r="F1066" s="788"/>
      <c r="G1066" s="788"/>
      <c r="H1066" s="704"/>
    </row>
    <row r="1067" spans="1:8">
      <c r="A1067" s="788" t="s">
        <v>180</v>
      </c>
      <c r="B1067" s="788"/>
      <c r="C1067" s="788"/>
      <c r="D1067" s="788"/>
      <c r="E1067" s="788"/>
      <c r="F1067" s="788"/>
      <c r="G1067" s="788"/>
      <c r="H1067" s="704"/>
    </row>
    <row r="1068" spans="1:8" ht="15">
      <c r="A1068" s="135"/>
      <c r="B1068" s="136"/>
      <c r="C1068" s="516"/>
      <c r="D1068" s="135"/>
      <c r="E1068" s="137"/>
      <c r="F1068" s="624"/>
      <c r="G1068" s="134"/>
      <c r="H1068" s="705"/>
    </row>
    <row r="1069" spans="1:8">
      <c r="A1069" s="138" t="s">
        <v>270</v>
      </c>
      <c r="B1069" s="139"/>
      <c r="C1069" s="431" t="s">
        <v>183</v>
      </c>
      <c r="D1069" s="140"/>
      <c r="E1069" s="140"/>
      <c r="F1069" s="625"/>
      <c r="G1069" s="298"/>
      <c r="H1069" s="706"/>
    </row>
    <row r="1070" spans="1:8">
      <c r="A1070" s="116"/>
      <c r="B1070" s="116"/>
      <c r="C1070" s="132"/>
      <c r="D1070" s="122"/>
      <c r="E1070" s="123"/>
      <c r="F1070" s="423"/>
      <c r="G1070" s="125"/>
      <c r="H1070" s="703"/>
    </row>
    <row r="1071" spans="1:8" ht="25.5">
      <c r="A1071" s="434">
        <f>A1063+1</f>
        <v>87</v>
      </c>
      <c r="B1071" s="131" t="s">
        <v>184</v>
      </c>
      <c r="C1071" s="121" t="s">
        <v>185</v>
      </c>
      <c r="D1071" s="122">
        <v>1</v>
      </c>
      <c r="E1071" s="123" t="s">
        <v>83</v>
      </c>
      <c r="F1071" s="124">
        <f>F889*0.5</f>
        <v>827.5</v>
      </c>
      <c r="G1071" s="125"/>
      <c r="H1071" s="703"/>
    </row>
    <row r="1072" spans="1:8">
      <c r="A1072" s="119"/>
      <c r="B1072" s="131"/>
      <c r="C1072" s="121"/>
      <c r="D1072" s="122"/>
      <c r="E1072" s="123"/>
      <c r="F1072" s="124"/>
      <c r="G1072" s="125"/>
      <c r="H1072" s="703"/>
    </row>
    <row r="1073" spans="1:8">
      <c r="A1073" s="401" t="s">
        <v>271</v>
      </c>
      <c r="B1073" s="131"/>
      <c r="C1073" s="431" t="s">
        <v>187</v>
      </c>
      <c r="D1073" s="122"/>
      <c r="E1073" s="123"/>
      <c r="F1073" s="124"/>
      <c r="G1073" s="125"/>
      <c r="H1073" s="703"/>
    </row>
    <row r="1074" spans="1:8">
      <c r="A1074" s="119"/>
      <c r="B1074" s="131"/>
      <c r="C1074" s="121"/>
      <c r="D1074" s="122"/>
      <c r="E1074" s="123"/>
      <c r="F1074" s="124"/>
      <c r="G1074" s="125"/>
      <c r="H1074" s="703"/>
    </row>
    <row r="1075" spans="1:8" ht="51">
      <c r="A1075" s="435">
        <f>A1071+1</f>
        <v>88</v>
      </c>
      <c r="B1075" s="398" t="s">
        <v>188</v>
      </c>
      <c r="C1075" s="415" t="s">
        <v>394</v>
      </c>
      <c r="D1075" s="409">
        <v>1</v>
      </c>
      <c r="E1075" s="413" t="s">
        <v>194</v>
      </c>
      <c r="F1075" s="623">
        <v>2</v>
      </c>
      <c r="G1075" s="552"/>
      <c r="H1075" s="703"/>
    </row>
    <row r="1076" spans="1:8">
      <c r="A1076" s="435"/>
      <c r="B1076" s="398"/>
      <c r="C1076" s="415"/>
      <c r="D1076" s="409"/>
      <c r="E1076" s="413"/>
      <c r="F1076" s="623"/>
      <c r="G1076" s="552"/>
      <c r="H1076" s="733"/>
    </row>
    <row r="1077" spans="1:8" ht="38.25">
      <c r="A1077" s="435">
        <f>A1075+1</f>
        <v>89</v>
      </c>
      <c r="B1077" s="398" t="s">
        <v>190</v>
      </c>
      <c r="C1077" s="415" t="s">
        <v>395</v>
      </c>
      <c r="D1077" s="395">
        <v>1</v>
      </c>
      <c r="E1077" s="406" t="s">
        <v>146</v>
      </c>
      <c r="F1077" s="626">
        <v>1</v>
      </c>
      <c r="G1077" s="552"/>
      <c r="H1077" s="703"/>
    </row>
    <row r="1078" spans="1:8">
      <c r="A1078" s="435"/>
      <c r="B1078" s="398"/>
      <c r="C1078" s="415"/>
      <c r="D1078" s="395"/>
      <c r="E1078" s="406"/>
      <c r="F1078" s="626"/>
      <c r="G1078" s="552"/>
      <c r="H1078" s="733"/>
    </row>
    <row r="1079" spans="1:8" ht="38.25">
      <c r="A1079" s="435">
        <f t="shared" ref="A1079" si="83">A1077+1</f>
        <v>90</v>
      </c>
      <c r="B1079" s="414" t="s">
        <v>192</v>
      </c>
      <c r="C1079" s="415" t="s">
        <v>396</v>
      </c>
      <c r="D1079" s="416">
        <v>1</v>
      </c>
      <c r="E1079" s="417" t="s">
        <v>194</v>
      </c>
      <c r="F1079" s="623">
        <v>2</v>
      </c>
      <c r="G1079" s="552"/>
      <c r="H1079" s="703"/>
    </row>
    <row r="1080" spans="1:8">
      <c r="A1080" s="435"/>
      <c r="B1080" s="414"/>
      <c r="C1080" s="415"/>
      <c r="D1080" s="416"/>
      <c r="E1080" s="417"/>
      <c r="F1080" s="623"/>
      <c r="G1080" s="552"/>
      <c r="H1080" s="733"/>
    </row>
    <row r="1081" spans="1:8" ht="63.75">
      <c r="A1081" s="435">
        <f t="shared" ref="A1081" si="84">A1079+1</f>
        <v>91</v>
      </c>
      <c r="B1081" s="398" t="s">
        <v>397</v>
      </c>
      <c r="C1081" s="394" t="s">
        <v>398</v>
      </c>
      <c r="D1081" s="404"/>
      <c r="E1081" s="393"/>
      <c r="F1081" s="124"/>
      <c r="G1081" s="126"/>
      <c r="H1081" s="750"/>
    </row>
    <row r="1082" spans="1:8">
      <c r="A1082" s="414"/>
      <c r="B1082" s="398"/>
      <c r="C1082" s="394"/>
      <c r="D1082" s="404"/>
      <c r="E1082" s="393"/>
      <c r="F1082" s="124"/>
      <c r="G1082" s="126"/>
      <c r="H1082" s="750"/>
    </row>
    <row r="1083" spans="1:8">
      <c r="A1083" s="393"/>
      <c r="B1083" s="414"/>
      <c r="C1083" s="392" t="s">
        <v>399</v>
      </c>
      <c r="D1083" s="407"/>
      <c r="E1083" s="393"/>
      <c r="F1083" s="124"/>
      <c r="G1083" s="126"/>
      <c r="H1083" s="703"/>
    </row>
    <row r="1084" spans="1:8">
      <c r="A1084" s="418"/>
      <c r="B1084" s="418"/>
      <c r="C1084" s="419" t="s">
        <v>400</v>
      </c>
      <c r="D1084" s="392"/>
      <c r="E1084" s="420"/>
      <c r="F1084" s="124"/>
      <c r="G1084" s="126"/>
      <c r="H1084" s="703"/>
    </row>
    <row r="1085" spans="1:8" ht="229.5">
      <c r="A1085" s="414">
        <f>A1081+1</f>
        <v>92</v>
      </c>
      <c r="B1085" s="414" t="s">
        <v>401</v>
      </c>
      <c r="C1085" s="394" t="s">
        <v>402</v>
      </c>
      <c r="D1085" s="394"/>
      <c r="E1085" s="421"/>
      <c r="F1085" s="124"/>
      <c r="G1085" s="126"/>
      <c r="H1085" s="703"/>
    </row>
    <row r="1086" spans="1:8">
      <c r="A1086" s="396"/>
      <c r="B1086" s="414"/>
      <c r="C1086" s="415"/>
      <c r="D1086" s="416"/>
      <c r="E1086" s="417"/>
      <c r="F1086" s="623"/>
      <c r="G1086" s="552"/>
      <c r="H1086" s="733"/>
    </row>
    <row r="1087" spans="1:8">
      <c r="A1087" s="393"/>
      <c r="B1087" s="414"/>
      <c r="C1087" s="424" t="s">
        <v>403</v>
      </c>
      <c r="D1087" s="392"/>
      <c r="E1087" s="422"/>
      <c r="F1087" s="423"/>
      <c r="G1087" s="126"/>
      <c r="H1087" s="703"/>
    </row>
    <row r="1088" spans="1:8">
      <c r="A1088" s="418"/>
      <c r="B1088" s="418"/>
      <c r="C1088" s="428" t="s">
        <v>404</v>
      </c>
      <c r="D1088" s="394"/>
      <c r="E1088" s="422"/>
      <c r="F1088" s="423"/>
      <c r="G1088" s="126"/>
      <c r="H1088" s="703"/>
    </row>
    <row r="1089" spans="1:8">
      <c r="A1089" s="418"/>
      <c r="B1089" s="418"/>
      <c r="C1089" s="428" t="s">
        <v>405</v>
      </c>
      <c r="D1089" s="404"/>
      <c r="E1089" s="422"/>
      <c r="F1089" s="423"/>
      <c r="G1089" s="126"/>
      <c r="H1089" s="703"/>
    </row>
    <row r="1090" spans="1:8">
      <c r="A1090" s="418"/>
      <c r="B1090" s="418"/>
      <c r="C1090" s="428" t="s">
        <v>406</v>
      </c>
      <c r="D1090" s="407"/>
      <c r="E1090" s="422"/>
      <c r="F1090" s="423"/>
      <c r="G1090" s="126"/>
      <c r="H1090" s="703"/>
    </row>
    <row r="1091" spans="1:8">
      <c r="A1091" s="418"/>
      <c r="B1091" s="418"/>
      <c r="C1091" s="428" t="s">
        <v>407</v>
      </c>
      <c r="D1091" s="392"/>
      <c r="E1091" s="422"/>
      <c r="F1091" s="423"/>
      <c r="G1091" s="126"/>
      <c r="H1091" s="703"/>
    </row>
    <row r="1092" spans="1:8">
      <c r="A1092" s="418"/>
      <c r="B1092" s="418"/>
      <c r="C1092" s="428" t="s">
        <v>408</v>
      </c>
      <c r="D1092" s="394"/>
      <c r="E1092" s="422"/>
      <c r="F1092" s="423"/>
      <c r="G1092" s="126"/>
      <c r="H1092" s="703"/>
    </row>
    <row r="1093" spans="1:8">
      <c r="A1093" s="418"/>
      <c r="B1093" s="418"/>
      <c r="C1093" s="428" t="s">
        <v>409</v>
      </c>
      <c r="D1093" s="404"/>
      <c r="E1093" s="422"/>
      <c r="F1093" s="423"/>
      <c r="G1093" s="126"/>
      <c r="H1093" s="703"/>
    </row>
    <row r="1094" spans="1:8">
      <c r="A1094" s="418"/>
      <c r="B1094" s="418"/>
      <c r="C1094" s="428" t="s">
        <v>410</v>
      </c>
      <c r="D1094" s="407"/>
      <c r="E1094" s="422"/>
      <c r="F1094" s="423"/>
      <c r="G1094" s="126"/>
      <c r="H1094" s="703"/>
    </row>
    <row r="1095" spans="1:8">
      <c r="A1095" s="418"/>
      <c r="B1095" s="418"/>
      <c r="C1095" s="428" t="s">
        <v>411</v>
      </c>
      <c r="D1095" s="392"/>
      <c r="E1095" s="422"/>
      <c r="F1095" s="423"/>
      <c r="G1095" s="126"/>
      <c r="H1095" s="703"/>
    </row>
    <row r="1096" spans="1:8">
      <c r="A1096" s="418"/>
      <c r="B1096" s="418"/>
      <c r="C1096" s="428" t="s">
        <v>412</v>
      </c>
      <c r="D1096" s="394"/>
      <c r="E1096" s="422"/>
      <c r="F1096" s="423"/>
      <c r="G1096" s="126"/>
      <c r="H1096" s="703"/>
    </row>
    <row r="1097" spans="1:8">
      <c r="A1097" s="396"/>
      <c r="B1097" s="414"/>
      <c r="C1097" s="424" t="s">
        <v>413</v>
      </c>
      <c r="D1097" s="404"/>
      <c r="E1097" s="425"/>
      <c r="F1097" s="426"/>
      <c r="G1097" s="427"/>
      <c r="H1097" s="702"/>
    </row>
    <row r="1098" spans="1:8">
      <c r="A1098" s="396"/>
      <c r="B1098" s="414"/>
      <c r="C1098" s="428" t="s">
        <v>414</v>
      </c>
      <c r="D1098" s="429"/>
      <c r="E1098" s="123"/>
      <c r="F1098" s="124"/>
      <c r="G1098" s="125"/>
      <c r="H1098" s="703"/>
    </row>
    <row r="1099" spans="1:8">
      <c r="A1099" s="418"/>
      <c r="B1099" s="418"/>
      <c r="C1099" s="428" t="s">
        <v>415</v>
      </c>
      <c r="D1099" s="430">
        <v>1</v>
      </c>
      <c r="E1099" s="123" t="s">
        <v>416</v>
      </c>
      <c r="F1099" s="124">
        <v>1</v>
      </c>
      <c r="G1099" s="125"/>
      <c r="H1099" s="703"/>
    </row>
    <row r="1100" spans="1:8">
      <c r="A1100" s="116"/>
      <c r="B1100" s="116"/>
      <c r="C1100" s="132"/>
      <c r="D1100" s="122"/>
      <c r="E1100" s="123"/>
      <c r="F1100" s="423"/>
      <c r="G1100" s="125"/>
      <c r="H1100" s="703"/>
    </row>
    <row r="1101" spans="1:8">
      <c r="A1101" s="788" t="s">
        <v>272</v>
      </c>
      <c r="B1101" s="788"/>
      <c r="C1101" s="788"/>
      <c r="D1101" s="788"/>
      <c r="E1101" s="788"/>
      <c r="F1101" s="788"/>
      <c r="G1101" s="788"/>
      <c r="H1101" s="704"/>
    </row>
    <row r="1102" spans="1:8">
      <c r="A1102" s="788" t="s">
        <v>273</v>
      </c>
      <c r="B1102" s="788"/>
      <c r="C1102" s="788"/>
      <c r="D1102" s="788"/>
      <c r="E1102" s="788"/>
      <c r="F1102" s="788"/>
      <c r="G1102" s="788"/>
      <c r="H1102" s="704"/>
    </row>
    <row r="1103" spans="1:8">
      <c r="A1103" s="133"/>
      <c r="B1103" s="133"/>
      <c r="C1103" s="517"/>
      <c r="D1103" s="133"/>
      <c r="E1103" s="133"/>
      <c r="F1103" s="627"/>
      <c r="G1103" s="560"/>
      <c r="H1103" s="702"/>
    </row>
    <row r="1104" spans="1:8">
      <c r="A1104" s="133"/>
      <c r="B1104" s="133"/>
      <c r="C1104" s="431" t="s">
        <v>417</v>
      </c>
      <c r="D1104" s="133"/>
      <c r="E1104" s="133"/>
      <c r="F1104" s="627"/>
      <c r="G1104" s="560"/>
      <c r="H1104" s="702"/>
    </row>
    <row r="1105" spans="1:8">
      <c r="A1105" s="133"/>
      <c r="B1105" s="133"/>
      <c r="C1105" s="121" t="s">
        <v>418</v>
      </c>
      <c r="D1105" s="133"/>
      <c r="E1105" s="133"/>
      <c r="F1105" s="627"/>
      <c r="G1105" s="560"/>
      <c r="H1105" s="702"/>
    </row>
    <row r="1106" spans="1:8">
      <c r="A1106" s="133"/>
      <c r="B1106" s="133"/>
      <c r="C1106" s="432" t="s">
        <v>419</v>
      </c>
      <c r="D1106" s="133"/>
      <c r="E1106" s="133"/>
      <c r="F1106" s="627"/>
      <c r="G1106" s="560"/>
      <c r="H1106" s="702"/>
    </row>
    <row r="1107" spans="1:8">
      <c r="A1107" s="133"/>
      <c r="B1107" s="133"/>
      <c r="C1107" s="121" t="s">
        <v>420</v>
      </c>
      <c r="D1107" s="133"/>
      <c r="E1107" s="133"/>
      <c r="F1107" s="627"/>
      <c r="G1107" s="560"/>
      <c r="H1107" s="702"/>
    </row>
    <row r="1108" spans="1:8">
      <c r="A1108" s="649"/>
      <c r="B1108" s="649"/>
      <c r="C1108" s="650"/>
      <c r="D1108" s="651"/>
      <c r="E1108" s="652"/>
      <c r="F1108" s="653"/>
      <c r="G1108" s="654"/>
      <c r="H1108" s="707"/>
    </row>
    <row r="1109" spans="1:8" ht="15">
      <c r="A1109" s="790" t="s">
        <v>421</v>
      </c>
      <c r="B1109" s="790"/>
      <c r="C1109" s="790"/>
      <c r="D1109" s="790"/>
      <c r="E1109" s="790"/>
      <c r="F1109" s="790"/>
      <c r="G1109" s="790"/>
      <c r="H1109" s="790"/>
    </row>
    <row r="1110" spans="1:8" ht="15">
      <c r="A1110" s="791" t="s">
        <v>422</v>
      </c>
      <c r="B1110" s="791"/>
      <c r="C1110" s="791"/>
      <c r="D1110" s="791"/>
      <c r="E1110" s="791"/>
      <c r="F1110" s="791"/>
      <c r="G1110" s="791"/>
      <c r="H1110" s="791"/>
    </row>
    <row r="1111" spans="1:8" ht="15">
      <c r="A1111" s="222"/>
      <c r="B1111" s="222"/>
      <c r="C1111" s="222"/>
      <c r="D1111" s="222"/>
      <c r="E1111" s="222"/>
      <c r="F1111" s="222"/>
      <c r="G1111" s="565"/>
      <c r="H1111" s="762"/>
    </row>
    <row r="1112" spans="1:8" ht="15">
      <c r="A1112" s="649"/>
      <c r="B1112" s="532"/>
      <c r="C1112" s="532" t="s">
        <v>423</v>
      </c>
      <c r="D1112" s="532"/>
      <c r="E1112" s="532"/>
      <c r="F1112" s="532"/>
      <c r="G1112" s="565"/>
      <c r="H1112" s="762"/>
    </row>
    <row r="1113" spans="1:8">
      <c r="A1113" s="171"/>
      <c r="B1113" s="171"/>
      <c r="C1113" s="518"/>
      <c r="D1113" s="172"/>
      <c r="E1113" s="173"/>
      <c r="F1113" s="628"/>
      <c r="G1113" s="183"/>
      <c r="H1113" s="708"/>
    </row>
    <row r="1114" spans="1:8">
      <c r="A1114" s="171" t="s">
        <v>61</v>
      </c>
      <c r="B1114" s="171"/>
      <c r="C1114" s="782" t="s">
        <v>424</v>
      </c>
      <c r="D1114" s="782"/>
      <c r="E1114" s="782"/>
      <c r="F1114" s="782"/>
      <c r="G1114" s="782"/>
      <c r="H1114" s="708"/>
    </row>
    <row r="1115" spans="1:8">
      <c r="A1115" s="171"/>
      <c r="B1115" s="171"/>
      <c r="C1115" s="518"/>
      <c r="D1115" s="172"/>
      <c r="E1115" s="173"/>
      <c r="F1115" s="628"/>
      <c r="G1115" s="183"/>
      <c r="H1115" s="708"/>
    </row>
    <row r="1116" spans="1:8" ht="25.5">
      <c r="A1116" s="174">
        <v>1</v>
      </c>
      <c r="B1116" s="175" t="s">
        <v>88</v>
      </c>
      <c r="C1116" s="176" t="s">
        <v>425</v>
      </c>
      <c r="D1116" s="177">
        <v>1000</v>
      </c>
      <c r="E1116" s="178" t="s">
        <v>65</v>
      </c>
      <c r="F1116" s="179">
        <v>4150</v>
      </c>
      <c r="G1116" s="180"/>
      <c r="H1116" s="709"/>
    </row>
    <row r="1117" spans="1:8">
      <c r="A1117" s="174"/>
      <c r="B1117" s="175"/>
      <c r="C1117" s="176"/>
      <c r="D1117" s="177"/>
      <c r="E1117" s="178"/>
      <c r="F1117" s="179"/>
      <c r="G1117" s="180"/>
      <c r="H1117" s="709"/>
    </row>
    <row r="1118" spans="1:8" ht="25.5">
      <c r="A1118" s="174">
        <f>A1116+1</f>
        <v>2</v>
      </c>
      <c r="B1118" s="175" t="s">
        <v>178</v>
      </c>
      <c r="C1118" s="176" t="s">
        <v>278</v>
      </c>
      <c r="D1118" s="177">
        <v>100</v>
      </c>
      <c r="E1118" s="178" t="s">
        <v>65</v>
      </c>
      <c r="F1118" s="179">
        <v>3070</v>
      </c>
      <c r="G1118" s="180"/>
      <c r="H1118" s="709"/>
    </row>
    <row r="1119" spans="1:8">
      <c r="A1119" s="174"/>
      <c r="B1119" s="175"/>
      <c r="C1119" s="176"/>
      <c r="D1119" s="177"/>
      <c r="E1119" s="178"/>
      <c r="F1119" s="179"/>
      <c r="G1119" s="180"/>
      <c r="H1119" s="709"/>
    </row>
    <row r="1120" spans="1:8" ht="63.75">
      <c r="A1120" s="174">
        <f>A1118+1</f>
        <v>3</v>
      </c>
      <c r="B1120" s="175" t="s">
        <v>426</v>
      </c>
      <c r="C1120" s="181" t="s">
        <v>427</v>
      </c>
      <c r="D1120" s="177">
        <v>100</v>
      </c>
      <c r="E1120" s="178" t="s">
        <v>68</v>
      </c>
      <c r="F1120" s="179">
        <v>3710</v>
      </c>
      <c r="G1120" s="180"/>
      <c r="H1120" s="709"/>
    </row>
    <row r="1121" spans="1:8">
      <c r="A1121" s="174"/>
      <c r="B1121" s="175"/>
      <c r="C1121" s="176"/>
      <c r="D1121" s="177"/>
      <c r="E1121" s="178"/>
      <c r="F1121" s="179"/>
      <c r="G1121" s="180"/>
      <c r="H1121" s="709"/>
    </row>
    <row r="1122" spans="1:8" ht="89.25">
      <c r="A1122" s="174">
        <f>A1120+1</f>
        <v>4</v>
      </c>
      <c r="B1122" s="175" t="s">
        <v>428</v>
      </c>
      <c r="C1122" s="181" t="s">
        <v>429</v>
      </c>
      <c r="D1122" s="177">
        <v>1</v>
      </c>
      <c r="E1122" s="178" t="s">
        <v>123</v>
      </c>
      <c r="F1122" s="179">
        <v>100</v>
      </c>
      <c r="G1122" s="180"/>
      <c r="H1122" s="709"/>
    </row>
    <row r="1123" spans="1:8">
      <c r="A1123" s="174"/>
      <c r="B1123" s="175"/>
      <c r="C1123" s="176"/>
      <c r="D1123" s="177"/>
      <c r="E1123" s="178"/>
      <c r="F1123" s="179"/>
      <c r="G1123" s="180"/>
      <c r="H1123" s="709"/>
    </row>
    <row r="1124" spans="1:8" ht="89.25">
      <c r="A1124" s="174">
        <f>A1122+1</f>
        <v>5</v>
      </c>
      <c r="B1124" s="175" t="s">
        <v>430</v>
      </c>
      <c r="C1124" s="181" t="s">
        <v>431</v>
      </c>
      <c r="D1124" s="177">
        <v>1</v>
      </c>
      <c r="E1124" s="178" t="s">
        <v>123</v>
      </c>
      <c r="F1124" s="179">
        <v>150</v>
      </c>
      <c r="G1124" s="180"/>
      <c r="H1124" s="709"/>
    </row>
    <row r="1125" spans="1:8">
      <c r="A1125" s="174"/>
      <c r="B1125" s="175"/>
      <c r="C1125" s="176"/>
      <c r="D1125" s="177"/>
      <c r="E1125" s="178"/>
      <c r="F1125" s="179"/>
      <c r="G1125" s="180"/>
      <c r="H1125" s="709"/>
    </row>
    <row r="1126" spans="1:8" ht="89.25">
      <c r="A1126" s="174">
        <f>A1124+1</f>
        <v>6</v>
      </c>
      <c r="B1126" s="175" t="s">
        <v>432</v>
      </c>
      <c r="C1126" s="181" t="s">
        <v>433</v>
      </c>
      <c r="D1126" s="177">
        <v>1</v>
      </c>
      <c r="E1126" s="178" t="s">
        <v>123</v>
      </c>
      <c r="F1126" s="179">
        <v>50</v>
      </c>
      <c r="G1126" s="180"/>
      <c r="H1126" s="709"/>
    </row>
    <row r="1127" spans="1:8">
      <c r="A1127" s="174"/>
      <c r="B1127" s="175"/>
      <c r="C1127" s="176"/>
      <c r="D1127" s="177"/>
      <c r="E1127" s="178"/>
      <c r="F1127" s="179"/>
      <c r="G1127" s="180"/>
      <c r="H1127" s="709"/>
    </row>
    <row r="1128" spans="1:8">
      <c r="A1128" s="171" t="s">
        <v>84</v>
      </c>
      <c r="B1128" s="171"/>
      <c r="C1128" s="182" t="s">
        <v>434</v>
      </c>
      <c r="D1128" s="177"/>
      <c r="E1128" s="178"/>
      <c r="F1128" s="629"/>
      <c r="G1128" s="180"/>
      <c r="H1128" s="709"/>
    </row>
    <row r="1129" spans="1:8">
      <c r="A1129" s="171"/>
      <c r="B1129" s="171"/>
      <c r="C1129" s="182"/>
      <c r="D1129" s="177"/>
      <c r="E1129" s="178"/>
      <c r="F1129" s="629"/>
      <c r="G1129" s="180"/>
      <c r="H1129" s="709"/>
    </row>
    <row r="1130" spans="1:8" ht="51">
      <c r="A1130" s="174">
        <f>A1126+1</f>
        <v>7</v>
      </c>
      <c r="B1130" s="175" t="s">
        <v>435</v>
      </c>
      <c r="C1130" s="176" t="s">
        <v>436</v>
      </c>
      <c r="D1130" s="177">
        <v>1000</v>
      </c>
      <c r="E1130" s="178" t="s">
        <v>65</v>
      </c>
      <c r="F1130" s="179">
        <v>9300</v>
      </c>
      <c r="G1130" s="180"/>
      <c r="H1130" s="709"/>
    </row>
    <row r="1131" spans="1:8">
      <c r="A1131" s="171"/>
      <c r="B1131" s="171"/>
      <c r="C1131" s="182"/>
      <c r="D1131" s="177"/>
      <c r="E1131" s="178"/>
      <c r="F1131" s="629"/>
      <c r="G1131" s="180"/>
      <c r="H1131" s="709"/>
    </row>
    <row r="1132" spans="1:8" ht="25.5">
      <c r="A1132" s="174">
        <f>A1130+1</f>
        <v>8</v>
      </c>
      <c r="B1132" s="175" t="s">
        <v>90</v>
      </c>
      <c r="C1132" s="181" t="s">
        <v>437</v>
      </c>
      <c r="D1132" s="177">
        <v>100</v>
      </c>
      <c r="E1132" s="178" t="s">
        <v>65</v>
      </c>
      <c r="F1132" s="179">
        <v>3985</v>
      </c>
      <c r="G1132" s="180"/>
      <c r="H1132" s="709"/>
    </row>
    <row r="1133" spans="1:8">
      <c r="A1133" s="174"/>
      <c r="B1133" s="175"/>
      <c r="C1133" s="176"/>
      <c r="D1133" s="177"/>
      <c r="E1133" s="178"/>
      <c r="F1133" s="179"/>
      <c r="G1133" s="180"/>
      <c r="H1133" s="709"/>
    </row>
    <row r="1134" spans="1:8" ht="25.5">
      <c r="A1134" s="174">
        <f>A1132+1</f>
        <v>9</v>
      </c>
      <c r="B1134" s="175" t="s">
        <v>178</v>
      </c>
      <c r="C1134" s="176" t="s">
        <v>278</v>
      </c>
      <c r="D1134" s="177">
        <v>100</v>
      </c>
      <c r="E1134" s="178" t="s">
        <v>65</v>
      </c>
      <c r="F1134" s="179">
        <v>7965</v>
      </c>
      <c r="G1134" s="180"/>
      <c r="H1134" s="709"/>
    </row>
    <row r="1135" spans="1:8">
      <c r="A1135" s="174"/>
      <c r="B1135" s="175"/>
      <c r="C1135" s="176"/>
      <c r="D1135" s="177"/>
      <c r="E1135" s="178"/>
      <c r="F1135" s="179"/>
      <c r="G1135" s="180"/>
      <c r="H1135" s="709"/>
    </row>
    <row r="1136" spans="1:8" ht="15">
      <c r="A1136" s="649"/>
      <c r="B1136" s="532"/>
      <c r="C1136" s="532" t="s">
        <v>438</v>
      </c>
      <c r="D1136" s="532"/>
      <c r="E1136" s="532"/>
      <c r="F1136" s="630"/>
      <c r="G1136" s="565"/>
      <c r="H1136" s="762"/>
    </row>
    <row r="1137" spans="1:8">
      <c r="A1137" s="174"/>
      <c r="B1137" s="175"/>
      <c r="C1137" s="176"/>
      <c r="D1137" s="177"/>
      <c r="E1137" s="178"/>
      <c r="F1137" s="179"/>
      <c r="G1137" s="180"/>
      <c r="H1137" s="709"/>
    </row>
    <row r="1138" spans="1:8">
      <c r="A1138" s="171" t="s">
        <v>130</v>
      </c>
      <c r="B1138" s="171"/>
      <c r="C1138" s="782" t="s">
        <v>424</v>
      </c>
      <c r="D1138" s="782"/>
      <c r="E1138" s="782"/>
      <c r="F1138" s="782"/>
      <c r="G1138" s="782"/>
      <c r="H1138" s="708"/>
    </row>
    <row r="1139" spans="1:8">
      <c r="A1139" s="171"/>
      <c r="B1139" s="171"/>
      <c r="C1139" s="518"/>
      <c r="D1139" s="172"/>
      <c r="E1139" s="173"/>
      <c r="F1139" s="628"/>
      <c r="G1139" s="183"/>
      <c r="H1139" s="708"/>
    </row>
    <row r="1140" spans="1:8" ht="25.5">
      <c r="A1140" s="174">
        <f>A1134+1</f>
        <v>10</v>
      </c>
      <c r="B1140" s="175" t="s">
        <v>88</v>
      </c>
      <c r="C1140" s="176" t="s">
        <v>425</v>
      </c>
      <c r="D1140" s="177">
        <v>1000</v>
      </c>
      <c r="E1140" s="178" t="s">
        <v>65</v>
      </c>
      <c r="F1140" s="179">
        <v>11350</v>
      </c>
      <c r="G1140" s="180"/>
      <c r="H1140" s="709"/>
    </row>
    <row r="1141" spans="1:8">
      <c r="A1141" s="174"/>
      <c r="B1141" s="175"/>
      <c r="C1141" s="176"/>
      <c r="D1141" s="177"/>
      <c r="E1141" s="178"/>
      <c r="F1141" s="179"/>
      <c r="G1141" s="180"/>
      <c r="H1141" s="709"/>
    </row>
    <row r="1142" spans="1:8" ht="25.5">
      <c r="A1142" s="174">
        <f>A1140+1</f>
        <v>11</v>
      </c>
      <c r="B1142" s="175" t="s">
        <v>178</v>
      </c>
      <c r="C1142" s="176" t="s">
        <v>278</v>
      </c>
      <c r="D1142" s="177">
        <v>100</v>
      </c>
      <c r="E1142" s="178" t="s">
        <v>65</v>
      </c>
      <c r="F1142" s="179">
        <v>8425</v>
      </c>
      <c r="G1142" s="180"/>
      <c r="H1142" s="709"/>
    </row>
    <row r="1143" spans="1:8">
      <c r="A1143" s="174"/>
      <c r="B1143" s="175"/>
      <c r="C1143" s="176"/>
      <c r="D1143" s="177"/>
      <c r="E1143" s="178"/>
      <c r="F1143" s="179"/>
      <c r="G1143" s="180"/>
      <c r="H1143" s="709"/>
    </row>
    <row r="1144" spans="1:8" ht="63.75">
      <c r="A1144" s="174">
        <f>A1142+1</f>
        <v>12</v>
      </c>
      <c r="B1144" s="175" t="s">
        <v>426</v>
      </c>
      <c r="C1144" s="181" t="s">
        <v>427</v>
      </c>
      <c r="D1144" s="177">
        <v>100</v>
      </c>
      <c r="E1144" s="178" t="s">
        <v>68</v>
      </c>
      <c r="F1144" s="179">
        <v>8675</v>
      </c>
      <c r="G1144" s="180"/>
      <c r="H1144" s="709"/>
    </row>
    <row r="1145" spans="1:8">
      <c r="A1145" s="174"/>
      <c r="B1145" s="175"/>
      <c r="C1145" s="176"/>
      <c r="D1145" s="177"/>
      <c r="E1145" s="178"/>
      <c r="F1145" s="179"/>
      <c r="G1145" s="180"/>
      <c r="H1145" s="709"/>
    </row>
    <row r="1146" spans="1:8" ht="89.25">
      <c r="A1146" s="174">
        <f>A1144+1</f>
        <v>13</v>
      </c>
      <c r="B1146" s="175" t="s">
        <v>428</v>
      </c>
      <c r="C1146" s="181" t="s">
        <v>429</v>
      </c>
      <c r="D1146" s="177">
        <v>1</v>
      </c>
      <c r="E1146" s="178" t="s">
        <v>123</v>
      </c>
      <c r="F1146" s="179">
        <v>250</v>
      </c>
      <c r="G1146" s="180"/>
      <c r="H1146" s="709"/>
    </row>
    <row r="1147" spans="1:8">
      <c r="A1147" s="174"/>
      <c r="B1147" s="175"/>
      <c r="C1147" s="176"/>
      <c r="D1147" s="177"/>
      <c r="E1147" s="178"/>
      <c r="F1147" s="179"/>
      <c r="G1147" s="180"/>
      <c r="H1147" s="709"/>
    </row>
    <row r="1148" spans="1:8" ht="89.25">
      <c r="A1148" s="174">
        <f>A1146+1</f>
        <v>14</v>
      </c>
      <c r="B1148" s="175" t="s">
        <v>430</v>
      </c>
      <c r="C1148" s="181" t="s">
        <v>431</v>
      </c>
      <c r="D1148" s="177">
        <v>1</v>
      </c>
      <c r="E1148" s="178" t="s">
        <v>123</v>
      </c>
      <c r="F1148" s="179">
        <v>300</v>
      </c>
      <c r="G1148" s="180"/>
      <c r="H1148" s="709"/>
    </row>
    <row r="1149" spans="1:8">
      <c r="A1149" s="174"/>
      <c r="B1149" s="175"/>
      <c r="C1149" s="176"/>
      <c r="D1149" s="177"/>
      <c r="E1149" s="178"/>
      <c r="F1149" s="179"/>
      <c r="G1149" s="180"/>
      <c r="H1149" s="709"/>
    </row>
    <row r="1150" spans="1:8" ht="89.25">
      <c r="A1150" s="174">
        <f>A1148+1</f>
        <v>15</v>
      </c>
      <c r="B1150" s="175" t="s">
        <v>432</v>
      </c>
      <c r="C1150" s="181" t="s">
        <v>433</v>
      </c>
      <c r="D1150" s="177">
        <v>1</v>
      </c>
      <c r="E1150" s="178" t="s">
        <v>123</v>
      </c>
      <c r="F1150" s="179">
        <v>100</v>
      </c>
      <c r="G1150" s="180"/>
      <c r="H1150" s="709"/>
    </row>
    <row r="1151" spans="1:8">
      <c r="A1151" s="174"/>
      <c r="B1151" s="175"/>
      <c r="C1151" s="176"/>
      <c r="D1151" s="177"/>
      <c r="E1151" s="178"/>
      <c r="F1151" s="179"/>
      <c r="G1151" s="180"/>
      <c r="H1151" s="709"/>
    </row>
    <row r="1152" spans="1:8">
      <c r="A1152" s="171" t="s">
        <v>138</v>
      </c>
      <c r="B1152" s="171"/>
      <c r="C1152" s="182" t="s">
        <v>434</v>
      </c>
      <c r="D1152" s="177"/>
      <c r="E1152" s="178"/>
      <c r="F1152" s="629"/>
      <c r="G1152" s="180"/>
      <c r="H1152" s="709"/>
    </row>
    <row r="1153" spans="1:8">
      <c r="A1153" s="171"/>
      <c r="B1153" s="171"/>
      <c r="C1153" s="182"/>
      <c r="D1153" s="177"/>
      <c r="E1153" s="178"/>
      <c r="F1153" s="629"/>
      <c r="G1153" s="180"/>
      <c r="H1153" s="709"/>
    </row>
    <row r="1154" spans="1:8" ht="51">
      <c r="A1154" s="174">
        <f>A1150+1</f>
        <v>16</v>
      </c>
      <c r="B1154" s="175" t="s">
        <v>435</v>
      </c>
      <c r="C1154" s="176" t="s">
        <v>436</v>
      </c>
      <c r="D1154" s="177">
        <v>1000</v>
      </c>
      <c r="E1154" s="178" t="s">
        <v>65</v>
      </c>
      <c r="F1154" s="179">
        <v>23760</v>
      </c>
      <c r="G1154" s="180"/>
      <c r="H1154" s="709"/>
    </row>
    <row r="1155" spans="1:8">
      <c r="A1155" s="171"/>
      <c r="B1155" s="171"/>
      <c r="C1155" s="182"/>
      <c r="D1155" s="177"/>
      <c r="E1155" s="178"/>
      <c r="F1155" s="629"/>
      <c r="G1155" s="180"/>
      <c r="H1155" s="709"/>
    </row>
    <row r="1156" spans="1:8" ht="25.5">
      <c r="A1156" s="174">
        <f>A1154+1</f>
        <v>17</v>
      </c>
      <c r="B1156" s="175" t="s">
        <v>90</v>
      </c>
      <c r="C1156" s="181" t="s">
        <v>437</v>
      </c>
      <c r="D1156" s="177">
        <v>100</v>
      </c>
      <c r="E1156" s="178" t="s">
        <v>65</v>
      </c>
      <c r="F1156" s="179">
        <v>10180</v>
      </c>
      <c r="G1156" s="180"/>
      <c r="H1156" s="709"/>
    </row>
    <row r="1157" spans="1:8">
      <c r="A1157" s="174"/>
      <c r="B1157" s="175"/>
      <c r="C1157" s="176"/>
      <c r="D1157" s="177"/>
      <c r="E1157" s="178"/>
      <c r="F1157" s="179"/>
      <c r="G1157" s="180"/>
      <c r="H1157" s="709"/>
    </row>
    <row r="1158" spans="1:8" ht="25.5">
      <c r="A1158" s="174">
        <f>A1156+1</f>
        <v>18</v>
      </c>
      <c r="B1158" s="175" t="s">
        <v>178</v>
      </c>
      <c r="C1158" s="176" t="s">
        <v>278</v>
      </c>
      <c r="D1158" s="177">
        <v>100</v>
      </c>
      <c r="E1158" s="178" t="s">
        <v>65</v>
      </c>
      <c r="F1158" s="179">
        <v>20365</v>
      </c>
      <c r="G1158" s="180"/>
      <c r="H1158" s="709"/>
    </row>
    <row r="1159" spans="1:8">
      <c r="A1159" s="174"/>
      <c r="B1159" s="175"/>
      <c r="C1159" s="176"/>
      <c r="D1159" s="177"/>
      <c r="E1159" s="178"/>
      <c r="F1159" s="179"/>
      <c r="G1159" s="180"/>
      <c r="H1159" s="709"/>
    </row>
    <row r="1160" spans="1:8">
      <c r="A1160" s="787" t="s">
        <v>180</v>
      </c>
      <c r="B1160" s="787"/>
      <c r="C1160" s="787"/>
      <c r="D1160" s="787"/>
      <c r="E1160" s="787"/>
      <c r="F1160" s="787"/>
      <c r="G1160" s="787"/>
      <c r="H1160" s="710"/>
    </row>
    <row r="1161" spans="1:8">
      <c r="A1161" s="787" t="s">
        <v>181</v>
      </c>
      <c r="B1161" s="787"/>
      <c r="C1161" s="787"/>
      <c r="D1161" s="787"/>
      <c r="E1161" s="787"/>
      <c r="F1161" s="787"/>
      <c r="G1161" s="787"/>
      <c r="H1161" s="710"/>
    </row>
    <row r="1162" spans="1:8">
      <c r="A1162" s="787" t="s">
        <v>180</v>
      </c>
      <c r="B1162" s="787"/>
      <c r="C1162" s="787"/>
      <c r="D1162" s="787"/>
      <c r="E1162" s="787"/>
      <c r="F1162" s="787"/>
      <c r="G1162" s="787"/>
      <c r="H1162" s="710"/>
    </row>
    <row r="1163" spans="1:8">
      <c r="A1163" s="661"/>
      <c r="B1163" s="661"/>
      <c r="C1163" s="661"/>
      <c r="D1163" s="661"/>
      <c r="E1163" s="661"/>
      <c r="F1163" s="661"/>
      <c r="G1163" s="661"/>
      <c r="H1163" s="708"/>
    </row>
    <row r="1164" spans="1:8">
      <c r="A1164" s="661"/>
      <c r="B1164" s="661"/>
      <c r="C1164" s="661"/>
      <c r="D1164" s="661"/>
      <c r="E1164" s="661"/>
      <c r="F1164" s="661"/>
      <c r="G1164" s="661"/>
      <c r="H1164" s="708"/>
    </row>
    <row r="1165" spans="1:8">
      <c r="A1165" s="661"/>
      <c r="B1165" s="661"/>
      <c r="C1165" s="661"/>
      <c r="D1165" s="661"/>
      <c r="E1165" s="661"/>
      <c r="F1165" s="661"/>
      <c r="G1165" s="661"/>
      <c r="H1165" s="708"/>
    </row>
    <row r="1166" spans="1:8">
      <c r="A1166" s="661"/>
      <c r="B1166" s="661"/>
      <c r="C1166" s="661"/>
      <c r="D1166" s="661"/>
      <c r="E1166" s="661"/>
      <c r="F1166" s="661"/>
      <c r="G1166" s="661"/>
      <c r="H1166" s="708"/>
    </row>
    <row r="1167" spans="1:8">
      <c r="A1167" s="661"/>
      <c r="B1167" s="661"/>
      <c r="C1167" s="661"/>
      <c r="D1167" s="661"/>
      <c r="E1167" s="661"/>
      <c r="F1167" s="661"/>
      <c r="G1167" s="661"/>
      <c r="H1167" s="708"/>
    </row>
    <row r="1168" spans="1:8">
      <c r="A1168" s="661"/>
      <c r="B1168" s="661"/>
      <c r="C1168" s="661"/>
      <c r="D1168" s="661"/>
      <c r="E1168" s="661"/>
      <c r="F1168" s="661"/>
      <c r="G1168" s="661"/>
      <c r="H1168" s="708"/>
    </row>
    <row r="1169" spans="1:8">
      <c r="A1169" s="661"/>
      <c r="B1169" s="661"/>
      <c r="C1169" s="661"/>
      <c r="D1169" s="661"/>
      <c r="E1169" s="661"/>
      <c r="F1169" s="661"/>
      <c r="G1169" s="661"/>
      <c r="H1169" s="708"/>
    </row>
    <row r="1170" spans="1:8">
      <c r="A1170" s="661"/>
      <c r="B1170" s="661"/>
      <c r="C1170" s="661"/>
      <c r="D1170" s="661"/>
      <c r="E1170" s="661"/>
      <c r="F1170" s="661"/>
      <c r="G1170" s="661"/>
      <c r="H1170" s="708"/>
    </row>
    <row r="1171" spans="1:8">
      <c r="A1171" s="661"/>
      <c r="B1171" s="661"/>
      <c r="C1171" s="661"/>
      <c r="D1171" s="661"/>
      <c r="E1171" s="661"/>
      <c r="F1171" s="661"/>
      <c r="G1171" s="661"/>
      <c r="H1171" s="708"/>
    </row>
    <row r="1172" spans="1:8">
      <c r="A1172" s="661"/>
      <c r="B1172" s="661"/>
      <c r="C1172" s="661"/>
      <c r="D1172" s="661"/>
      <c r="E1172" s="661"/>
      <c r="F1172" s="661"/>
      <c r="G1172" s="661"/>
      <c r="H1172" s="708"/>
    </row>
    <row r="1173" spans="1:8">
      <c r="A1173" s="661"/>
      <c r="B1173" s="661"/>
      <c r="C1173" s="661"/>
      <c r="D1173" s="661"/>
      <c r="E1173" s="661"/>
      <c r="F1173" s="661"/>
      <c r="G1173" s="661"/>
      <c r="H1173" s="708"/>
    </row>
    <row r="1174" spans="1:8">
      <c r="A1174" s="661"/>
      <c r="B1174" s="661"/>
      <c r="C1174" s="661"/>
      <c r="D1174" s="661"/>
      <c r="E1174" s="661"/>
      <c r="F1174" s="661"/>
      <c r="G1174" s="661"/>
      <c r="H1174" s="708"/>
    </row>
    <row r="1175" spans="1:8">
      <c r="A1175" s="661"/>
      <c r="B1175" s="661"/>
      <c r="C1175" s="661"/>
      <c r="D1175" s="661"/>
      <c r="E1175" s="661"/>
      <c r="F1175" s="661"/>
      <c r="G1175" s="661"/>
      <c r="H1175" s="708"/>
    </row>
    <row r="1176" spans="1:8">
      <c r="A1176" s="661"/>
      <c r="B1176" s="661"/>
      <c r="C1176" s="661"/>
      <c r="D1176" s="661"/>
      <c r="E1176" s="661"/>
      <c r="F1176" s="661"/>
      <c r="G1176" s="661"/>
      <c r="H1176" s="708"/>
    </row>
    <row r="1177" spans="1:8">
      <c r="A1177" s="661"/>
      <c r="B1177" s="661"/>
      <c r="C1177" s="661"/>
      <c r="D1177" s="661"/>
      <c r="E1177" s="661"/>
      <c r="F1177" s="661"/>
      <c r="G1177" s="661"/>
      <c r="H1177" s="708"/>
    </row>
    <row r="1178" spans="1:8">
      <c r="A1178" s="661"/>
      <c r="B1178" s="661"/>
      <c r="C1178" s="661"/>
      <c r="D1178" s="661"/>
      <c r="E1178" s="661"/>
      <c r="F1178" s="661"/>
      <c r="G1178" s="661"/>
      <c r="H1178" s="708"/>
    </row>
    <row r="1179" spans="1:8">
      <c r="A1179" s="661"/>
      <c r="B1179" s="661"/>
      <c r="C1179" s="661"/>
      <c r="D1179" s="661"/>
      <c r="E1179" s="661"/>
      <c r="F1179" s="661"/>
      <c r="G1179" s="661"/>
      <c r="H1179" s="708"/>
    </row>
    <row r="1180" spans="1:8">
      <c r="A1180" s="661"/>
      <c r="B1180" s="661"/>
      <c r="C1180" s="661"/>
      <c r="D1180" s="661"/>
      <c r="E1180" s="661"/>
      <c r="F1180" s="661"/>
      <c r="G1180" s="661"/>
      <c r="H1180" s="708"/>
    </row>
    <row r="1181" spans="1:8">
      <c r="A1181" s="661"/>
      <c r="B1181" s="661"/>
      <c r="C1181" s="661"/>
      <c r="D1181" s="661"/>
      <c r="E1181" s="661"/>
      <c r="F1181" s="661"/>
      <c r="G1181" s="661"/>
      <c r="H1181" s="708"/>
    </row>
    <row r="1182" spans="1:8">
      <c r="A1182" s="661"/>
      <c r="B1182" s="661"/>
      <c r="C1182" s="661"/>
      <c r="D1182" s="661"/>
      <c r="E1182" s="661"/>
      <c r="F1182" s="661"/>
      <c r="G1182" s="661"/>
      <c r="H1182" s="708"/>
    </row>
    <row r="1183" spans="1:8">
      <c r="A1183" s="661"/>
      <c r="B1183" s="661"/>
      <c r="C1183" s="661"/>
      <c r="D1183" s="661"/>
      <c r="E1183" s="661"/>
      <c r="F1183" s="661"/>
      <c r="G1183" s="661"/>
      <c r="H1183" s="708"/>
    </row>
    <row r="1184" spans="1:8">
      <c r="A1184" s="661"/>
      <c r="B1184" s="661"/>
      <c r="C1184" s="661"/>
      <c r="D1184" s="661"/>
      <c r="E1184" s="661"/>
      <c r="F1184" s="661"/>
      <c r="G1184" s="661"/>
      <c r="H1184" s="708"/>
    </row>
    <row r="1185" spans="1:8">
      <c r="A1185" s="661"/>
      <c r="B1185" s="661"/>
      <c r="C1185" s="661"/>
      <c r="D1185" s="661"/>
      <c r="E1185" s="661"/>
      <c r="F1185" s="661"/>
      <c r="G1185" s="661"/>
      <c r="H1185" s="708"/>
    </row>
    <row r="1186" spans="1:8">
      <c r="A1186" s="661"/>
      <c r="B1186" s="661"/>
      <c r="C1186" s="661"/>
      <c r="D1186" s="661"/>
      <c r="E1186" s="661"/>
      <c r="F1186" s="661"/>
      <c r="G1186" s="661"/>
      <c r="H1186" s="708"/>
    </row>
    <row r="1187" spans="1:8">
      <c r="A1187" s="661"/>
      <c r="B1187" s="661"/>
      <c r="C1187" s="661"/>
      <c r="D1187" s="661"/>
      <c r="E1187" s="661"/>
      <c r="F1187" s="661"/>
      <c r="G1187" s="661"/>
      <c r="H1187" s="708"/>
    </row>
    <row r="1188" spans="1:8">
      <c r="A1188" s="661"/>
      <c r="B1188" s="661"/>
      <c r="C1188" s="661"/>
      <c r="D1188" s="661"/>
      <c r="E1188" s="661"/>
      <c r="F1188" s="661"/>
      <c r="G1188" s="661"/>
      <c r="H1188" s="708"/>
    </row>
    <row r="1189" spans="1:8">
      <c r="A1189" s="661"/>
      <c r="B1189" s="661"/>
      <c r="C1189" s="661"/>
      <c r="D1189" s="661"/>
      <c r="E1189" s="661"/>
      <c r="F1189" s="661"/>
      <c r="G1189" s="661"/>
      <c r="H1189" s="708"/>
    </row>
    <row r="1190" spans="1:8">
      <c r="A1190" s="661"/>
      <c r="B1190" s="661"/>
      <c r="C1190" s="661"/>
      <c r="D1190" s="661"/>
      <c r="E1190" s="661"/>
      <c r="F1190" s="661"/>
      <c r="G1190" s="661"/>
      <c r="H1190" s="708"/>
    </row>
    <row r="1191" spans="1:8">
      <c r="A1191" s="661"/>
      <c r="B1191" s="661"/>
      <c r="C1191" s="661"/>
      <c r="D1191" s="661"/>
      <c r="E1191" s="661"/>
      <c r="F1191" s="661"/>
      <c r="G1191" s="661"/>
      <c r="H1191" s="708"/>
    </row>
    <row r="1192" spans="1:8">
      <c r="A1192" s="661"/>
      <c r="B1192" s="661"/>
      <c r="C1192" s="661"/>
      <c r="D1192" s="661"/>
      <c r="E1192" s="661"/>
      <c r="F1192" s="661"/>
      <c r="G1192" s="661"/>
      <c r="H1192" s="708"/>
    </row>
    <row r="1193" spans="1:8">
      <c r="A1193" s="661"/>
      <c r="B1193" s="661"/>
      <c r="C1193" s="661"/>
      <c r="D1193" s="661"/>
      <c r="E1193" s="661"/>
      <c r="F1193" s="661"/>
      <c r="G1193" s="661"/>
      <c r="H1193" s="708"/>
    </row>
    <row r="1194" spans="1:8">
      <c r="A1194" s="661"/>
      <c r="B1194" s="661"/>
      <c r="C1194" s="661"/>
      <c r="D1194" s="661"/>
      <c r="E1194" s="661"/>
      <c r="F1194" s="661"/>
      <c r="G1194" s="661"/>
      <c r="H1194" s="708"/>
    </row>
    <row r="1195" spans="1:8">
      <c r="A1195" s="661"/>
      <c r="B1195" s="661"/>
      <c r="C1195" s="661"/>
      <c r="D1195" s="661"/>
      <c r="E1195" s="661"/>
      <c r="F1195" s="661"/>
      <c r="G1195" s="661"/>
      <c r="H1195" s="708"/>
    </row>
    <row r="1196" spans="1:8">
      <c r="A1196" s="661"/>
      <c r="B1196" s="661"/>
      <c r="C1196" s="661"/>
      <c r="D1196" s="661"/>
      <c r="E1196" s="661"/>
      <c r="F1196" s="661"/>
      <c r="G1196" s="661"/>
      <c r="H1196" s="708"/>
    </row>
    <row r="1197" spans="1:8">
      <c r="A1197" s="661"/>
      <c r="B1197" s="661"/>
      <c r="C1197" s="661"/>
      <c r="D1197" s="661"/>
      <c r="E1197" s="661"/>
      <c r="F1197" s="661"/>
      <c r="G1197" s="661"/>
      <c r="H1197" s="708"/>
    </row>
    <row r="1198" spans="1:8">
      <c r="A1198" s="661"/>
      <c r="B1198" s="661"/>
      <c r="C1198" s="661"/>
      <c r="D1198" s="661"/>
      <c r="E1198" s="661"/>
      <c r="F1198" s="661"/>
      <c r="G1198" s="661"/>
      <c r="H1198" s="708"/>
    </row>
    <row r="1199" spans="1:8">
      <c r="A1199" s="661"/>
      <c r="B1199" s="661"/>
      <c r="C1199" s="661"/>
      <c r="D1199" s="661"/>
      <c r="E1199" s="661"/>
      <c r="F1199" s="661"/>
      <c r="G1199" s="661"/>
      <c r="H1199" s="708"/>
    </row>
    <row r="1200" spans="1:8">
      <c r="A1200" s="661"/>
      <c r="B1200" s="661"/>
      <c r="C1200" s="661"/>
      <c r="D1200" s="661"/>
      <c r="E1200" s="661"/>
      <c r="F1200" s="661"/>
      <c r="G1200" s="661"/>
      <c r="H1200" s="708"/>
    </row>
    <row r="1201" spans="1:8">
      <c r="A1201" s="661"/>
      <c r="B1201" s="661"/>
      <c r="C1201" s="661"/>
      <c r="D1201" s="661"/>
      <c r="E1201" s="661"/>
      <c r="F1201" s="661"/>
      <c r="G1201" s="661"/>
      <c r="H1201" s="708"/>
    </row>
    <row r="1202" spans="1:8">
      <c r="A1202" s="661"/>
      <c r="B1202" s="661"/>
      <c r="C1202" s="661"/>
      <c r="D1202" s="661"/>
      <c r="E1202" s="661"/>
      <c r="F1202" s="661"/>
      <c r="G1202" s="661"/>
      <c r="H1202" s="708"/>
    </row>
    <row r="1203" spans="1:8">
      <c r="A1203" s="661"/>
      <c r="B1203" s="661"/>
      <c r="C1203" s="661"/>
      <c r="D1203" s="661"/>
      <c r="E1203" s="661"/>
      <c r="F1203" s="661"/>
      <c r="G1203" s="661"/>
      <c r="H1203" s="708"/>
    </row>
    <row r="1204" spans="1:8">
      <c r="A1204" s="661"/>
      <c r="B1204" s="661"/>
      <c r="C1204" s="661"/>
      <c r="D1204" s="661"/>
      <c r="E1204" s="661"/>
      <c r="F1204" s="661"/>
      <c r="G1204" s="661"/>
      <c r="H1204" s="708"/>
    </row>
    <row r="1205" spans="1:8">
      <c r="A1205" s="661"/>
      <c r="B1205" s="661"/>
      <c r="C1205" s="661"/>
      <c r="D1205" s="661"/>
      <c r="E1205" s="661"/>
      <c r="F1205" s="661"/>
      <c r="G1205" s="661"/>
      <c r="H1205" s="708"/>
    </row>
    <row r="1206" spans="1:8">
      <c r="A1206" s="661"/>
      <c r="B1206" s="661"/>
      <c r="C1206" s="661"/>
      <c r="D1206" s="661"/>
      <c r="E1206" s="661"/>
      <c r="F1206" s="661"/>
      <c r="G1206" s="661"/>
      <c r="H1206" s="708"/>
    </row>
    <row r="1207" spans="1:8">
      <c r="A1207" s="661"/>
      <c r="B1207" s="661"/>
      <c r="C1207" s="661"/>
      <c r="D1207" s="661"/>
      <c r="E1207" s="661"/>
      <c r="F1207" s="661"/>
      <c r="G1207" s="661"/>
      <c r="H1207" s="708"/>
    </row>
    <row r="1208" spans="1:8">
      <c r="A1208" s="661"/>
      <c r="B1208" s="661"/>
      <c r="C1208" s="661"/>
      <c r="D1208" s="661"/>
      <c r="E1208" s="661"/>
      <c r="F1208" s="661"/>
      <c r="G1208" s="751"/>
      <c r="H1208" s="708"/>
    </row>
    <row r="1209" spans="1:8" ht="15">
      <c r="A1209" s="774"/>
      <c r="B1209" s="774"/>
      <c r="C1209" s="774"/>
      <c r="D1209" s="774"/>
      <c r="E1209" s="774"/>
      <c r="F1209" s="774"/>
      <c r="G1209" s="774"/>
      <c r="H1209" s="774"/>
    </row>
    <row r="1210" spans="1:8" ht="15">
      <c r="A1210" s="774" t="s">
        <v>439</v>
      </c>
      <c r="B1210" s="774"/>
      <c r="C1210" s="774"/>
      <c r="D1210" s="774"/>
      <c r="E1210" s="774"/>
      <c r="F1210" s="774"/>
      <c r="G1210" s="774"/>
      <c r="H1210" s="774"/>
    </row>
    <row r="1211" spans="1:8" ht="15">
      <c r="A1211" s="789" t="s">
        <v>440</v>
      </c>
      <c r="B1211" s="789"/>
      <c r="C1211" s="789"/>
      <c r="D1211" s="789"/>
      <c r="E1211" s="789"/>
      <c r="F1211" s="789"/>
      <c r="G1211" s="789"/>
      <c r="H1211" s="789"/>
    </row>
    <row r="1212" spans="1:8">
      <c r="A1212" s="184"/>
      <c r="B1212" s="184"/>
      <c r="C1212" s="519"/>
      <c r="D1212" s="185"/>
      <c r="E1212" s="186"/>
      <c r="F1212" s="631"/>
      <c r="G1212" s="196"/>
      <c r="H1212" s="711"/>
    </row>
    <row r="1213" spans="1:8">
      <c r="A1213" s="184" t="s">
        <v>61</v>
      </c>
      <c r="B1213" s="184"/>
      <c r="C1213" s="786" t="s">
        <v>424</v>
      </c>
      <c r="D1213" s="786"/>
      <c r="E1213" s="786"/>
      <c r="F1213" s="786"/>
      <c r="G1213" s="786"/>
      <c r="H1213" s="711"/>
    </row>
    <row r="1214" spans="1:8">
      <c r="A1214" s="184"/>
      <c r="B1214" s="184"/>
      <c r="C1214" s="519"/>
      <c r="D1214" s="185"/>
      <c r="E1214" s="186"/>
      <c r="F1214" s="631"/>
      <c r="G1214" s="196"/>
      <c r="H1214" s="711"/>
    </row>
    <row r="1215" spans="1:8" ht="31.5" customHeight="1">
      <c r="A1215" s="187">
        <v>1</v>
      </c>
      <c r="B1215" s="188" t="s">
        <v>88</v>
      </c>
      <c r="C1215" s="189" t="s">
        <v>425</v>
      </c>
      <c r="D1215" s="190">
        <v>1000</v>
      </c>
      <c r="E1215" s="191" t="s">
        <v>65</v>
      </c>
      <c r="F1215" s="192">
        <v>11740</v>
      </c>
      <c r="G1215" s="193"/>
      <c r="H1215" s="712"/>
    </row>
    <row r="1216" spans="1:8">
      <c r="A1216" s="187"/>
      <c r="B1216" s="188"/>
      <c r="C1216" s="189"/>
      <c r="D1216" s="190"/>
      <c r="E1216" s="191"/>
      <c r="F1216" s="192"/>
      <c r="G1216" s="193"/>
      <c r="H1216" s="712"/>
    </row>
    <row r="1217" spans="1:8" ht="31.5" customHeight="1">
      <c r="A1217" s="187">
        <f>A1215+1</f>
        <v>2</v>
      </c>
      <c r="B1217" s="188" t="s">
        <v>178</v>
      </c>
      <c r="C1217" s="189" t="s">
        <v>278</v>
      </c>
      <c r="D1217" s="190">
        <v>100</v>
      </c>
      <c r="E1217" s="191" t="s">
        <v>65</v>
      </c>
      <c r="F1217" s="192">
        <v>8700</v>
      </c>
      <c r="G1217" s="193"/>
      <c r="H1217" s="712"/>
    </row>
    <row r="1218" spans="1:8">
      <c r="A1218" s="187"/>
      <c r="B1218" s="188"/>
      <c r="C1218" s="189"/>
      <c r="D1218" s="190"/>
      <c r="E1218" s="191"/>
      <c r="F1218" s="192"/>
      <c r="G1218" s="193"/>
      <c r="H1218" s="712"/>
    </row>
    <row r="1219" spans="1:8" ht="69.75" customHeight="1">
      <c r="A1219" s="187">
        <f>A1217+1</f>
        <v>3</v>
      </c>
      <c r="B1219" s="188" t="s">
        <v>426</v>
      </c>
      <c r="C1219" s="194" t="s">
        <v>427</v>
      </c>
      <c r="D1219" s="190">
        <v>100</v>
      </c>
      <c r="E1219" s="191" t="s">
        <v>68</v>
      </c>
      <c r="F1219" s="192">
        <v>8975</v>
      </c>
      <c r="G1219" s="193"/>
      <c r="H1219" s="712"/>
    </row>
    <row r="1220" spans="1:8">
      <c r="A1220" s="187"/>
      <c r="B1220" s="188"/>
      <c r="C1220" s="189"/>
      <c r="D1220" s="190"/>
      <c r="E1220" s="191"/>
      <c r="F1220" s="192"/>
      <c r="G1220" s="193"/>
      <c r="H1220" s="712"/>
    </row>
    <row r="1221" spans="1:8" ht="96.75" customHeight="1">
      <c r="A1221" s="187">
        <f>A1219+1</f>
        <v>4</v>
      </c>
      <c r="B1221" s="188" t="s">
        <v>428</v>
      </c>
      <c r="C1221" s="194" t="s">
        <v>429</v>
      </c>
      <c r="D1221" s="190">
        <v>1</v>
      </c>
      <c r="E1221" s="191" t="s">
        <v>123</v>
      </c>
      <c r="F1221" s="192">
        <v>250</v>
      </c>
      <c r="G1221" s="193"/>
      <c r="H1221" s="712"/>
    </row>
    <row r="1222" spans="1:8">
      <c r="A1222" s="187"/>
      <c r="B1222" s="188"/>
      <c r="C1222" s="189"/>
      <c r="D1222" s="190"/>
      <c r="E1222" s="191"/>
      <c r="F1222" s="192"/>
      <c r="G1222" s="193"/>
      <c r="H1222" s="712"/>
    </row>
    <row r="1223" spans="1:8" ht="98.25" customHeight="1">
      <c r="A1223" s="187">
        <f>A1221+1</f>
        <v>5</v>
      </c>
      <c r="B1223" s="188" t="s">
        <v>430</v>
      </c>
      <c r="C1223" s="194" t="s">
        <v>431</v>
      </c>
      <c r="D1223" s="190">
        <v>1</v>
      </c>
      <c r="E1223" s="191" t="s">
        <v>123</v>
      </c>
      <c r="F1223" s="192">
        <v>350</v>
      </c>
      <c r="G1223" s="193"/>
      <c r="H1223" s="712"/>
    </row>
    <row r="1224" spans="1:8">
      <c r="A1224" s="187"/>
      <c r="B1224" s="188"/>
      <c r="C1224" s="189"/>
      <c r="D1224" s="190"/>
      <c r="E1224" s="191"/>
      <c r="F1224" s="192"/>
      <c r="G1224" s="193"/>
      <c r="H1224" s="712"/>
    </row>
    <row r="1225" spans="1:8" ht="97.5" customHeight="1">
      <c r="A1225" s="187">
        <f>A1223+1</f>
        <v>6</v>
      </c>
      <c r="B1225" s="188" t="s">
        <v>432</v>
      </c>
      <c r="C1225" s="194" t="s">
        <v>433</v>
      </c>
      <c r="D1225" s="190">
        <v>1</v>
      </c>
      <c r="E1225" s="191" t="s">
        <v>123</v>
      </c>
      <c r="F1225" s="192">
        <v>70</v>
      </c>
      <c r="G1225" s="193"/>
      <c r="H1225" s="712"/>
    </row>
    <row r="1226" spans="1:8">
      <c r="A1226" s="187"/>
      <c r="B1226" s="188"/>
      <c r="C1226" s="189"/>
      <c r="D1226" s="190"/>
      <c r="E1226" s="191"/>
      <c r="F1226" s="192"/>
      <c r="G1226" s="193"/>
      <c r="H1226" s="712"/>
    </row>
    <row r="1227" spans="1:8">
      <c r="A1227" s="184" t="s">
        <v>84</v>
      </c>
      <c r="B1227" s="184"/>
      <c r="C1227" s="195" t="s">
        <v>434</v>
      </c>
      <c r="D1227" s="190"/>
      <c r="E1227" s="191"/>
      <c r="F1227" s="632"/>
      <c r="G1227" s="193"/>
      <c r="H1227" s="712"/>
    </row>
    <row r="1228" spans="1:8">
      <c r="A1228" s="184"/>
      <c r="B1228" s="184"/>
      <c r="C1228" s="195"/>
      <c r="D1228" s="190"/>
      <c r="E1228" s="191"/>
      <c r="F1228" s="632"/>
      <c r="G1228" s="193"/>
      <c r="H1228" s="712"/>
    </row>
    <row r="1229" spans="1:8" ht="51">
      <c r="A1229" s="187">
        <f>A1225+1</f>
        <v>7</v>
      </c>
      <c r="B1229" s="188" t="s">
        <v>435</v>
      </c>
      <c r="C1229" s="189" t="s">
        <v>436</v>
      </c>
      <c r="D1229" s="190">
        <v>1000</v>
      </c>
      <c r="E1229" s="191" t="s">
        <v>65</v>
      </c>
      <c r="F1229" s="192">
        <v>26790</v>
      </c>
      <c r="G1229" s="193"/>
      <c r="H1229" s="712"/>
    </row>
    <row r="1230" spans="1:8">
      <c r="A1230" s="184"/>
      <c r="B1230" s="184"/>
      <c r="C1230" s="195"/>
      <c r="D1230" s="190"/>
      <c r="E1230" s="191"/>
      <c r="F1230" s="632"/>
      <c r="G1230" s="193"/>
      <c r="H1230" s="712"/>
    </row>
    <row r="1231" spans="1:8" ht="25.5">
      <c r="A1231" s="187">
        <f>A1229+1</f>
        <v>8</v>
      </c>
      <c r="B1231" s="188" t="s">
        <v>90</v>
      </c>
      <c r="C1231" s="194" t="s">
        <v>437</v>
      </c>
      <c r="D1231" s="190">
        <v>100</v>
      </c>
      <c r="E1231" s="191" t="s">
        <v>65</v>
      </c>
      <c r="F1231" s="192">
        <v>11480</v>
      </c>
      <c r="G1231" s="193"/>
      <c r="H1231" s="712"/>
    </row>
    <row r="1232" spans="1:8">
      <c r="A1232" s="187"/>
      <c r="B1232" s="188"/>
      <c r="C1232" s="189"/>
      <c r="D1232" s="190"/>
      <c r="E1232" s="191"/>
      <c r="F1232" s="192"/>
      <c r="G1232" s="193"/>
      <c r="H1232" s="712"/>
    </row>
    <row r="1233" spans="1:8" ht="25.5">
      <c r="A1233" s="187">
        <f>A1231+1</f>
        <v>9</v>
      </c>
      <c r="B1233" s="188" t="s">
        <v>178</v>
      </c>
      <c r="C1233" s="189" t="s">
        <v>278</v>
      </c>
      <c r="D1233" s="190">
        <v>100</v>
      </c>
      <c r="E1233" s="191" t="s">
        <v>65</v>
      </c>
      <c r="F1233" s="192">
        <v>22960</v>
      </c>
      <c r="G1233" s="193"/>
      <c r="H1233" s="712"/>
    </row>
    <row r="1234" spans="1:8">
      <c r="A1234" s="187"/>
      <c r="B1234" s="188"/>
      <c r="C1234" s="189"/>
      <c r="D1234" s="190"/>
      <c r="E1234" s="191"/>
      <c r="F1234" s="192"/>
      <c r="G1234" s="193"/>
      <c r="H1234" s="712"/>
    </row>
    <row r="1235" spans="1:8">
      <c r="A1235" s="187"/>
      <c r="B1235" s="188"/>
      <c r="C1235" s="189"/>
      <c r="D1235" s="190"/>
      <c r="E1235" s="191"/>
      <c r="F1235" s="192"/>
      <c r="G1235" s="193"/>
      <c r="H1235" s="712"/>
    </row>
    <row r="1236" spans="1:8">
      <c r="A1236" s="779" t="s">
        <v>180</v>
      </c>
      <c r="B1236" s="779"/>
      <c r="C1236" s="779"/>
      <c r="D1236" s="779"/>
      <c r="E1236" s="779"/>
      <c r="F1236" s="779"/>
      <c r="G1236" s="779"/>
      <c r="H1236" s="713"/>
    </row>
    <row r="1237" spans="1:8">
      <c r="A1237" s="779" t="s">
        <v>181</v>
      </c>
      <c r="B1237" s="779"/>
      <c r="C1237" s="779"/>
      <c r="D1237" s="779"/>
      <c r="E1237" s="779"/>
      <c r="F1237" s="779"/>
      <c r="G1237" s="779"/>
      <c r="H1237" s="713"/>
    </row>
    <row r="1238" spans="1:8">
      <c r="A1238" s="779" t="s">
        <v>180</v>
      </c>
      <c r="B1238" s="779"/>
      <c r="C1238" s="779"/>
      <c r="D1238" s="779"/>
      <c r="E1238" s="779"/>
      <c r="F1238" s="779"/>
      <c r="G1238" s="779"/>
      <c r="H1238" s="713"/>
    </row>
    <row r="1239" spans="1:8">
      <c r="A1239" s="662"/>
      <c r="B1239" s="662"/>
      <c r="C1239" s="662"/>
      <c r="D1239" s="662"/>
      <c r="E1239" s="662"/>
      <c r="F1239" s="662"/>
      <c r="G1239" s="752"/>
      <c r="H1239" s="711"/>
    </row>
    <row r="1240" spans="1:8">
      <c r="A1240" s="662"/>
      <c r="B1240" s="662"/>
      <c r="C1240" s="662"/>
      <c r="D1240" s="662"/>
      <c r="E1240" s="662"/>
      <c r="F1240" s="662"/>
      <c r="G1240" s="752"/>
      <c r="H1240" s="711"/>
    </row>
    <row r="1241" spans="1:8">
      <c r="A1241" s="662"/>
      <c r="B1241" s="662"/>
      <c r="C1241" s="662"/>
      <c r="D1241" s="662"/>
      <c r="E1241" s="662"/>
      <c r="F1241" s="662"/>
      <c r="G1241" s="752"/>
      <c r="H1241" s="711"/>
    </row>
    <row r="1242" spans="1:8">
      <c r="A1242" s="662"/>
      <c r="B1242" s="662"/>
      <c r="C1242" s="662"/>
      <c r="D1242" s="662"/>
      <c r="E1242" s="662"/>
      <c r="F1242" s="662"/>
      <c r="G1242" s="752"/>
      <c r="H1242" s="711"/>
    </row>
    <row r="1243" spans="1:8">
      <c r="A1243" s="662"/>
      <c r="B1243" s="662"/>
      <c r="C1243" s="662"/>
      <c r="D1243" s="662"/>
      <c r="E1243" s="662"/>
      <c r="F1243" s="662"/>
      <c r="G1243" s="752"/>
      <c r="H1243" s="711"/>
    </row>
    <row r="1244" spans="1:8">
      <c r="A1244" s="662"/>
      <c r="B1244" s="662"/>
      <c r="C1244" s="662"/>
      <c r="D1244" s="662"/>
      <c r="E1244" s="662"/>
      <c r="F1244" s="662"/>
      <c r="G1244" s="752"/>
      <c r="H1244" s="711"/>
    </row>
    <row r="1245" spans="1:8">
      <c r="A1245" s="662"/>
      <c r="B1245" s="662"/>
      <c r="C1245" s="662"/>
      <c r="D1245" s="662"/>
      <c r="E1245" s="662"/>
      <c r="F1245" s="662"/>
      <c r="G1245" s="752"/>
      <c r="H1245" s="711"/>
    </row>
    <row r="1246" spans="1:8">
      <c r="A1246" s="662"/>
      <c r="B1246" s="662"/>
      <c r="C1246" s="662"/>
      <c r="D1246" s="662"/>
      <c r="E1246" s="662"/>
      <c r="F1246" s="662"/>
      <c r="G1246" s="752"/>
      <c r="H1246" s="711"/>
    </row>
    <row r="1247" spans="1:8">
      <c r="A1247" s="662"/>
      <c r="B1247" s="662"/>
      <c r="C1247" s="662"/>
      <c r="D1247" s="662"/>
      <c r="E1247" s="662"/>
      <c r="F1247" s="662"/>
      <c r="G1247" s="752"/>
      <c r="H1247" s="711"/>
    </row>
    <row r="1248" spans="1:8">
      <c r="A1248" s="662"/>
      <c r="B1248" s="662"/>
      <c r="C1248" s="662"/>
      <c r="D1248" s="662"/>
      <c r="E1248" s="662"/>
      <c r="F1248" s="662"/>
      <c r="G1248" s="752"/>
      <c r="H1248" s="711"/>
    </row>
    <row r="1249" spans="1:8">
      <c r="A1249" s="662"/>
      <c r="B1249" s="662"/>
      <c r="C1249" s="662"/>
      <c r="D1249" s="662"/>
      <c r="E1249" s="662"/>
      <c r="F1249" s="662"/>
      <c r="G1249" s="752"/>
      <c r="H1249" s="711"/>
    </row>
    <row r="1250" spans="1:8">
      <c r="A1250" s="662"/>
      <c r="B1250" s="662"/>
      <c r="C1250" s="662"/>
      <c r="D1250" s="662"/>
      <c r="E1250" s="662"/>
      <c r="F1250" s="662"/>
      <c r="G1250" s="752"/>
      <c r="H1250" s="711"/>
    </row>
    <row r="1251" spans="1:8">
      <c r="A1251" s="662"/>
      <c r="B1251" s="662"/>
      <c r="C1251" s="662"/>
      <c r="D1251" s="662"/>
      <c r="E1251" s="662"/>
      <c r="F1251" s="662"/>
      <c r="G1251" s="752"/>
      <c r="H1251" s="711"/>
    </row>
    <row r="1252" spans="1:8">
      <c r="A1252" s="662"/>
      <c r="B1252" s="662"/>
      <c r="C1252" s="662"/>
      <c r="D1252" s="662"/>
      <c r="E1252" s="662"/>
      <c r="F1252" s="662"/>
      <c r="G1252" s="752"/>
      <c r="H1252" s="711"/>
    </row>
    <row r="1253" spans="1:8">
      <c r="A1253" s="662"/>
      <c r="B1253" s="662"/>
      <c r="C1253" s="662"/>
      <c r="D1253" s="662"/>
      <c r="E1253" s="662"/>
      <c r="F1253" s="662"/>
      <c r="G1253" s="752"/>
      <c r="H1253" s="711"/>
    </row>
    <row r="1254" spans="1:8">
      <c r="A1254" s="662"/>
      <c r="B1254" s="662"/>
      <c r="C1254" s="662"/>
      <c r="D1254" s="662"/>
      <c r="E1254" s="662"/>
      <c r="F1254" s="662"/>
      <c r="G1254" s="752"/>
      <c r="H1254" s="711"/>
    </row>
    <row r="1255" spans="1:8">
      <c r="A1255" s="662"/>
      <c r="B1255" s="662"/>
      <c r="C1255" s="662"/>
      <c r="D1255" s="662"/>
      <c r="E1255" s="662"/>
      <c r="F1255" s="662"/>
      <c r="G1255" s="752"/>
      <c r="H1255" s="711"/>
    </row>
    <row r="1256" spans="1:8">
      <c r="A1256" s="662"/>
      <c r="B1256" s="662"/>
      <c r="C1256" s="662"/>
      <c r="D1256" s="662"/>
      <c r="E1256" s="662"/>
      <c r="F1256" s="662"/>
      <c r="G1256" s="752"/>
      <c r="H1256" s="711"/>
    </row>
    <row r="1257" spans="1:8">
      <c r="A1257" s="662"/>
      <c r="B1257" s="662"/>
      <c r="C1257" s="662"/>
      <c r="D1257" s="662"/>
      <c r="E1257" s="662"/>
      <c r="F1257" s="662"/>
      <c r="G1257" s="752"/>
      <c r="H1257" s="711"/>
    </row>
    <row r="1258" spans="1:8">
      <c r="A1258" s="662"/>
      <c r="B1258" s="662"/>
      <c r="C1258" s="662"/>
      <c r="D1258" s="662"/>
      <c r="E1258" s="662"/>
      <c r="F1258" s="662"/>
      <c r="G1258" s="752"/>
      <c r="H1258" s="711"/>
    </row>
    <row r="1259" spans="1:8">
      <c r="A1259" s="662"/>
      <c r="B1259" s="662"/>
      <c r="C1259" s="662"/>
      <c r="D1259" s="662"/>
      <c r="E1259" s="662"/>
      <c r="F1259" s="662"/>
      <c r="G1259" s="752"/>
      <c r="H1259" s="711"/>
    </row>
    <row r="1260" spans="1:8">
      <c r="A1260" s="662"/>
      <c r="B1260" s="662"/>
      <c r="C1260" s="662"/>
      <c r="D1260" s="662"/>
      <c r="E1260" s="662"/>
      <c r="F1260" s="662"/>
      <c r="G1260" s="752"/>
      <c r="H1260" s="711"/>
    </row>
    <row r="1261" spans="1:8">
      <c r="A1261" s="662"/>
      <c r="B1261" s="662"/>
      <c r="C1261" s="662"/>
      <c r="D1261" s="662"/>
      <c r="E1261" s="662"/>
      <c r="F1261" s="662"/>
      <c r="G1261" s="752"/>
      <c r="H1261" s="711"/>
    </row>
    <row r="1262" spans="1:8">
      <c r="A1262" s="662"/>
      <c r="B1262" s="662"/>
      <c r="C1262" s="662"/>
      <c r="D1262" s="662"/>
      <c r="E1262" s="662"/>
      <c r="F1262" s="662"/>
      <c r="G1262" s="752"/>
      <c r="H1262" s="711"/>
    </row>
    <row r="1263" spans="1:8">
      <c r="A1263" s="662"/>
      <c r="B1263" s="662"/>
      <c r="C1263" s="662"/>
      <c r="D1263" s="662"/>
      <c r="E1263" s="662"/>
      <c r="F1263" s="662"/>
      <c r="G1263" s="752"/>
      <c r="H1263" s="711"/>
    </row>
    <row r="1264" spans="1:8">
      <c r="A1264" s="662"/>
      <c r="B1264" s="662"/>
      <c r="C1264" s="662"/>
      <c r="D1264" s="662"/>
      <c r="E1264" s="662"/>
      <c r="F1264" s="662"/>
      <c r="G1264" s="752"/>
      <c r="H1264" s="711"/>
    </row>
    <row r="1265" spans="1:8">
      <c r="A1265" s="662"/>
      <c r="B1265" s="662"/>
      <c r="C1265" s="662"/>
      <c r="D1265" s="662"/>
      <c r="E1265" s="662"/>
      <c r="F1265" s="662"/>
      <c r="G1265" s="752"/>
      <c r="H1265" s="711"/>
    </row>
    <row r="1266" spans="1:8">
      <c r="A1266" s="662"/>
      <c r="B1266" s="662"/>
      <c r="C1266" s="662"/>
      <c r="D1266" s="662"/>
      <c r="E1266" s="662"/>
      <c r="F1266" s="662"/>
      <c r="G1266" s="752"/>
      <c r="H1266" s="711"/>
    </row>
    <row r="1267" spans="1:8">
      <c r="A1267" s="662"/>
      <c r="B1267" s="662"/>
      <c r="C1267" s="662"/>
      <c r="D1267" s="662"/>
      <c r="E1267" s="662"/>
      <c r="F1267" s="662"/>
      <c r="G1267" s="752"/>
      <c r="H1267" s="711"/>
    </row>
    <row r="1268" spans="1:8">
      <c r="A1268" s="662"/>
      <c r="B1268" s="662"/>
      <c r="C1268" s="662"/>
      <c r="D1268" s="662"/>
      <c r="E1268" s="662"/>
      <c r="F1268" s="662"/>
      <c r="G1268" s="752"/>
      <c r="H1268" s="711"/>
    </row>
    <row r="1269" spans="1:8">
      <c r="A1269" s="662"/>
      <c r="B1269" s="662"/>
      <c r="C1269" s="662"/>
      <c r="D1269" s="662"/>
      <c r="E1269" s="662"/>
      <c r="F1269" s="662"/>
      <c r="G1269" s="752"/>
      <c r="H1269" s="711"/>
    </row>
    <row r="1270" spans="1:8">
      <c r="A1270" s="662"/>
      <c r="B1270" s="662"/>
      <c r="C1270" s="662"/>
      <c r="D1270" s="662"/>
      <c r="E1270" s="662"/>
      <c r="F1270" s="662"/>
      <c r="G1270" s="752"/>
      <c r="H1270" s="711"/>
    </row>
    <row r="1271" spans="1:8">
      <c r="A1271" s="662"/>
      <c r="B1271" s="662"/>
      <c r="C1271" s="662"/>
      <c r="D1271" s="662"/>
      <c r="E1271" s="662"/>
      <c r="F1271" s="662"/>
      <c r="G1271" s="752"/>
      <c r="H1271" s="711"/>
    </row>
    <row r="1272" spans="1:8">
      <c r="A1272" s="662"/>
      <c r="B1272" s="662"/>
      <c r="C1272" s="662"/>
      <c r="D1272" s="662"/>
      <c r="E1272" s="662"/>
      <c r="F1272" s="662"/>
      <c r="G1272" s="752"/>
      <c r="H1272" s="711"/>
    </row>
    <row r="1273" spans="1:8">
      <c r="A1273" s="662"/>
      <c r="B1273" s="662"/>
      <c r="C1273" s="662"/>
      <c r="D1273" s="662"/>
      <c r="E1273" s="662"/>
      <c r="F1273" s="662"/>
      <c r="G1273" s="752"/>
      <c r="H1273" s="711"/>
    </row>
    <row r="1274" spans="1:8">
      <c r="A1274" s="662"/>
      <c r="B1274" s="662"/>
      <c r="C1274" s="662"/>
      <c r="D1274" s="662"/>
      <c r="E1274" s="662"/>
      <c r="F1274" s="662"/>
      <c r="G1274" s="752"/>
      <c r="H1274" s="711"/>
    </row>
    <row r="1275" spans="1:8">
      <c r="A1275" s="662"/>
      <c r="B1275" s="662"/>
      <c r="C1275" s="662"/>
      <c r="D1275" s="662"/>
      <c r="E1275" s="662"/>
      <c r="F1275" s="662"/>
      <c r="G1275" s="752"/>
      <c r="H1275" s="711"/>
    </row>
    <row r="1276" spans="1:8">
      <c r="A1276" s="662"/>
      <c r="B1276" s="662"/>
      <c r="C1276" s="662"/>
      <c r="D1276" s="662"/>
      <c r="E1276" s="662"/>
      <c r="F1276" s="662"/>
      <c r="G1276" s="752"/>
      <c r="H1276" s="711"/>
    </row>
    <row r="1277" spans="1:8">
      <c r="A1277" s="662"/>
      <c r="B1277" s="662"/>
      <c r="C1277" s="662"/>
      <c r="D1277" s="662"/>
      <c r="E1277" s="662"/>
      <c r="F1277" s="662"/>
      <c r="G1277" s="752"/>
      <c r="H1277" s="711"/>
    </row>
    <row r="1278" spans="1:8">
      <c r="A1278" s="662"/>
      <c r="B1278" s="662"/>
      <c r="C1278" s="662"/>
      <c r="D1278" s="662"/>
      <c r="E1278" s="662"/>
      <c r="F1278" s="662"/>
      <c r="G1278" s="752"/>
      <c r="H1278" s="711"/>
    </row>
    <row r="1279" spans="1:8">
      <c r="A1279" s="662"/>
      <c r="B1279" s="662"/>
      <c r="C1279" s="662"/>
      <c r="D1279" s="662"/>
      <c r="E1279" s="662"/>
      <c r="F1279" s="662"/>
      <c r="G1279" s="752"/>
      <c r="H1279" s="711"/>
    </row>
    <row r="1280" spans="1:8">
      <c r="A1280" s="662"/>
      <c r="B1280" s="662"/>
      <c r="C1280" s="662"/>
      <c r="D1280" s="662"/>
      <c r="E1280" s="662"/>
      <c r="F1280" s="662"/>
      <c r="G1280" s="752"/>
      <c r="H1280" s="711"/>
    </row>
    <row r="1281" spans="1:8">
      <c r="A1281" s="662"/>
      <c r="B1281" s="662"/>
      <c r="C1281" s="662"/>
      <c r="D1281" s="662"/>
      <c r="E1281" s="662"/>
      <c r="F1281" s="662"/>
      <c r="G1281" s="752"/>
      <c r="H1281" s="711"/>
    </row>
    <row r="1282" spans="1:8">
      <c r="A1282" s="663"/>
      <c r="B1282" s="663"/>
      <c r="C1282" s="664"/>
      <c r="D1282" s="665"/>
      <c r="E1282" s="666"/>
      <c r="F1282" s="667"/>
      <c r="G1282" s="668"/>
      <c r="H1282" s="714"/>
    </row>
    <row r="1283" spans="1:8" ht="15">
      <c r="A1283" s="780" t="s">
        <v>441</v>
      </c>
      <c r="B1283" s="780"/>
      <c r="C1283" s="780"/>
      <c r="D1283" s="780"/>
      <c r="E1283" s="780"/>
      <c r="F1283" s="780"/>
      <c r="G1283" s="780"/>
      <c r="H1283" s="780"/>
    </row>
    <row r="1284" spans="1:8" ht="15">
      <c r="A1284" s="781" t="s">
        <v>442</v>
      </c>
      <c r="B1284" s="781"/>
      <c r="C1284" s="781"/>
      <c r="D1284" s="781"/>
      <c r="E1284" s="781"/>
      <c r="F1284" s="781"/>
      <c r="G1284" s="781"/>
      <c r="H1284" s="781"/>
    </row>
    <row r="1285" spans="1:8">
      <c r="A1285" s="197"/>
      <c r="B1285" s="198"/>
      <c r="C1285" s="199"/>
      <c r="D1285" s="200"/>
      <c r="E1285" s="201"/>
      <c r="F1285" s="202"/>
      <c r="G1285" s="203"/>
      <c r="H1285" s="715"/>
    </row>
    <row r="1286" spans="1:8">
      <c r="A1286" s="204" t="s">
        <v>61</v>
      </c>
      <c r="B1286" s="197"/>
      <c r="C1286" s="205" t="s">
        <v>291</v>
      </c>
      <c r="D1286" s="200"/>
      <c r="E1286" s="201"/>
      <c r="F1286" s="202"/>
      <c r="G1286" s="203"/>
      <c r="H1286" s="715"/>
    </row>
    <row r="1287" spans="1:8">
      <c r="A1287" s="197"/>
      <c r="B1287" s="198"/>
      <c r="C1287" s="199"/>
      <c r="D1287" s="200"/>
      <c r="E1287" s="201"/>
      <c r="F1287" s="202"/>
      <c r="G1287" s="203"/>
      <c r="H1287" s="715"/>
    </row>
    <row r="1288" spans="1:8" ht="38.25">
      <c r="A1288" s="197">
        <v>1</v>
      </c>
      <c r="B1288" s="198" t="s">
        <v>294</v>
      </c>
      <c r="C1288" s="199" t="s">
        <v>295</v>
      </c>
      <c r="D1288" s="200">
        <v>1</v>
      </c>
      <c r="E1288" s="201" t="s">
        <v>443</v>
      </c>
      <c r="F1288" s="202">
        <v>1</v>
      </c>
      <c r="G1288" s="203"/>
      <c r="H1288" s="715"/>
    </row>
    <row r="1289" spans="1:8">
      <c r="A1289" s="197"/>
      <c r="B1289" s="198"/>
      <c r="C1289" s="199"/>
      <c r="D1289" s="200"/>
      <c r="E1289" s="201"/>
      <c r="F1289" s="202"/>
      <c r="G1289" s="203"/>
      <c r="H1289" s="715"/>
    </row>
    <row r="1290" spans="1:8" ht="76.5">
      <c r="A1290" s="197">
        <f>A1288+1</f>
        <v>2</v>
      </c>
      <c r="B1290" s="198" t="s">
        <v>297</v>
      </c>
      <c r="C1290" s="199" t="s">
        <v>298</v>
      </c>
      <c r="D1290" s="200">
        <v>1</v>
      </c>
      <c r="E1290" s="201" t="s">
        <v>123</v>
      </c>
      <c r="F1290" s="202">
        <v>190</v>
      </c>
      <c r="G1290" s="203"/>
      <c r="H1290" s="715"/>
    </row>
    <row r="1291" spans="1:8">
      <c r="A1291" s="197"/>
      <c r="B1291" s="198"/>
      <c r="C1291" s="199"/>
      <c r="D1291" s="200"/>
      <c r="E1291" s="201"/>
      <c r="F1291" s="202"/>
      <c r="G1291" s="203"/>
      <c r="H1291" s="715"/>
    </row>
    <row r="1292" spans="1:8" ht="102">
      <c r="A1292" s="197">
        <f>A1290+1</f>
        <v>3</v>
      </c>
      <c r="B1292" s="198" t="s">
        <v>299</v>
      </c>
      <c r="C1292" s="199" t="s">
        <v>300</v>
      </c>
      <c r="D1292" s="200">
        <v>1</v>
      </c>
      <c r="E1292" s="201" t="s">
        <v>123</v>
      </c>
      <c r="F1292" s="202">
        <v>130</v>
      </c>
      <c r="G1292" s="203"/>
      <c r="H1292" s="715"/>
    </row>
    <row r="1293" spans="1:8">
      <c r="A1293" s="197"/>
      <c r="B1293" s="198"/>
      <c r="C1293" s="199"/>
      <c r="D1293" s="200"/>
      <c r="E1293" s="201"/>
      <c r="F1293" s="202"/>
      <c r="G1293" s="203"/>
      <c r="H1293" s="715"/>
    </row>
    <row r="1294" spans="1:8" ht="63.75">
      <c r="A1294" s="197">
        <f>A1292+1</f>
        <v>4</v>
      </c>
      <c r="B1294" s="198" t="s">
        <v>301</v>
      </c>
      <c r="C1294" s="199" t="s">
        <v>302</v>
      </c>
      <c r="D1294" s="200">
        <v>1</v>
      </c>
      <c r="E1294" s="201" t="s">
        <v>123</v>
      </c>
      <c r="F1294" s="202">
        <v>40</v>
      </c>
      <c r="G1294" s="203"/>
      <c r="H1294" s="715"/>
    </row>
    <row r="1295" spans="1:8">
      <c r="A1295" s="197"/>
      <c r="B1295" s="198"/>
      <c r="C1295" s="199"/>
      <c r="D1295" s="200"/>
      <c r="E1295" s="201"/>
      <c r="F1295" s="202"/>
      <c r="G1295" s="203"/>
      <c r="H1295" s="715"/>
    </row>
    <row r="1296" spans="1:8" ht="38.25">
      <c r="A1296" s="197">
        <f>A1294+1</f>
        <v>5</v>
      </c>
      <c r="B1296" s="198" t="s">
        <v>303</v>
      </c>
      <c r="C1296" s="199" t="s">
        <v>304</v>
      </c>
      <c r="D1296" s="200">
        <v>1</v>
      </c>
      <c r="E1296" s="201" t="s">
        <v>169</v>
      </c>
      <c r="F1296" s="202">
        <v>1</v>
      </c>
      <c r="G1296" s="203"/>
      <c r="H1296" s="715"/>
    </row>
    <row r="1297" spans="1:8">
      <c r="A1297" s="197"/>
      <c r="B1297" s="198"/>
      <c r="C1297" s="199"/>
      <c r="D1297" s="200"/>
      <c r="E1297" s="201"/>
      <c r="F1297" s="202"/>
      <c r="G1297" s="203"/>
      <c r="H1297" s="715"/>
    </row>
    <row r="1298" spans="1:8" ht="102">
      <c r="A1298" s="197">
        <f t="shared" ref="A1298" si="85">A1296+1</f>
        <v>6</v>
      </c>
      <c r="B1298" s="198" t="s">
        <v>305</v>
      </c>
      <c r="C1298" s="199" t="s">
        <v>306</v>
      </c>
      <c r="D1298" s="200">
        <v>1</v>
      </c>
      <c r="E1298" s="201" t="s">
        <v>123</v>
      </c>
      <c r="F1298" s="202">
        <f>F1292+F1294</f>
        <v>170</v>
      </c>
      <c r="G1298" s="203"/>
      <c r="H1298" s="715"/>
    </row>
    <row r="1299" spans="1:8">
      <c r="A1299" s="197"/>
      <c r="B1299" s="198"/>
      <c r="C1299" s="199"/>
      <c r="D1299" s="200"/>
      <c r="E1299" s="201"/>
      <c r="F1299" s="202"/>
      <c r="G1299" s="203"/>
      <c r="H1299" s="715"/>
    </row>
    <row r="1300" spans="1:8" ht="38.25">
      <c r="A1300" s="197">
        <f t="shared" ref="A1300" si="86">A1298+1</f>
        <v>7</v>
      </c>
      <c r="B1300" s="198" t="s">
        <v>307</v>
      </c>
      <c r="C1300" s="199" t="s">
        <v>308</v>
      </c>
      <c r="D1300" s="200">
        <v>1</v>
      </c>
      <c r="E1300" s="201" t="s">
        <v>123</v>
      </c>
      <c r="F1300" s="202">
        <f>F1298</f>
        <v>170</v>
      </c>
      <c r="G1300" s="203"/>
      <c r="H1300" s="715"/>
    </row>
    <row r="1301" spans="1:8">
      <c r="A1301" s="197"/>
      <c r="B1301" s="198"/>
      <c r="C1301" s="199"/>
      <c r="D1301" s="200"/>
      <c r="E1301" s="201"/>
      <c r="F1301" s="202"/>
      <c r="G1301" s="203"/>
      <c r="H1301" s="715"/>
    </row>
    <row r="1302" spans="1:8" ht="38.25">
      <c r="A1302" s="197">
        <f t="shared" ref="A1302" si="87">A1300+1</f>
        <v>8</v>
      </c>
      <c r="B1302" s="198" t="s">
        <v>147</v>
      </c>
      <c r="C1302" s="199" t="s">
        <v>309</v>
      </c>
      <c r="D1302" s="200">
        <v>1</v>
      </c>
      <c r="E1302" s="201" t="s">
        <v>149</v>
      </c>
      <c r="F1302" s="202">
        <v>2400</v>
      </c>
      <c r="G1302" s="203"/>
      <c r="H1302" s="715"/>
    </row>
    <row r="1303" spans="1:8">
      <c r="A1303" s="197"/>
      <c r="B1303" s="198"/>
      <c r="C1303" s="199"/>
      <c r="D1303" s="200"/>
      <c r="E1303" s="201"/>
      <c r="F1303" s="202"/>
      <c r="G1303" s="203"/>
      <c r="H1303" s="715"/>
    </row>
    <row r="1304" spans="1:8" ht="51">
      <c r="A1304" s="197">
        <f t="shared" ref="A1304" si="88">A1302+1</f>
        <v>9</v>
      </c>
      <c r="B1304" s="198" t="s">
        <v>162</v>
      </c>
      <c r="C1304" s="199" t="s">
        <v>163</v>
      </c>
      <c r="D1304" s="200">
        <v>1</v>
      </c>
      <c r="E1304" s="201" t="s">
        <v>149</v>
      </c>
      <c r="F1304" s="202">
        <v>2400</v>
      </c>
      <c r="G1304" s="203"/>
      <c r="H1304" s="715"/>
    </row>
    <row r="1305" spans="1:8">
      <c r="A1305" s="197"/>
      <c r="B1305" s="198"/>
      <c r="C1305" s="199"/>
      <c r="D1305" s="200"/>
      <c r="E1305" s="201"/>
      <c r="F1305" s="202"/>
      <c r="G1305" s="203"/>
      <c r="H1305" s="715"/>
    </row>
    <row r="1306" spans="1:8" ht="38.25">
      <c r="A1306" s="197">
        <f t="shared" ref="A1306" si="89">A1304+1</f>
        <v>10</v>
      </c>
      <c r="B1306" s="198" t="s">
        <v>155</v>
      </c>
      <c r="C1306" s="199" t="s">
        <v>156</v>
      </c>
      <c r="D1306" s="200">
        <v>1</v>
      </c>
      <c r="E1306" s="201" t="s">
        <v>123</v>
      </c>
      <c r="F1306" s="202">
        <f>75*2</f>
        <v>150</v>
      </c>
      <c r="G1306" s="203"/>
      <c r="H1306" s="715"/>
    </row>
    <row r="1307" spans="1:8">
      <c r="A1307" s="197"/>
      <c r="B1307" s="198"/>
      <c r="C1307" s="199"/>
      <c r="D1307" s="200"/>
      <c r="E1307" s="201"/>
      <c r="F1307" s="202"/>
      <c r="G1307" s="203"/>
      <c r="H1307" s="715"/>
    </row>
    <row r="1308" spans="1:8" ht="25.5">
      <c r="A1308" s="197">
        <f t="shared" ref="A1308" si="90">A1306+1</f>
        <v>11</v>
      </c>
      <c r="B1308" s="198" t="s">
        <v>310</v>
      </c>
      <c r="C1308" s="199" t="s">
        <v>311</v>
      </c>
      <c r="D1308" s="200">
        <v>1</v>
      </c>
      <c r="E1308" s="201" t="s">
        <v>149</v>
      </c>
      <c r="F1308" s="202">
        <v>2400</v>
      </c>
      <c r="G1308" s="203"/>
      <c r="H1308" s="715"/>
    </row>
    <row r="1309" spans="1:8">
      <c r="A1309" s="197"/>
      <c r="B1309" s="198"/>
      <c r="C1309" s="199"/>
      <c r="D1309" s="200"/>
      <c r="E1309" s="201"/>
      <c r="F1309" s="202"/>
      <c r="G1309" s="203"/>
      <c r="H1309" s="715"/>
    </row>
    <row r="1310" spans="1:8" ht="25.5">
      <c r="A1310" s="197">
        <f t="shared" ref="A1310" si="91">A1308+1</f>
        <v>12</v>
      </c>
      <c r="B1310" s="198" t="s">
        <v>312</v>
      </c>
      <c r="C1310" s="199" t="s">
        <v>313</v>
      </c>
      <c r="D1310" s="200">
        <v>1</v>
      </c>
      <c r="E1310" s="201" t="s">
        <v>149</v>
      </c>
      <c r="F1310" s="202">
        <v>2400</v>
      </c>
      <c r="G1310" s="203"/>
      <c r="H1310" s="715"/>
    </row>
    <row r="1311" spans="1:8">
      <c r="A1311" s="197"/>
      <c r="B1311" s="198"/>
      <c r="C1311" s="199"/>
      <c r="D1311" s="200"/>
      <c r="E1311" s="201"/>
      <c r="F1311" s="202"/>
      <c r="G1311" s="203"/>
      <c r="H1311" s="715"/>
    </row>
    <row r="1312" spans="1:8" ht="25.5">
      <c r="A1312" s="197">
        <f t="shared" ref="A1312" si="92">A1310+1</f>
        <v>13</v>
      </c>
      <c r="B1312" s="198" t="s">
        <v>157</v>
      </c>
      <c r="C1312" s="199" t="s">
        <v>314</v>
      </c>
      <c r="D1312" s="200">
        <v>1</v>
      </c>
      <c r="E1312" s="201" t="s">
        <v>159</v>
      </c>
      <c r="F1312" s="202">
        <v>6</v>
      </c>
      <c r="G1312" s="203"/>
      <c r="H1312" s="715"/>
    </row>
    <row r="1313" spans="1:8">
      <c r="A1313" s="197"/>
      <c r="B1313" s="198"/>
      <c r="C1313" s="199"/>
      <c r="D1313" s="200"/>
      <c r="E1313" s="201"/>
      <c r="F1313" s="202"/>
      <c r="G1313" s="203"/>
      <c r="H1313" s="715"/>
    </row>
    <row r="1314" spans="1:8">
      <c r="A1314" s="197">
        <f t="shared" ref="A1314" si="93">A1312+1</f>
        <v>14</v>
      </c>
      <c r="B1314" s="198" t="s">
        <v>160</v>
      </c>
      <c r="C1314" s="199" t="s">
        <v>315</v>
      </c>
      <c r="D1314" s="200">
        <v>1</v>
      </c>
      <c r="E1314" s="201" t="s">
        <v>159</v>
      </c>
      <c r="F1314" s="202">
        <v>10</v>
      </c>
      <c r="G1314" s="203"/>
      <c r="H1314" s="715"/>
    </row>
    <row r="1315" spans="1:8">
      <c r="A1315" s="197"/>
      <c r="B1315" s="198"/>
      <c r="C1315" s="199"/>
      <c r="D1315" s="200"/>
      <c r="E1315" s="201"/>
      <c r="F1315" s="202"/>
      <c r="G1315" s="203"/>
      <c r="H1315" s="715"/>
    </row>
    <row r="1316" spans="1:8" ht="25.5">
      <c r="A1316" s="197">
        <f t="shared" ref="A1316" si="94">A1314+1</f>
        <v>15</v>
      </c>
      <c r="B1316" s="198" t="s">
        <v>316</v>
      </c>
      <c r="C1316" s="199" t="s">
        <v>317</v>
      </c>
      <c r="D1316" s="200">
        <v>1</v>
      </c>
      <c r="E1316" s="201" t="s">
        <v>194</v>
      </c>
      <c r="F1316" s="202">
        <v>1</v>
      </c>
      <c r="G1316" s="203"/>
      <c r="H1316" s="715"/>
    </row>
    <row r="1317" spans="1:8">
      <c r="A1317" s="197"/>
      <c r="B1317" s="198"/>
      <c r="C1317" s="199"/>
      <c r="D1317" s="200"/>
      <c r="E1317" s="201"/>
      <c r="F1317" s="202"/>
      <c r="G1317" s="203"/>
      <c r="H1317" s="715"/>
    </row>
    <row r="1318" spans="1:8">
      <c r="A1318" s="204"/>
      <c r="B1318" s="197"/>
      <c r="C1318" s="205" t="s">
        <v>444</v>
      </c>
      <c r="D1318" s="200"/>
      <c r="E1318" s="201"/>
      <c r="F1318" s="202"/>
      <c r="G1318" s="203"/>
      <c r="H1318" s="715"/>
    </row>
    <row r="1319" spans="1:8">
      <c r="A1319" s="197"/>
      <c r="B1319" s="198"/>
      <c r="C1319" s="199"/>
      <c r="D1319" s="200"/>
      <c r="E1319" s="201"/>
      <c r="F1319" s="202"/>
      <c r="G1319" s="203"/>
      <c r="H1319" s="715"/>
    </row>
    <row r="1320" spans="1:8" ht="25.5">
      <c r="A1320" s="197">
        <f>A1316+1</f>
        <v>16</v>
      </c>
      <c r="B1320" s="198" t="s">
        <v>178</v>
      </c>
      <c r="C1320" s="199" t="s">
        <v>278</v>
      </c>
      <c r="D1320" s="200">
        <v>100</v>
      </c>
      <c r="E1320" s="201" t="s">
        <v>65</v>
      </c>
      <c r="F1320" s="202">
        <v>2</v>
      </c>
      <c r="G1320" s="203"/>
      <c r="H1320" s="715"/>
    </row>
    <row r="1321" spans="1:8">
      <c r="A1321" s="197"/>
      <c r="B1321" s="198"/>
      <c r="C1321" s="199"/>
      <c r="D1321" s="200"/>
      <c r="E1321" s="201"/>
      <c r="F1321" s="202"/>
      <c r="G1321" s="203"/>
      <c r="H1321" s="715"/>
    </row>
    <row r="1322" spans="1:8">
      <c r="A1322" s="778" t="s">
        <v>180</v>
      </c>
      <c r="B1322" s="778"/>
      <c r="C1322" s="778"/>
      <c r="D1322" s="778"/>
      <c r="E1322" s="778"/>
      <c r="F1322" s="778"/>
      <c r="G1322" s="778"/>
      <c r="H1322" s="716"/>
    </row>
    <row r="1323" spans="1:8">
      <c r="A1323" s="778" t="s">
        <v>181</v>
      </c>
      <c r="B1323" s="778"/>
      <c r="C1323" s="778"/>
      <c r="D1323" s="778"/>
      <c r="E1323" s="778"/>
      <c r="F1323" s="778"/>
      <c r="G1323" s="778"/>
      <c r="H1323" s="716"/>
    </row>
    <row r="1324" spans="1:8">
      <c r="A1324" s="778" t="s">
        <v>180</v>
      </c>
      <c r="B1324" s="778"/>
      <c r="C1324" s="778"/>
      <c r="D1324" s="778"/>
      <c r="E1324" s="778"/>
      <c r="F1324" s="778"/>
      <c r="G1324" s="778"/>
      <c r="H1324" s="716"/>
    </row>
    <row r="1325" spans="1:8">
      <c r="A1325" s="669"/>
      <c r="B1325" s="669"/>
      <c r="C1325" s="669"/>
      <c r="D1325" s="669"/>
      <c r="E1325" s="669"/>
      <c r="F1325" s="669"/>
      <c r="G1325" s="753"/>
      <c r="H1325" s="717"/>
    </row>
    <row r="1326" spans="1:8">
      <c r="A1326" s="669"/>
      <c r="B1326" s="669"/>
      <c r="C1326" s="669"/>
      <c r="D1326" s="669"/>
      <c r="E1326" s="669"/>
      <c r="F1326" s="669"/>
      <c r="G1326" s="753"/>
      <c r="H1326" s="717"/>
    </row>
    <row r="1327" spans="1:8">
      <c r="A1327" s="669"/>
      <c r="B1327" s="669"/>
      <c r="C1327" s="669"/>
      <c r="D1327" s="669"/>
      <c r="E1327" s="669"/>
      <c r="F1327" s="669"/>
      <c r="G1327" s="753"/>
      <c r="H1327" s="717"/>
    </row>
    <row r="1328" spans="1:8">
      <c r="A1328" s="669"/>
      <c r="B1328" s="669"/>
      <c r="C1328" s="669"/>
      <c r="D1328" s="669"/>
      <c r="E1328" s="669"/>
      <c r="F1328" s="669"/>
      <c r="G1328" s="753"/>
      <c r="H1328" s="717"/>
    </row>
    <row r="1329" spans="1:8">
      <c r="A1329" s="669"/>
      <c r="B1329" s="669"/>
      <c r="C1329" s="669"/>
      <c r="D1329" s="669"/>
      <c r="E1329" s="669"/>
      <c r="F1329" s="669"/>
      <c r="G1329" s="753"/>
      <c r="H1329" s="717"/>
    </row>
    <row r="1330" spans="1:8">
      <c r="A1330" s="669"/>
      <c r="B1330" s="669"/>
      <c r="C1330" s="669"/>
      <c r="D1330" s="669"/>
      <c r="E1330" s="669"/>
      <c r="F1330" s="669"/>
      <c r="G1330" s="753"/>
      <c r="H1330" s="717"/>
    </row>
    <row r="1331" spans="1:8">
      <c r="A1331" s="669"/>
      <c r="B1331" s="669"/>
      <c r="C1331" s="669"/>
      <c r="D1331" s="669"/>
      <c r="E1331" s="669"/>
      <c r="F1331" s="669"/>
      <c r="G1331" s="753"/>
      <c r="H1331" s="717"/>
    </row>
    <row r="1332" spans="1:8">
      <c r="A1332" s="669"/>
      <c r="B1332" s="669"/>
      <c r="C1332" s="669"/>
      <c r="D1332" s="669"/>
      <c r="E1332" s="669"/>
      <c r="F1332" s="669"/>
      <c r="G1332" s="753"/>
      <c r="H1332" s="717"/>
    </row>
    <row r="1333" spans="1:8">
      <c r="A1333" s="669"/>
      <c r="B1333" s="669"/>
      <c r="C1333" s="669"/>
      <c r="D1333" s="669"/>
      <c r="E1333" s="669"/>
      <c r="F1333" s="669"/>
      <c r="G1333" s="753"/>
      <c r="H1333" s="717"/>
    </row>
    <row r="1334" spans="1:8">
      <c r="A1334" s="669"/>
      <c r="B1334" s="669"/>
      <c r="C1334" s="669"/>
      <c r="D1334" s="669"/>
      <c r="E1334" s="669"/>
      <c r="F1334" s="669"/>
      <c r="G1334" s="753"/>
      <c r="H1334" s="717"/>
    </row>
    <row r="1335" spans="1:8">
      <c r="A1335" s="669"/>
      <c r="B1335" s="669"/>
      <c r="C1335" s="669"/>
      <c r="D1335" s="669"/>
      <c r="E1335" s="669"/>
      <c r="F1335" s="669"/>
      <c r="G1335" s="753"/>
      <c r="H1335" s="717"/>
    </row>
    <row r="1336" spans="1:8">
      <c r="A1336" s="669"/>
      <c r="B1336" s="669"/>
      <c r="C1336" s="669"/>
      <c r="D1336" s="669"/>
      <c r="E1336" s="669"/>
      <c r="F1336" s="669"/>
      <c r="G1336" s="753"/>
      <c r="H1336" s="717"/>
    </row>
    <row r="1337" spans="1:8">
      <c r="A1337" s="669"/>
      <c r="B1337" s="669"/>
      <c r="C1337" s="669"/>
      <c r="D1337" s="669"/>
      <c r="E1337" s="669"/>
      <c r="F1337" s="669"/>
      <c r="G1337" s="753"/>
      <c r="H1337" s="717"/>
    </row>
    <row r="1338" spans="1:8">
      <c r="A1338" s="669"/>
      <c r="B1338" s="669"/>
      <c r="C1338" s="669"/>
      <c r="D1338" s="669"/>
      <c r="E1338" s="669"/>
      <c r="F1338" s="669"/>
      <c r="G1338" s="753"/>
      <c r="H1338" s="717"/>
    </row>
    <row r="1339" spans="1:8">
      <c r="A1339" s="669"/>
      <c r="B1339" s="669"/>
      <c r="C1339" s="669"/>
      <c r="D1339" s="669"/>
      <c r="E1339" s="669"/>
      <c r="F1339" s="669"/>
      <c r="G1339" s="753"/>
      <c r="H1339" s="717"/>
    </row>
    <row r="1340" spans="1:8">
      <c r="A1340" s="669"/>
      <c r="B1340" s="669"/>
      <c r="C1340" s="669"/>
      <c r="D1340" s="669"/>
      <c r="E1340" s="669"/>
      <c r="F1340" s="669"/>
      <c r="G1340" s="753"/>
      <c r="H1340" s="717"/>
    </row>
    <row r="1341" spans="1:8">
      <c r="A1341" s="669"/>
      <c r="B1341" s="669"/>
      <c r="C1341" s="669"/>
      <c r="D1341" s="669"/>
      <c r="E1341" s="669"/>
      <c r="F1341" s="669"/>
      <c r="G1341" s="753"/>
      <c r="H1341" s="717"/>
    </row>
    <row r="1342" spans="1:8">
      <c r="A1342" s="669"/>
      <c r="B1342" s="669"/>
      <c r="C1342" s="669"/>
      <c r="D1342" s="669"/>
      <c r="E1342" s="669"/>
      <c r="F1342" s="669"/>
      <c r="G1342" s="753"/>
      <c r="H1342" s="717"/>
    </row>
    <row r="1343" spans="1:8">
      <c r="A1343" s="669"/>
      <c r="B1343" s="669"/>
      <c r="C1343" s="669"/>
      <c r="D1343" s="669"/>
      <c r="E1343" s="669"/>
      <c r="F1343" s="669"/>
      <c r="G1343" s="753"/>
      <c r="H1343" s="717"/>
    </row>
    <row r="1344" spans="1:8">
      <c r="A1344" s="669"/>
      <c r="B1344" s="669"/>
      <c r="C1344" s="669"/>
      <c r="D1344" s="669"/>
      <c r="E1344" s="669"/>
      <c r="F1344" s="669"/>
      <c r="G1344" s="753"/>
      <c r="H1344" s="717"/>
    </row>
    <row r="1345" spans="1:9">
      <c r="A1345" s="669"/>
      <c r="B1345" s="669"/>
      <c r="C1345" s="669"/>
      <c r="D1345" s="669"/>
      <c r="E1345" s="669"/>
      <c r="F1345" s="669"/>
      <c r="G1345" s="753"/>
      <c r="H1345" s="717"/>
    </row>
    <row r="1346" spans="1:9">
      <c r="A1346" s="669"/>
      <c r="B1346" s="669"/>
      <c r="C1346" s="669"/>
      <c r="D1346" s="669"/>
      <c r="E1346" s="669"/>
      <c r="F1346" s="669"/>
      <c r="G1346" s="753"/>
      <c r="H1346" s="717"/>
    </row>
    <row r="1347" spans="1:9">
      <c r="A1347" s="440"/>
      <c r="B1347" s="440"/>
      <c r="C1347" s="520"/>
      <c r="D1347" s="442"/>
      <c r="E1347" s="443"/>
      <c r="F1347" s="633"/>
      <c r="G1347" s="444"/>
      <c r="H1347" s="718"/>
    </row>
    <row r="1348" spans="1:9" s="441" customFormat="1" ht="15">
      <c r="A1348" s="776" t="s">
        <v>445</v>
      </c>
      <c r="B1348" s="776"/>
      <c r="C1348" s="776"/>
      <c r="D1348" s="776"/>
      <c r="E1348" s="776"/>
      <c r="F1348" s="776"/>
      <c r="G1348" s="776"/>
      <c r="H1348" s="776"/>
      <c r="I1348" s="445"/>
    </row>
    <row r="1349" spans="1:9" s="441" customFormat="1" ht="15">
      <c r="A1349" s="783" t="s">
        <v>446</v>
      </c>
      <c r="B1349" s="783"/>
      <c r="C1349" s="783"/>
      <c r="D1349" s="783"/>
      <c r="E1349" s="783"/>
      <c r="F1349" s="783"/>
      <c r="G1349" s="783"/>
      <c r="H1349" s="783"/>
      <c r="I1349" s="445"/>
    </row>
    <row r="1350" spans="1:9" s="441" customFormat="1" ht="15">
      <c r="A1350" s="765"/>
      <c r="B1350" s="765"/>
      <c r="C1350" s="765"/>
      <c r="D1350" s="765"/>
      <c r="E1350" s="765"/>
      <c r="F1350" s="765"/>
      <c r="G1350" s="765"/>
      <c r="H1350" s="765"/>
      <c r="I1350" s="445"/>
    </row>
    <row r="1351" spans="1:9" s="441" customFormat="1">
      <c r="A1351" s="80" t="s">
        <v>61</v>
      </c>
      <c r="B1351" s="65"/>
      <c r="C1351" s="78" t="s">
        <v>291</v>
      </c>
      <c r="D1351" s="68"/>
      <c r="E1351" s="69"/>
      <c r="F1351" s="70"/>
      <c r="G1351" s="71"/>
      <c r="H1351" s="72"/>
      <c r="I1351" s="445"/>
    </row>
    <row r="1352" spans="1:9" s="441" customFormat="1">
      <c r="A1352" s="65"/>
      <c r="B1352" s="66"/>
      <c r="C1352" s="67"/>
      <c r="D1352" s="68"/>
      <c r="E1352" s="69"/>
      <c r="F1352" s="70"/>
      <c r="G1352" s="71"/>
      <c r="H1352" s="72"/>
      <c r="I1352" s="445"/>
    </row>
    <row r="1353" spans="1:9" s="441" customFormat="1" ht="44.25" customHeight="1">
      <c r="A1353" s="65">
        <v>1</v>
      </c>
      <c r="B1353" s="66" t="s">
        <v>294</v>
      </c>
      <c r="C1353" s="67" t="s">
        <v>295</v>
      </c>
      <c r="D1353" s="68">
        <v>1</v>
      </c>
      <c r="E1353" s="69" t="s">
        <v>296</v>
      </c>
      <c r="F1353" s="70">
        <v>1</v>
      </c>
      <c r="G1353" s="71"/>
      <c r="H1353" s="680"/>
      <c r="I1353" s="445"/>
    </row>
    <row r="1354" spans="1:9" s="441" customFormat="1">
      <c r="A1354" s="65"/>
      <c r="B1354" s="66"/>
      <c r="C1354" s="67"/>
      <c r="D1354" s="68"/>
      <c r="E1354" s="69"/>
      <c r="F1354" s="70"/>
      <c r="G1354" s="71"/>
      <c r="H1354" s="680"/>
      <c r="I1354" s="445"/>
    </row>
    <row r="1355" spans="1:9" s="441" customFormat="1" ht="81" customHeight="1">
      <c r="A1355" s="65">
        <f>A1353+1</f>
        <v>2</v>
      </c>
      <c r="B1355" s="66" t="s">
        <v>297</v>
      </c>
      <c r="C1355" s="67" t="s">
        <v>298</v>
      </c>
      <c r="D1355" s="68">
        <v>1</v>
      </c>
      <c r="E1355" s="69" t="s">
        <v>123</v>
      </c>
      <c r="F1355" s="70">
        <v>180</v>
      </c>
      <c r="G1355" s="71"/>
      <c r="H1355" s="680"/>
      <c r="I1355" s="445"/>
    </row>
    <row r="1356" spans="1:9" s="441" customFormat="1">
      <c r="A1356" s="65"/>
      <c r="B1356" s="66"/>
      <c r="C1356" s="67"/>
      <c r="D1356" s="68"/>
      <c r="E1356" s="69"/>
      <c r="F1356" s="70"/>
      <c r="G1356" s="71"/>
      <c r="H1356" s="680"/>
      <c r="I1356" s="445"/>
    </row>
    <row r="1357" spans="1:9" s="441" customFormat="1" ht="111.75" customHeight="1">
      <c r="A1357" s="65">
        <f>A1355+1</f>
        <v>3</v>
      </c>
      <c r="B1357" s="66" t="s">
        <v>299</v>
      </c>
      <c r="C1357" s="67" t="s">
        <v>300</v>
      </c>
      <c r="D1357" s="68">
        <v>1</v>
      </c>
      <c r="E1357" s="69" t="s">
        <v>123</v>
      </c>
      <c r="F1357" s="70">
        <v>120</v>
      </c>
      <c r="G1357" s="71"/>
      <c r="H1357" s="680"/>
      <c r="I1357" s="445"/>
    </row>
    <row r="1358" spans="1:9" s="441" customFormat="1">
      <c r="A1358" s="65"/>
      <c r="B1358" s="66"/>
      <c r="C1358" s="67"/>
      <c r="D1358" s="68"/>
      <c r="E1358" s="69"/>
      <c r="F1358" s="70"/>
      <c r="G1358" s="71"/>
      <c r="H1358" s="680"/>
      <c r="I1358" s="445"/>
    </row>
    <row r="1359" spans="1:9" s="441" customFormat="1" ht="63.75">
      <c r="A1359" s="65">
        <f>A1357+1</f>
        <v>4</v>
      </c>
      <c r="B1359" s="66" t="s">
        <v>301</v>
      </c>
      <c r="C1359" s="67" t="s">
        <v>302</v>
      </c>
      <c r="D1359" s="68">
        <v>1</v>
      </c>
      <c r="E1359" s="69" t="s">
        <v>123</v>
      </c>
      <c r="F1359" s="70">
        <v>40</v>
      </c>
      <c r="G1359" s="71"/>
      <c r="H1359" s="680"/>
      <c r="I1359" s="445"/>
    </row>
    <row r="1360" spans="1:9" s="441" customFormat="1">
      <c r="A1360" s="65"/>
      <c r="B1360" s="66"/>
      <c r="C1360" s="67"/>
      <c r="D1360" s="68"/>
      <c r="E1360" s="69"/>
      <c r="F1360" s="70"/>
      <c r="G1360" s="71"/>
      <c r="H1360" s="680"/>
      <c r="I1360" s="445"/>
    </row>
    <row r="1361" spans="1:9" s="441" customFormat="1" ht="45" customHeight="1">
      <c r="A1361" s="65">
        <f>A1359+1</f>
        <v>5</v>
      </c>
      <c r="B1361" s="66" t="s">
        <v>303</v>
      </c>
      <c r="C1361" s="67" t="s">
        <v>304</v>
      </c>
      <c r="D1361" s="68">
        <v>1</v>
      </c>
      <c r="E1361" s="69" t="s">
        <v>169</v>
      </c>
      <c r="F1361" s="70">
        <v>1</v>
      </c>
      <c r="G1361" s="71"/>
      <c r="H1361" s="680"/>
      <c r="I1361" s="445"/>
    </row>
    <row r="1362" spans="1:9" s="441" customFormat="1">
      <c r="A1362" s="65"/>
      <c r="B1362" s="66"/>
      <c r="C1362" s="67"/>
      <c r="D1362" s="68"/>
      <c r="E1362" s="69"/>
      <c r="F1362" s="70"/>
      <c r="G1362" s="71"/>
      <c r="H1362" s="680"/>
      <c r="I1362" s="445"/>
    </row>
    <row r="1363" spans="1:9" s="441" customFormat="1" ht="106.5" customHeight="1">
      <c r="A1363" s="65">
        <f t="shared" ref="A1363" si="95">A1361+1</f>
        <v>6</v>
      </c>
      <c r="B1363" s="66" t="s">
        <v>305</v>
      </c>
      <c r="C1363" s="67" t="s">
        <v>306</v>
      </c>
      <c r="D1363" s="68">
        <v>1</v>
      </c>
      <c r="E1363" s="69" t="s">
        <v>123</v>
      </c>
      <c r="F1363" s="70">
        <f>F1357+F1359</f>
        <v>160</v>
      </c>
      <c r="G1363" s="71"/>
      <c r="H1363" s="680"/>
      <c r="I1363" s="445"/>
    </row>
    <row r="1364" spans="1:9" s="441" customFormat="1">
      <c r="A1364" s="65"/>
      <c r="B1364" s="66"/>
      <c r="C1364" s="67"/>
      <c r="D1364" s="68"/>
      <c r="E1364" s="69"/>
      <c r="F1364" s="70"/>
      <c r="G1364" s="71"/>
      <c r="H1364" s="680"/>
      <c r="I1364" s="445"/>
    </row>
    <row r="1365" spans="1:9" s="441" customFormat="1" ht="44.25" customHeight="1">
      <c r="A1365" s="65">
        <f t="shared" ref="A1365" si="96">A1363+1</f>
        <v>7</v>
      </c>
      <c r="B1365" s="66" t="s">
        <v>307</v>
      </c>
      <c r="C1365" s="67" t="s">
        <v>308</v>
      </c>
      <c r="D1365" s="68">
        <v>1</v>
      </c>
      <c r="E1365" s="69" t="s">
        <v>123</v>
      </c>
      <c r="F1365" s="70">
        <f>F1363</f>
        <v>160</v>
      </c>
      <c r="G1365" s="71"/>
      <c r="H1365" s="680"/>
      <c r="I1365" s="445"/>
    </row>
    <row r="1366" spans="1:9" s="441" customFormat="1">
      <c r="A1366" s="65"/>
      <c r="B1366" s="66"/>
      <c r="C1366" s="67"/>
      <c r="D1366" s="68"/>
      <c r="E1366" s="69"/>
      <c r="F1366" s="70"/>
      <c r="G1366" s="71"/>
      <c r="H1366" s="680"/>
      <c r="I1366" s="445"/>
    </row>
    <row r="1367" spans="1:9" s="441" customFormat="1" ht="44.25" customHeight="1">
      <c r="A1367" s="65">
        <f t="shared" ref="A1367" si="97">A1365+1</f>
        <v>8</v>
      </c>
      <c r="B1367" s="66" t="s">
        <v>147</v>
      </c>
      <c r="C1367" s="67" t="s">
        <v>309</v>
      </c>
      <c r="D1367" s="68">
        <v>1</v>
      </c>
      <c r="E1367" s="69" t="s">
        <v>149</v>
      </c>
      <c r="F1367" s="70">
        <v>2400</v>
      </c>
      <c r="G1367" s="71"/>
      <c r="H1367" s="680"/>
      <c r="I1367" s="445"/>
    </row>
    <row r="1368" spans="1:9" s="441" customFormat="1">
      <c r="A1368" s="65"/>
      <c r="B1368" s="66"/>
      <c r="C1368" s="67"/>
      <c r="D1368" s="68"/>
      <c r="E1368" s="69"/>
      <c r="F1368" s="70"/>
      <c r="G1368" s="71"/>
      <c r="H1368" s="680"/>
      <c r="I1368" s="445"/>
    </row>
    <row r="1369" spans="1:9" s="441" customFormat="1" ht="54" customHeight="1">
      <c r="A1369" s="65">
        <f t="shared" ref="A1369" si="98">A1367+1</f>
        <v>9</v>
      </c>
      <c r="B1369" s="66" t="s">
        <v>162</v>
      </c>
      <c r="C1369" s="67" t="s">
        <v>163</v>
      </c>
      <c r="D1369" s="68">
        <v>1</v>
      </c>
      <c r="E1369" s="69" t="s">
        <v>149</v>
      </c>
      <c r="F1369" s="70">
        <v>2400</v>
      </c>
      <c r="G1369" s="71"/>
      <c r="H1369" s="680"/>
      <c r="I1369" s="445"/>
    </row>
    <row r="1370" spans="1:9" s="441" customFormat="1">
      <c r="A1370" s="65"/>
      <c r="B1370" s="66"/>
      <c r="C1370" s="67"/>
      <c r="D1370" s="68"/>
      <c r="E1370" s="69"/>
      <c r="F1370" s="70"/>
      <c r="G1370" s="71"/>
      <c r="H1370" s="680"/>
      <c r="I1370" s="445"/>
    </row>
    <row r="1371" spans="1:9" s="441" customFormat="1" ht="43.5" customHeight="1">
      <c r="A1371" s="65">
        <f t="shared" ref="A1371" si="99">A1369+1</f>
        <v>10</v>
      </c>
      <c r="B1371" s="66" t="s">
        <v>155</v>
      </c>
      <c r="C1371" s="67" t="s">
        <v>447</v>
      </c>
      <c r="D1371" s="68">
        <v>1</v>
      </c>
      <c r="E1371" s="69" t="s">
        <v>123</v>
      </c>
      <c r="F1371" s="70">
        <f>75*2</f>
        <v>150</v>
      </c>
      <c r="G1371" s="71"/>
      <c r="H1371" s="680"/>
      <c r="I1371" s="445"/>
    </row>
    <row r="1372" spans="1:9" s="441" customFormat="1">
      <c r="A1372" s="65"/>
      <c r="B1372" s="66"/>
      <c r="C1372" s="67"/>
      <c r="D1372" s="68"/>
      <c r="E1372" s="69"/>
      <c r="F1372" s="70"/>
      <c r="G1372" s="71"/>
      <c r="H1372" s="680"/>
      <c r="I1372" s="445"/>
    </row>
    <row r="1373" spans="1:9" s="441" customFormat="1" ht="30.75" customHeight="1">
      <c r="A1373" s="65">
        <f t="shared" ref="A1373" si="100">A1371+1</f>
        <v>11</v>
      </c>
      <c r="B1373" s="66" t="s">
        <v>310</v>
      </c>
      <c r="C1373" s="67" t="s">
        <v>311</v>
      </c>
      <c r="D1373" s="68">
        <v>1</v>
      </c>
      <c r="E1373" s="69" t="s">
        <v>149</v>
      </c>
      <c r="F1373" s="70">
        <v>2400</v>
      </c>
      <c r="G1373" s="71"/>
      <c r="H1373" s="680"/>
      <c r="I1373" s="445"/>
    </row>
    <row r="1374" spans="1:9" s="441" customFormat="1">
      <c r="A1374" s="65"/>
      <c r="B1374" s="66"/>
      <c r="C1374" s="67"/>
      <c r="D1374" s="68"/>
      <c r="E1374" s="69"/>
      <c r="F1374" s="70"/>
      <c r="G1374" s="71"/>
      <c r="H1374" s="680"/>
      <c r="I1374" s="445"/>
    </row>
    <row r="1375" spans="1:9" s="441" customFormat="1" ht="25.5">
      <c r="A1375" s="65">
        <f t="shared" ref="A1375" si="101">A1373+1</f>
        <v>12</v>
      </c>
      <c r="B1375" s="66" t="s">
        <v>312</v>
      </c>
      <c r="C1375" s="67" t="s">
        <v>313</v>
      </c>
      <c r="D1375" s="68">
        <v>1</v>
      </c>
      <c r="E1375" s="69" t="s">
        <v>149</v>
      </c>
      <c r="F1375" s="70">
        <v>2400</v>
      </c>
      <c r="G1375" s="71"/>
      <c r="H1375" s="680"/>
      <c r="I1375" s="445"/>
    </row>
    <row r="1376" spans="1:9" s="441" customFormat="1">
      <c r="A1376" s="65"/>
      <c r="B1376" s="66"/>
      <c r="C1376" s="67"/>
      <c r="D1376" s="68"/>
      <c r="E1376" s="69"/>
      <c r="F1376" s="70"/>
      <c r="G1376" s="71"/>
      <c r="H1376" s="680"/>
      <c r="I1376" s="445"/>
    </row>
    <row r="1377" spans="1:9" s="441" customFormat="1" ht="25.5">
      <c r="A1377" s="65">
        <f t="shared" ref="A1377" si="102">A1375+1</f>
        <v>13</v>
      </c>
      <c r="B1377" s="66" t="s">
        <v>157</v>
      </c>
      <c r="C1377" s="67" t="s">
        <v>314</v>
      </c>
      <c r="D1377" s="68">
        <v>1</v>
      </c>
      <c r="E1377" s="69" t="s">
        <v>159</v>
      </c>
      <c r="F1377" s="70">
        <v>6</v>
      </c>
      <c r="G1377" s="71"/>
      <c r="H1377" s="680"/>
      <c r="I1377" s="445"/>
    </row>
    <row r="1378" spans="1:9" s="441" customFormat="1">
      <c r="A1378" s="65"/>
      <c r="B1378" s="66"/>
      <c r="C1378" s="67"/>
      <c r="D1378" s="68"/>
      <c r="E1378" s="69"/>
      <c r="F1378" s="70"/>
      <c r="G1378" s="71"/>
      <c r="H1378" s="680"/>
      <c r="I1378" s="445"/>
    </row>
    <row r="1379" spans="1:9" s="441" customFormat="1">
      <c r="A1379" s="65">
        <f t="shared" ref="A1379" si="103">A1377+1</f>
        <v>14</v>
      </c>
      <c r="B1379" s="66" t="s">
        <v>160</v>
      </c>
      <c r="C1379" s="67" t="s">
        <v>315</v>
      </c>
      <c r="D1379" s="68">
        <v>1</v>
      </c>
      <c r="E1379" s="69" t="s">
        <v>159</v>
      </c>
      <c r="F1379" s="70">
        <v>10</v>
      </c>
      <c r="G1379" s="71"/>
      <c r="H1379" s="680"/>
      <c r="I1379" s="445"/>
    </row>
    <row r="1380" spans="1:9" s="441" customFormat="1">
      <c r="A1380" s="65"/>
      <c r="B1380" s="66"/>
      <c r="C1380" s="67"/>
      <c r="D1380" s="68"/>
      <c r="E1380" s="69"/>
      <c r="F1380" s="70"/>
      <c r="G1380" s="71"/>
      <c r="H1380" s="680"/>
      <c r="I1380" s="445"/>
    </row>
    <row r="1381" spans="1:9" s="441" customFormat="1" ht="34.5" customHeight="1">
      <c r="A1381" s="65">
        <f t="shared" ref="A1381" si="104">A1379+1</f>
        <v>15</v>
      </c>
      <c r="B1381" s="66" t="s">
        <v>316</v>
      </c>
      <c r="C1381" s="67" t="s">
        <v>317</v>
      </c>
      <c r="D1381" s="68">
        <v>1</v>
      </c>
      <c r="E1381" s="69" t="s">
        <v>194</v>
      </c>
      <c r="F1381" s="70">
        <v>1</v>
      </c>
      <c r="G1381" s="71"/>
      <c r="H1381" s="680"/>
      <c r="I1381" s="445"/>
    </row>
    <row r="1382" spans="1:9" s="441" customFormat="1">
      <c r="A1382" s="65"/>
      <c r="B1382" s="66"/>
      <c r="C1382" s="67"/>
      <c r="D1382" s="68"/>
      <c r="E1382" s="69"/>
      <c r="F1382" s="70"/>
      <c r="G1382" s="71"/>
      <c r="H1382" s="680"/>
      <c r="I1382" s="445"/>
    </row>
    <row r="1383" spans="1:9" s="441" customFormat="1">
      <c r="A1383" s="80" t="s">
        <v>84</v>
      </c>
      <c r="B1383" s="65"/>
      <c r="C1383" s="78" t="s">
        <v>448</v>
      </c>
      <c r="D1383" s="68"/>
      <c r="E1383" s="69"/>
      <c r="F1383" s="70"/>
      <c r="G1383" s="71"/>
      <c r="H1383" s="680"/>
      <c r="I1383" s="445"/>
    </row>
    <row r="1384" spans="1:9" s="441" customFormat="1">
      <c r="A1384" s="65"/>
      <c r="B1384" s="66"/>
      <c r="C1384" s="67"/>
      <c r="D1384" s="68"/>
      <c r="E1384" s="69"/>
      <c r="F1384" s="70"/>
      <c r="G1384" s="71"/>
      <c r="H1384" s="680"/>
      <c r="I1384" s="445"/>
    </row>
    <row r="1385" spans="1:9" s="441" customFormat="1" ht="34.5" customHeight="1">
      <c r="A1385" s="65">
        <f>A1381+1</f>
        <v>16</v>
      </c>
      <c r="B1385" s="66" t="s">
        <v>178</v>
      </c>
      <c r="C1385" s="67" t="s">
        <v>278</v>
      </c>
      <c r="D1385" s="68">
        <v>100</v>
      </c>
      <c r="E1385" s="69" t="s">
        <v>65</v>
      </c>
      <c r="F1385" s="70">
        <v>2</v>
      </c>
      <c r="G1385" s="71"/>
      <c r="H1385" s="680"/>
      <c r="I1385" s="445"/>
    </row>
    <row r="1386" spans="1:9" s="441" customFormat="1">
      <c r="A1386" s="440"/>
      <c r="B1386" s="440"/>
      <c r="C1386" s="520"/>
      <c r="D1386" s="442"/>
      <c r="E1386" s="443"/>
      <c r="F1386" s="633"/>
      <c r="G1386" s="444"/>
      <c r="H1386" s="718"/>
      <c r="I1386" s="445"/>
    </row>
    <row r="1387" spans="1:9" s="441" customFormat="1">
      <c r="A1387" s="244" t="s">
        <v>130</v>
      </c>
      <c r="B1387" s="88"/>
      <c r="C1387" s="247" t="s">
        <v>141</v>
      </c>
      <c r="D1387" s="245"/>
      <c r="E1387" s="249"/>
      <c r="F1387" s="585"/>
      <c r="G1387" s="539"/>
      <c r="H1387" s="758"/>
      <c r="I1387" s="445"/>
    </row>
    <row r="1388" spans="1:9" s="441" customFormat="1">
      <c r="A1388" s="246"/>
      <c r="B1388" s="246"/>
      <c r="C1388" s="247"/>
      <c r="D1388" s="248"/>
      <c r="E1388" s="249"/>
      <c r="F1388" s="586"/>
      <c r="G1388" s="539"/>
      <c r="H1388" s="721"/>
      <c r="I1388" s="445"/>
    </row>
    <row r="1389" spans="1:9" ht="32.25" customHeight="1">
      <c r="A1389" s="250">
        <f>A1385+1</f>
        <v>17</v>
      </c>
      <c r="B1389" s="250" t="s">
        <v>142</v>
      </c>
      <c r="C1389" s="475" t="s">
        <v>143</v>
      </c>
      <c r="D1389" s="251">
        <v>1</v>
      </c>
      <c r="E1389" s="252" t="s">
        <v>267</v>
      </c>
      <c r="F1389" s="587">
        <f>15*1</f>
        <v>15</v>
      </c>
      <c r="G1389" s="540"/>
      <c r="H1389" s="722"/>
    </row>
    <row r="1390" spans="1:9">
      <c r="A1390" s="246"/>
      <c r="B1390" s="250"/>
      <c r="C1390" s="475"/>
      <c r="D1390" s="251"/>
      <c r="E1390" s="252"/>
      <c r="F1390" s="587"/>
      <c r="G1390" s="540"/>
      <c r="H1390" s="722"/>
    </row>
    <row r="1391" spans="1:9" ht="25.5">
      <c r="A1391" s="250">
        <f>A1389+1</f>
        <v>18</v>
      </c>
      <c r="B1391" s="250" t="s">
        <v>144</v>
      </c>
      <c r="C1391" s="73" t="s">
        <v>268</v>
      </c>
      <c r="D1391" s="68">
        <v>1</v>
      </c>
      <c r="E1391" s="253" t="s">
        <v>146</v>
      </c>
      <c r="F1391" s="587">
        <v>2</v>
      </c>
      <c r="G1391" s="540"/>
      <c r="H1391" s="722"/>
    </row>
    <row r="1392" spans="1:9">
      <c r="A1392" s="246"/>
      <c r="B1392" s="250"/>
      <c r="C1392" s="475"/>
      <c r="D1392" s="251"/>
      <c r="E1392" s="253"/>
      <c r="F1392" s="587"/>
      <c r="G1392" s="540"/>
      <c r="H1392" s="722"/>
    </row>
    <row r="1393" spans="1:8" ht="46.5" customHeight="1">
      <c r="A1393" s="250">
        <f t="shared" ref="A1393" si="105">A1391+1</f>
        <v>19</v>
      </c>
      <c r="B1393" s="250" t="s">
        <v>147</v>
      </c>
      <c r="C1393" s="475" t="s">
        <v>309</v>
      </c>
      <c r="D1393" s="251">
        <v>1</v>
      </c>
      <c r="E1393" s="253" t="s">
        <v>149</v>
      </c>
      <c r="F1393" s="587">
        <f>2*180</f>
        <v>360</v>
      </c>
      <c r="G1393" s="540"/>
      <c r="H1393" s="722"/>
    </row>
    <row r="1394" spans="1:8">
      <c r="A1394" s="246"/>
      <c r="B1394" s="250"/>
      <c r="C1394" s="475"/>
      <c r="D1394" s="251"/>
      <c r="E1394" s="253"/>
      <c r="F1394" s="587"/>
      <c r="G1394" s="540"/>
      <c r="H1394" s="722"/>
    </row>
    <row r="1395" spans="1:8" ht="25.5">
      <c r="A1395" s="250">
        <f t="shared" ref="A1395" si="106">A1393+1</f>
        <v>20</v>
      </c>
      <c r="B1395" s="254" t="s">
        <v>150</v>
      </c>
      <c r="C1395" s="476" t="s">
        <v>151</v>
      </c>
      <c r="D1395" s="255">
        <v>1</v>
      </c>
      <c r="E1395" s="252" t="s">
        <v>152</v>
      </c>
      <c r="F1395" s="588">
        <v>1.2</v>
      </c>
      <c r="G1395" s="541"/>
      <c r="H1395" s="722"/>
    </row>
    <row r="1396" spans="1:8">
      <c r="A1396" s="246"/>
      <c r="B1396" s="254"/>
      <c r="C1396" s="476"/>
      <c r="D1396" s="255"/>
      <c r="E1396" s="252"/>
      <c r="F1396" s="589"/>
      <c r="G1396" s="541"/>
      <c r="H1396" s="722"/>
    </row>
    <row r="1397" spans="1:8" ht="25.5">
      <c r="A1397" s="250">
        <f t="shared" ref="A1397" si="107">A1395+1</f>
        <v>21</v>
      </c>
      <c r="B1397" s="254" t="s">
        <v>153</v>
      </c>
      <c r="C1397" s="476" t="s">
        <v>154</v>
      </c>
      <c r="D1397" s="255">
        <v>1</v>
      </c>
      <c r="E1397" s="252" t="s">
        <v>267</v>
      </c>
      <c r="F1397" s="589">
        <f>258</f>
        <v>258</v>
      </c>
      <c r="G1397" s="541"/>
      <c r="H1397" s="722"/>
    </row>
    <row r="1398" spans="1:8">
      <c r="A1398" s="246"/>
      <c r="B1398" s="250"/>
      <c r="C1398" s="475"/>
      <c r="D1398" s="251"/>
      <c r="E1398" s="252"/>
      <c r="F1398" s="587"/>
      <c r="G1398" s="540"/>
      <c r="H1398" s="722"/>
    </row>
    <row r="1399" spans="1:8" ht="38.25">
      <c r="A1399" s="250">
        <f t="shared" ref="A1399" si="108">A1397+1</f>
        <v>22</v>
      </c>
      <c r="B1399" s="250" t="s">
        <v>155</v>
      </c>
      <c r="C1399" s="475" t="s">
        <v>156</v>
      </c>
      <c r="D1399" s="251">
        <v>1</v>
      </c>
      <c r="E1399" s="252" t="s">
        <v>267</v>
      </c>
      <c r="F1399" s="589">
        <f>70</f>
        <v>70</v>
      </c>
      <c r="G1399" s="541"/>
      <c r="H1399" s="722"/>
    </row>
    <row r="1400" spans="1:8">
      <c r="A1400" s="246"/>
      <c r="B1400" s="250"/>
      <c r="C1400" s="475"/>
      <c r="D1400" s="251"/>
      <c r="E1400" s="252"/>
      <c r="F1400" s="589"/>
      <c r="G1400" s="541"/>
      <c r="H1400" s="722"/>
    </row>
    <row r="1401" spans="1:8" ht="25.5">
      <c r="A1401" s="250">
        <f>A1399+1</f>
        <v>23</v>
      </c>
      <c r="B1401" s="250" t="s">
        <v>157</v>
      </c>
      <c r="C1401" s="475" t="s">
        <v>158</v>
      </c>
      <c r="D1401" s="251">
        <v>1</v>
      </c>
      <c r="E1401" s="253" t="s">
        <v>159</v>
      </c>
      <c r="F1401" s="587">
        <v>1</v>
      </c>
      <c r="G1401" s="540"/>
      <c r="H1401" s="722"/>
    </row>
    <row r="1402" spans="1:8">
      <c r="A1402" s="246"/>
      <c r="B1402" s="250"/>
      <c r="C1402" s="475"/>
      <c r="D1402" s="251"/>
      <c r="E1402" s="253"/>
      <c r="F1402" s="587"/>
      <c r="G1402" s="540"/>
      <c r="H1402" s="722"/>
    </row>
    <row r="1403" spans="1:8">
      <c r="A1403" s="250">
        <f t="shared" ref="A1403" si="109">A1401+1</f>
        <v>24</v>
      </c>
      <c r="B1403" s="250" t="s">
        <v>160</v>
      </c>
      <c r="C1403" s="475" t="s">
        <v>161</v>
      </c>
      <c r="D1403" s="251">
        <v>1</v>
      </c>
      <c r="E1403" s="253" t="s">
        <v>159</v>
      </c>
      <c r="F1403" s="587">
        <v>4</v>
      </c>
      <c r="G1403" s="540"/>
      <c r="H1403" s="722"/>
    </row>
    <row r="1404" spans="1:8">
      <c r="A1404" s="246"/>
      <c r="B1404" s="250"/>
      <c r="C1404" s="475"/>
      <c r="D1404" s="251"/>
      <c r="E1404" s="253"/>
      <c r="F1404" s="587"/>
      <c r="G1404" s="540"/>
      <c r="H1404" s="722"/>
    </row>
    <row r="1405" spans="1:8" ht="57.75" customHeight="1">
      <c r="A1405" s="250">
        <f t="shared" ref="A1405" si="110">A1403+1</f>
        <v>25</v>
      </c>
      <c r="B1405" s="250" t="s">
        <v>162</v>
      </c>
      <c r="C1405" s="475" t="s">
        <v>163</v>
      </c>
      <c r="D1405" s="251">
        <v>1</v>
      </c>
      <c r="E1405" s="533" t="s">
        <v>164</v>
      </c>
      <c r="F1405" s="587">
        <v>360</v>
      </c>
      <c r="G1405" s="540"/>
      <c r="H1405" s="722"/>
    </row>
    <row r="1406" spans="1:8">
      <c r="A1406" s="246"/>
      <c r="B1406" s="250"/>
      <c r="C1406" s="475"/>
      <c r="D1406" s="251"/>
      <c r="E1406" s="253"/>
      <c r="F1406" s="587"/>
      <c r="G1406" s="540"/>
      <c r="H1406" s="722"/>
    </row>
    <row r="1407" spans="1:8" ht="32.25" customHeight="1">
      <c r="A1407" s="250">
        <f t="shared" ref="A1407" si="111">A1405+1</f>
        <v>26</v>
      </c>
      <c r="B1407" s="250" t="s">
        <v>165</v>
      </c>
      <c r="C1407" s="475" t="s">
        <v>166</v>
      </c>
      <c r="D1407" s="251">
        <v>1</v>
      </c>
      <c r="E1407" s="253" t="s">
        <v>149</v>
      </c>
      <c r="F1407" s="587">
        <f>180*2</f>
        <v>360</v>
      </c>
      <c r="G1407" s="540"/>
      <c r="H1407" s="722"/>
    </row>
    <row r="1408" spans="1:8">
      <c r="A1408" s="246"/>
      <c r="B1408" s="250"/>
      <c r="C1408" s="475"/>
      <c r="D1408" s="251"/>
      <c r="E1408" s="253"/>
      <c r="F1408" s="587"/>
      <c r="G1408" s="540"/>
      <c r="H1408" s="722"/>
    </row>
    <row r="1409" spans="1:8" ht="31.5" customHeight="1">
      <c r="A1409" s="250">
        <f t="shared" ref="A1409" si="112">A1407+1</f>
        <v>27</v>
      </c>
      <c r="B1409" s="66" t="s">
        <v>167</v>
      </c>
      <c r="C1409" s="475" t="s">
        <v>168</v>
      </c>
      <c r="D1409" s="251">
        <v>1</v>
      </c>
      <c r="E1409" s="253" t="s">
        <v>169</v>
      </c>
      <c r="F1409" s="587">
        <v>2</v>
      </c>
      <c r="G1409" s="540"/>
      <c r="H1409" s="722"/>
    </row>
    <row r="1410" spans="1:8">
      <c r="A1410" s="246"/>
      <c r="B1410" s="257"/>
      <c r="C1410" s="475"/>
      <c r="D1410" s="251"/>
      <c r="E1410" s="253"/>
      <c r="F1410" s="586"/>
      <c r="G1410" s="540"/>
      <c r="H1410" s="722"/>
    </row>
    <row r="1411" spans="1:8" ht="63.75">
      <c r="A1411" s="250">
        <f t="shared" ref="A1411" si="113">A1409+1</f>
        <v>28</v>
      </c>
      <c r="B1411" s="257" t="s">
        <v>170</v>
      </c>
      <c r="C1411" s="477" t="s">
        <v>171</v>
      </c>
      <c r="D1411" s="258">
        <v>1</v>
      </c>
      <c r="E1411" s="253" t="s">
        <v>169</v>
      </c>
      <c r="F1411" s="587">
        <v>1</v>
      </c>
      <c r="G1411" s="540"/>
      <c r="H1411" s="722"/>
    </row>
    <row r="1412" spans="1:8">
      <c r="A1412" s="250"/>
      <c r="B1412" s="257"/>
      <c r="C1412" s="477"/>
      <c r="D1412" s="258"/>
      <c r="E1412" s="253"/>
      <c r="F1412" s="587"/>
      <c r="G1412" s="540"/>
      <c r="H1412" s="722"/>
    </row>
    <row r="1413" spans="1:8">
      <c r="A1413" s="259" t="s">
        <v>138</v>
      </c>
      <c r="B1413" s="260"/>
      <c r="C1413" s="478" t="s">
        <v>173</v>
      </c>
      <c r="D1413" s="261"/>
      <c r="E1413" s="252"/>
      <c r="F1413" s="589"/>
      <c r="G1413" s="541"/>
      <c r="H1413" s="722"/>
    </row>
    <row r="1414" spans="1:8">
      <c r="A1414" s="262"/>
      <c r="B1414" s="260"/>
      <c r="C1414" s="478"/>
      <c r="D1414" s="261"/>
      <c r="E1414" s="252"/>
      <c r="F1414" s="589"/>
      <c r="G1414" s="541"/>
      <c r="H1414" s="722"/>
    </row>
    <row r="1415" spans="1:8" ht="36" customHeight="1">
      <c r="A1415" s="250">
        <f>A1411+1</f>
        <v>29</v>
      </c>
      <c r="B1415" s="260" t="s">
        <v>174</v>
      </c>
      <c r="C1415" s="479" t="s">
        <v>175</v>
      </c>
      <c r="D1415" s="263">
        <v>1</v>
      </c>
      <c r="E1415" s="252" t="s">
        <v>267</v>
      </c>
      <c r="F1415" s="589">
        <f>55*7</f>
        <v>385</v>
      </c>
      <c r="G1415" s="541"/>
      <c r="H1415" s="722"/>
    </row>
    <row r="1416" spans="1:8">
      <c r="A1416" s="262"/>
      <c r="B1416" s="260"/>
      <c r="C1416" s="479"/>
      <c r="D1416" s="263"/>
      <c r="E1416" s="252"/>
      <c r="F1416" s="589"/>
      <c r="G1416" s="541"/>
      <c r="H1416" s="722"/>
    </row>
    <row r="1417" spans="1:8" ht="51">
      <c r="A1417" s="250">
        <f>A1415+1</f>
        <v>30</v>
      </c>
      <c r="B1417" s="260" t="s">
        <v>176</v>
      </c>
      <c r="C1417" s="479" t="s">
        <v>177</v>
      </c>
      <c r="D1417" s="263">
        <v>1</v>
      </c>
      <c r="E1417" s="252" t="s">
        <v>267</v>
      </c>
      <c r="F1417" s="589">
        <f>45*1</f>
        <v>45</v>
      </c>
      <c r="G1417" s="541"/>
      <c r="H1417" s="722"/>
    </row>
    <row r="1418" spans="1:8">
      <c r="A1418" s="262"/>
      <c r="B1418" s="254"/>
      <c r="C1418" s="476"/>
      <c r="D1418" s="255"/>
      <c r="E1418" s="264"/>
      <c r="F1418" s="589"/>
      <c r="G1418" s="541"/>
      <c r="H1418" s="722"/>
    </row>
    <row r="1419" spans="1:8" ht="46.5" customHeight="1">
      <c r="A1419" s="250">
        <f>A1417+1</f>
        <v>31</v>
      </c>
      <c r="B1419" s="254" t="s">
        <v>178</v>
      </c>
      <c r="C1419" s="476" t="s">
        <v>179</v>
      </c>
      <c r="D1419" s="255">
        <v>100</v>
      </c>
      <c r="E1419" s="264" t="s">
        <v>65</v>
      </c>
      <c r="F1419" s="589">
        <v>4</v>
      </c>
      <c r="G1419" s="541"/>
      <c r="H1419" s="722"/>
    </row>
    <row r="1420" spans="1:8">
      <c r="A1420" s="250"/>
      <c r="B1420" s="257"/>
      <c r="C1420" s="73"/>
      <c r="D1420" s="68"/>
      <c r="E1420" s="265"/>
      <c r="F1420" s="591"/>
      <c r="G1420" s="734"/>
      <c r="H1420" s="722"/>
    </row>
    <row r="1421" spans="1:8">
      <c r="A1421" s="784" t="s">
        <v>180</v>
      </c>
      <c r="B1421" s="784"/>
      <c r="C1421" s="784"/>
      <c r="D1421" s="784"/>
      <c r="E1421" s="784"/>
      <c r="F1421" s="784"/>
      <c r="G1421" s="784"/>
      <c r="H1421" s="735"/>
    </row>
    <row r="1422" spans="1:8">
      <c r="A1422" s="784" t="s">
        <v>181</v>
      </c>
      <c r="B1422" s="784"/>
      <c r="C1422" s="784"/>
      <c r="D1422" s="784"/>
      <c r="E1422" s="784"/>
      <c r="F1422" s="784"/>
      <c r="G1422" s="784"/>
      <c r="H1422" s="735"/>
    </row>
    <row r="1423" spans="1:8">
      <c r="A1423" s="784" t="s">
        <v>180</v>
      </c>
      <c r="B1423" s="784"/>
      <c r="C1423" s="784"/>
      <c r="D1423" s="784"/>
      <c r="E1423" s="784"/>
      <c r="F1423" s="784"/>
      <c r="G1423" s="784"/>
      <c r="H1423" s="735"/>
    </row>
    <row r="1424" spans="1:8">
      <c r="A1424" s="88"/>
      <c r="B1424" s="88"/>
      <c r="C1424" s="247"/>
      <c r="D1424" s="248"/>
      <c r="E1424" s="253"/>
      <c r="F1424" s="588"/>
      <c r="G1424" s="745"/>
      <c r="H1424" s="686"/>
    </row>
    <row r="1425" spans="1:8">
      <c r="A1425" s="244" t="s">
        <v>140</v>
      </c>
      <c r="B1425" s="88"/>
      <c r="C1425" s="247" t="s">
        <v>187</v>
      </c>
      <c r="D1425" s="245"/>
      <c r="E1425" s="249"/>
      <c r="F1425" s="585"/>
      <c r="G1425" s="539"/>
      <c r="H1425" s="758"/>
    </row>
    <row r="1426" spans="1:8">
      <c r="A1426" s="88"/>
      <c r="B1426" s="88"/>
      <c r="C1426" s="475"/>
      <c r="D1426" s="251"/>
      <c r="E1426" s="253"/>
      <c r="F1426" s="588"/>
      <c r="G1426" s="745"/>
      <c r="H1426" s="686"/>
    </row>
    <row r="1427" spans="1:8" ht="32.25" customHeight="1">
      <c r="A1427" s="250">
        <f>A1419+1</f>
        <v>32</v>
      </c>
      <c r="B1427" s="250" t="s">
        <v>184</v>
      </c>
      <c r="C1427" s="475" t="s">
        <v>189</v>
      </c>
      <c r="D1427" s="251">
        <v>1</v>
      </c>
      <c r="E1427" s="253" t="s">
        <v>146</v>
      </c>
      <c r="F1427" s="587">
        <v>4</v>
      </c>
      <c r="G1427" s="540"/>
      <c r="H1427" s="722"/>
    </row>
    <row r="1428" spans="1:8">
      <c r="A1428" s="88"/>
      <c r="B1428" s="88"/>
      <c r="C1428" s="475"/>
      <c r="D1428" s="251"/>
      <c r="E1428" s="253"/>
      <c r="F1428" s="588"/>
      <c r="G1428" s="745"/>
      <c r="H1428" s="722"/>
    </row>
    <row r="1429" spans="1:8" ht="38.25">
      <c r="A1429" s="250">
        <f>A1427+1</f>
        <v>33</v>
      </c>
      <c r="B1429" s="250" t="s">
        <v>188</v>
      </c>
      <c r="C1429" s="475" t="s">
        <v>191</v>
      </c>
      <c r="D1429" s="251">
        <v>1</v>
      </c>
      <c r="E1429" s="252" t="s">
        <v>146</v>
      </c>
      <c r="F1429" s="591">
        <v>1</v>
      </c>
      <c r="G1429" s="541"/>
      <c r="H1429" s="722"/>
    </row>
    <row r="1430" spans="1:8">
      <c r="A1430" s="88"/>
      <c r="B1430" s="88"/>
      <c r="C1430" s="475"/>
      <c r="D1430" s="251"/>
      <c r="E1430" s="252"/>
      <c r="F1430" s="591"/>
      <c r="G1430" s="541"/>
      <c r="H1430" s="722"/>
    </row>
    <row r="1431" spans="1:8" ht="51">
      <c r="A1431" s="250">
        <f>A1429+1</f>
        <v>34</v>
      </c>
      <c r="B1431" s="250" t="s">
        <v>190</v>
      </c>
      <c r="C1431" s="475" t="s">
        <v>193</v>
      </c>
      <c r="D1431" s="251">
        <v>1</v>
      </c>
      <c r="E1431" s="311" t="s">
        <v>194</v>
      </c>
      <c r="F1431" s="589">
        <v>2</v>
      </c>
      <c r="G1431" s="541"/>
      <c r="H1431" s="722"/>
    </row>
    <row r="1432" spans="1:8">
      <c r="A1432" s="250"/>
      <c r="B1432" s="250"/>
      <c r="C1432" s="475"/>
      <c r="D1432" s="251"/>
      <c r="E1432" s="311"/>
      <c r="F1432" s="589"/>
      <c r="G1432" s="541"/>
      <c r="H1432" s="722"/>
    </row>
    <row r="1433" spans="1:8">
      <c r="A1433" s="784" t="s">
        <v>272</v>
      </c>
      <c r="B1433" s="784"/>
      <c r="C1433" s="784"/>
      <c r="D1433" s="784"/>
      <c r="E1433" s="784"/>
      <c r="F1433" s="784"/>
      <c r="G1433" s="784"/>
      <c r="H1433" s="735"/>
    </row>
    <row r="1434" spans="1:8">
      <c r="A1434" s="784" t="s">
        <v>273</v>
      </c>
      <c r="B1434" s="784"/>
      <c r="C1434" s="784"/>
      <c r="D1434" s="784"/>
      <c r="E1434" s="784"/>
      <c r="F1434" s="784"/>
      <c r="G1434" s="784"/>
      <c r="H1434" s="736"/>
    </row>
    <row r="1435" spans="1:8">
      <c r="A1435" s="439"/>
      <c r="B1435" s="439"/>
      <c r="C1435" s="482"/>
      <c r="D1435" s="245"/>
      <c r="E1435" s="249"/>
      <c r="F1435" s="585"/>
      <c r="G1435" s="562"/>
      <c r="H1435" s="721"/>
    </row>
    <row r="1436" spans="1:8">
      <c r="A1436" s="88"/>
      <c r="B1436" s="248" t="s">
        <v>197</v>
      </c>
      <c r="C1436" s="482" t="s">
        <v>449</v>
      </c>
      <c r="D1436" s="245"/>
      <c r="E1436" s="253"/>
      <c r="F1436" s="588"/>
      <c r="G1436" s="745"/>
      <c r="H1436" s="686"/>
    </row>
    <row r="1437" spans="1:8">
      <c r="A1437" s="88"/>
      <c r="B1437" s="88"/>
      <c r="C1437" s="483" t="s">
        <v>450</v>
      </c>
      <c r="D1437" s="256"/>
      <c r="E1437" s="253">
        <v>2</v>
      </c>
      <c r="F1437" s="588"/>
      <c r="G1437" s="745"/>
      <c r="H1437" s="686"/>
    </row>
    <row r="1438" spans="1:8">
      <c r="A1438" s="88"/>
      <c r="B1438" s="88"/>
      <c r="C1438" s="483" t="s">
        <v>451</v>
      </c>
      <c r="D1438" s="256"/>
      <c r="E1438" s="253">
        <v>1</v>
      </c>
      <c r="F1438" s="588"/>
      <c r="G1438" s="745"/>
      <c r="H1438" s="686"/>
    </row>
    <row r="1439" spans="1:8">
      <c r="A1439" s="88"/>
      <c r="B1439" s="88"/>
      <c r="C1439" s="483" t="s">
        <v>201</v>
      </c>
      <c r="D1439" s="256"/>
      <c r="E1439" s="253">
        <v>1</v>
      </c>
      <c r="F1439" s="588"/>
      <c r="G1439" s="745"/>
      <c r="H1439" s="686"/>
    </row>
    <row r="1440" spans="1:8">
      <c r="A1440" s="88"/>
      <c r="B1440" s="88"/>
      <c r="C1440" s="483" t="s">
        <v>202</v>
      </c>
      <c r="D1440" s="256"/>
      <c r="E1440" s="253">
        <v>4</v>
      </c>
      <c r="F1440" s="588"/>
      <c r="G1440" s="745"/>
      <c r="H1440" s="686"/>
    </row>
    <row r="1441" spans="1:8">
      <c r="A1441" s="88"/>
      <c r="B1441" s="88"/>
      <c r="C1441" s="483" t="s">
        <v>203</v>
      </c>
      <c r="D1441" s="256"/>
      <c r="E1441" s="253">
        <v>2</v>
      </c>
      <c r="F1441" s="588"/>
      <c r="G1441" s="745"/>
      <c r="H1441" s="686"/>
    </row>
    <row r="1442" spans="1:8">
      <c r="A1442" s="88"/>
      <c r="B1442" s="88"/>
      <c r="C1442" s="483"/>
      <c r="D1442" s="256"/>
      <c r="E1442" s="253"/>
      <c r="F1442" s="588"/>
      <c r="G1442" s="745"/>
      <c r="H1442" s="686"/>
    </row>
    <row r="1443" spans="1:8">
      <c r="A1443" s="88"/>
      <c r="B1443" s="88"/>
      <c r="C1443" s="483"/>
      <c r="D1443" s="256"/>
      <c r="E1443" s="253"/>
      <c r="F1443" s="588"/>
      <c r="G1443" s="745"/>
      <c r="H1443" s="686"/>
    </row>
    <row r="1444" spans="1:8">
      <c r="A1444" s="88"/>
      <c r="B1444" s="88"/>
      <c r="C1444" s="483"/>
      <c r="D1444" s="256"/>
      <c r="E1444" s="253"/>
      <c r="F1444" s="588"/>
      <c r="G1444" s="745"/>
      <c r="H1444" s="686"/>
    </row>
    <row r="1445" spans="1:8">
      <c r="A1445" s="88"/>
      <c r="B1445" s="88"/>
      <c r="C1445" s="483"/>
      <c r="D1445" s="256"/>
      <c r="E1445" s="253"/>
      <c r="F1445" s="588"/>
      <c r="G1445" s="745"/>
      <c r="H1445" s="686"/>
    </row>
    <row r="1446" spans="1:8">
      <c r="A1446" s="88"/>
      <c r="B1446" s="88"/>
      <c r="C1446" s="483"/>
      <c r="D1446" s="256"/>
      <c r="E1446" s="253"/>
      <c r="F1446" s="588"/>
      <c r="G1446" s="745"/>
      <c r="H1446" s="686"/>
    </row>
    <row r="1447" spans="1:8">
      <c r="A1447" s="88"/>
      <c r="B1447" s="88"/>
      <c r="C1447" s="483"/>
      <c r="D1447" s="256"/>
      <c r="E1447" s="253"/>
      <c r="F1447" s="588"/>
      <c r="G1447" s="745"/>
      <c r="H1447" s="686"/>
    </row>
    <row r="1448" spans="1:8">
      <c r="A1448" s="88"/>
      <c r="B1448" s="88"/>
      <c r="C1448" s="483"/>
      <c r="D1448" s="256"/>
      <c r="E1448" s="253"/>
      <c r="F1448" s="588"/>
      <c r="G1448" s="745"/>
      <c r="H1448" s="686"/>
    </row>
    <row r="1449" spans="1:8">
      <c r="A1449" s="88"/>
      <c r="B1449" s="88"/>
      <c r="C1449" s="483"/>
      <c r="D1449" s="256"/>
      <c r="E1449" s="253"/>
      <c r="F1449" s="588"/>
      <c r="G1449" s="745"/>
      <c r="H1449" s="686"/>
    </row>
    <row r="1450" spans="1:8">
      <c r="A1450" s="88"/>
      <c r="B1450" s="88"/>
      <c r="C1450" s="483"/>
      <c r="D1450" s="256"/>
      <c r="E1450" s="253"/>
      <c r="F1450" s="588"/>
      <c r="G1450" s="745"/>
      <c r="H1450" s="686"/>
    </row>
    <row r="1451" spans="1:8">
      <c r="A1451" s="88"/>
      <c r="B1451" s="88"/>
      <c r="C1451" s="483"/>
      <c r="D1451" s="256"/>
      <c r="E1451" s="253"/>
      <c r="F1451" s="588"/>
      <c r="G1451" s="745"/>
      <c r="H1451" s="686"/>
    </row>
    <row r="1452" spans="1:8">
      <c r="A1452" s="88"/>
      <c r="B1452" s="88"/>
      <c r="C1452" s="483"/>
      <c r="D1452" s="256"/>
      <c r="E1452" s="253"/>
      <c r="F1452" s="588"/>
      <c r="G1452" s="745"/>
      <c r="H1452" s="686"/>
    </row>
    <row r="1453" spans="1:8">
      <c r="A1453" s="88"/>
      <c r="B1453" s="88"/>
      <c r="C1453" s="483"/>
      <c r="D1453" s="256"/>
      <c r="E1453" s="253"/>
      <c r="F1453" s="588"/>
      <c r="G1453" s="745"/>
      <c r="H1453" s="686"/>
    </row>
    <row r="1454" spans="1:8">
      <c r="A1454" s="88"/>
      <c r="B1454" s="88"/>
      <c r="C1454" s="483"/>
      <c r="D1454" s="256"/>
      <c r="E1454" s="253"/>
      <c r="F1454" s="588"/>
      <c r="G1454" s="745"/>
      <c r="H1454" s="686"/>
    </row>
    <row r="1455" spans="1:8">
      <c r="A1455" s="88"/>
      <c r="B1455" s="88"/>
      <c r="C1455" s="483"/>
      <c r="D1455" s="256"/>
      <c r="E1455" s="253"/>
      <c r="F1455" s="588"/>
      <c r="G1455" s="745"/>
      <c r="H1455" s="686"/>
    </row>
    <row r="1456" spans="1:8">
      <c r="A1456" s="88"/>
      <c r="B1456" s="88"/>
      <c r="C1456" s="483"/>
      <c r="D1456" s="256"/>
      <c r="E1456" s="253"/>
      <c r="F1456" s="588"/>
      <c r="G1456" s="745"/>
      <c r="H1456" s="686"/>
    </row>
    <row r="1457" spans="1:8">
      <c r="A1457" s="88"/>
      <c r="B1457" s="88"/>
      <c r="C1457" s="483"/>
      <c r="D1457" s="256"/>
      <c r="E1457" s="253"/>
      <c r="F1457" s="588"/>
      <c r="G1457" s="745"/>
      <c r="H1457" s="686"/>
    </row>
    <row r="1458" spans="1:8">
      <c r="A1458" s="88"/>
      <c r="B1458" s="88"/>
      <c r="C1458" s="483"/>
      <c r="D1458" s="256"/>
      <c r="E1458" s="253"/>
      <c r="F1458" s="588"/>
      <c r="G1458" s="745"/>
      <c r="H1458" s="686"/>
    </row>
    <row r="1459" spans="1:8">
      <c r="A1459" s="88"/>
      <c r="B1459" s="88"/>
      <c r="C1459" s="483"/>
      <c r="D1459" s="256"/>
      <c r="E1459" s="253"/>
      <c r="F1459" s="588"/>
      <c r="G1459" s="745"/>
      <c r="H1459" s="686"/>
    </row>
    <row r="1460" spans="1:8">
      <c r="A1460" s="88"/>
      <c r="B1460" s="88"/>
      <c r="C1460" s="483"/>
      <c r="D1460" s="256"/>
      <c r="E1460" s="253"/>
      <c r="F1460" s="588"/>
      <c r="G1460" s="745"/>
      <c r="H1460" s="686"/>
    </row>
    <row r="1461" spans="1:8">
      <c r="A1461" s="88"/>
      <c r="B1461" s="88"/>
      <c r="C1461" s="483"/>
      <c r="D1461" s="256"/>
      <c r="E1461" s="253"/>
      <c r="F1461" s="588"/>
      <c r="G1461" s="745"/>
      <c r="H1461" s="686"/>
    </row>
    <row r="1462" spans="1:8">
      <c r="A1462" s="88"/>
      <c r="B1462" s="88"/>
      <c r="C1462" s="483"/>
      <c r="D1462" s="256"/>
      <c r="E1462" s="253"/>
      <c r="F1462" s="588"/>
      <c r="G1462" s="745"/>
      <c r="H1462" s="686"/>
    </row>
    <row r="1463" spans="1:8">
      <c r="A1463" s="88"/>
      <c r="B1463" s="88"/>
      <c r="C1463" s="483"/>
      <c r="D1463" s="256"/>
      <c r="E1463" s="253"/>
      <c r="F1463" s="588"/>
      <c r="G1463" s="745"/>
      <c r="H1463" s="686"/>
    </row>
    <row r="1464" spans="1:8">
      <c r="A1464" s="88"/>
      <c r="B1464" s="88"/>
      <c r="C1464" s="483"/>
      <c r="D1464" s="256"/>
      <c r="E1464" s="253"/>
      <c r="F1464" s="588"/>
      <c r="G1464" s="745"/>
      <c r="H1464" s="686"/>
    </row>
    <row r="1465" spans="1:8">
      <c r="A1465" s="88"/>
      <c r="B1465" s="88"/>
      <c r="C1465" s="483"/>
      <c r="D1465" s="256"/>
      <c r="E1465" s="253"/>
      <c r="F1465" s="588"/>
      <c r="G1465" s="745"/>
      <c r="H1465" s="686"/>
    </row>
    <row r="1466" spans="1:8">
      <c r="A1466" s="88"/>
      <c r="B1466" s="88"/>
      <c r="C1466" s="483"/>
      <c r="D1466" s="256"/>
      <c r="E1466" s="253"/>
      <c r="F1466" s="588"/>
      <c r="G1466" s="745"/>
      <c r="H1466" s="686"/>
    </row>
    <row r="1467" spans="1:8">
      <c r="A1467" s="88"/>
      <c r="B1467" s="88"/>
      <c r="C1467" s="483"/>
      <c r="D1467" s="256"/>
      <c r="E1467" s="253"/>
      <c r="F1467" s="588"/>
      <c r="G1467" s="745"/>
      <c r="H1467" s="686"/>
    </row>
    <row r="1468" spans="1:8">
      <c r="A1468" s="88"/>
      <c r="B1468" s="88"/>
      <c r="C1468" s="483"/>
      <c r="D1468" s="256"/>
      <c r="E1468" s="253"/>
      <c r="F1468" s="588"/>
      <c r="G1468" s="745"/>
      <c r="H1468" s="686"/>
    </row>
    <row r="1469" spans="1:8">
      <c r="A1469" s="88"/>
      <c r="B1469" s="88"/>
      <c r="C1469" s="483"/>
      <c r="D1469" s="256"/>
      <c r="E1469" s="253"/>
      <c r="F1469" s="588"/>
      <c r="G1469" s="745"/>
      <c r="H1469" s="686"/>
    </row>
    <row r="1470" spans="1:8">
      <c r="A1470" s="88"/>
      <c r="B1470" s="88"/>
      <c r="C1470" s="483"/>
      <c r="D1470" s="256"/>
      <c r="E1470" s="253"/>
      <c r="F1470" s="588"/>
      <c r="G1470" s="745"/>
      <c r="H1470" s="686"/>
    </row>
    <row r="1471" spans="1:8">
      <c r="A1471" s="88"/>
      <c r="B1471" s="88"/>
      <c r="C1471" s="483"/>
      <c r="D1471" s="256"/>
      <c r="E1471" s="253"/>
      <c r="F1471" s="588"/>
      <c r="G1471" s="745"/>
      <c r="H1471" s="686"/>
    </row>
    <row r="1472" spans="1:8">
      <c r="A1472" s="88"/>
      <c r="B1472" s="88"/>
      <c r="C1472" s="483"/>
      <c r="D1472" s="256"/>
      <c r="E1472" s="253"/>
      <c r="F1472" s="588"/>
      <c r="G1472" s="745"/>
      <c r="H1472" s="686"/>
    </row>
    <row r="1473" spans="1:8">
      <c r="A1473" s="88"/>
      <c r="B1473" s="88"/>
      <c r="C1473" s="483"/>
      <c r="D1473" s="256"/>
      <c r="E1473" s="253"/>
      <c r="F1473" s="588"/>
      <c r="G1473" s="745"/>
      <c r="H1473" s="686"/>
    </row>
    <row r="1474" spans="1:8">
      <c r="A1474" s="88"/>
      <c r="B1474" s="88"/>
      <c r="C1474" s="483"/>
      <c r="D1474" s="256"/>
      <c r="E1474" s="253"/>
      <c r="F1474" s="588"/>
      <c r="G1474" s="745"/>
      <c r="H1474" s="686"/>
    </row>
    <row r="1475" spans="1:8">
      <c r="A1475" s="88"/>
      <c r="B1475" s="88"/>
      <c r="C1475" s="483"/>
      <c r="D1475" s="256"/>
      <c r="E1475" s="253"/>
      <c r="F1475" s="588"/>
      <c r="G1475" s="745"/>
      <c r="H1475" s="686"/>
    </row>
    <row r="1476" spans="1:8">
      <c r="A1476" s="88"/>
      <c r="B1476" s="88"/>
      <c r="C1476" s="483"/>
      <c r="D1476" s="256"/>
      <c r="E1476" s="253"/>
      <c r="F1476" s="588"/>
      <c r="G1476" s="745"/>
      <c r="H1476" s="686"/>
    </row>
    <row r="1477" spans="1:8">
      <c r="A1477" s="342"/>
      <c r="B1477" s="342"/>
      <c r="C1477" s="521"/>
      <c r="D1477" s="452"/>
      <c r="E1477" s="453"/>
      <c r="F1477" s="634"/>
      <c r="G1477" s="454"/>
      <c r="H1477" s="687"/>
    </row>
    <row r="1478" spans="1:8" ht="15">
      <c r="A1478" s="777" t="s">
        <v>452</v>
      </c>
      <c r="B1478" s="777"/>
      <c r="C1478" s="777"/>
      <c r="D1478" s="777"/>
      <c r="E1478" s="777"/>
      <c r="F1478" s="777"/>
      <c r="G1478" s="777"/>
      <c r="H1478" s="777"/>
    </row>
    <row r="1479" spans="1:8" ht="15">
      <c r="A1479" s="819" t="s">
        <v>453</v>
      </c>
      <c r="B1479" s="819"/>
      <c r="C1479" s="819"/>
      <c r="D1479" s="819"/>
      <c r="E1479" s="819"/>
      <c r="F1479" s="819"/>
      <c r="G1479" s="819"/>
      <c r="H1479" s="819"/>
    </row>
    <row r="1480" spans="1:8">
      <c r="A1480" s="342"/>
      <c r="B1480" s="342"/>
      <c r="C1480" s="521"/>
      <c r="D1480" s="452"/>
      <c r="E1480" s="453"/>
      <c r="F1480" s="634"/>
      <c r="G1480" s="454"/>
      <c r="H1480" s="687"/>
    </row>
    <row r="1481" spans="1:8">
      <c r="A1481" s="324" t="s">
        <v>61</v>
      </c>
      <c r="B1481" s="322"/>
      <c r="C1481" s="327" t="s">
        <v>318</v>
      </c>
      <c r="D1481" s="320"/>
      <c r="E1481" s="446"/>
      <c r="F1481" s="595"/>
      <c r="G1481" s="542"/>
      <c r="H1481" s="759"/>
    </row>
    <row r="1482" spans="1:8">
      <c r="A1482" s="326"/>
      <c r="B1482" s="326"/>
      <c r="C1482" s="327"/>
      <c r="D1482" s="319"/>
      <c r="E1482" s="446"/>
      <c r="F1482" s="596"/>
      <c r="G1482" s="542"/>
      <c r="H1482" s="723"/>
    </row>
    <row r="1483" spans="1:8" ht="25.5">
      <c r="A1483" s="328">
        <v>1</v>
      </c>
      <c r="B1483" s="328" t="s">
        <v>142</v>
      </c>
      <c r="C1483" s="486" t="s">
        <v>143</v>
      </c>
      <c r="D1483" s="329">
        <v>1</v>
      </c>
      <c r="E1483" s="447" t="s">
        <v>267</v>
      </c>
      <c r="F1483" s="597">
        <f>15*1</f>
        <v>15</v>
      </c>
      <c r="G1483" s="543"/>
      <c r="H1483" s="724"/>
    </row>
    <row r="1484" spans="1:8">
      <c r="A1484" s="326"/>
      <c r="B1484" s="328"/>
      <c r="C1484" s="486"/>
      <c r="D1484" s="329"/>
      <c r="E1484" s="447"/>
      <c r="F1484" s="597"/>
      <c r="G1484" s="543"/>
      <c r="H1484" s="724"/>
    </row>
    <row r="1485" spans="1:8" ht="25.5">
      <c r="A1485" s="328">
        <f>A1483+1</f>
        <v>2</v>
      </c>
      <c r="B1485" s="328" t="s">
        <v>144</v>
      </c>
      <c r="C1485" s="102" t="s">
        <v>268</v>
      </c>
      <c r="D1485" s="98">
        <v>1</v>
      </c>
      <c r="E1485" s="321" t="s">
        <v>146</v>
      </c>
      <c r="F1485" s="597">
        <v>2</v>
      </c>
      <c r="G1485" s="543"/>
      <c r="H1485" s="724"/>
    </row>
    <row r="1486" spans="1:8">
      <c r="A1486" s="326"/>
      <c r="B1486" s="328"/>
      <c r="C1486" s="486"/>
      <c r="D1486" s="329"/>
      <c r="E1486" s="321"/>
      <c r="F1486" s="597"/>
      <c r="G1486" s="543"/>
      <c r="H1486" s="724"/>
    </row>
    <row r="1487" spans="1:8" ht="38.25">
      <c r="A1487" s="328">
        <f t="shared" ref="A1487" si="114">A1485+1</f>
        <v>3</v>
      </c>
      <c r="B1487" s="328" t="s">
        <v>147</v>
      </c>
      <c r="C1487" s="486" t="s">
        <v>309</v>
      </c>
      <c r="D1487" s="329">
        <v>1</v>
      </c>
      <c r="E1487" s="321" t="s">
        <v>149</v>
      </c>
      <c r="F1487" s="597">
        <f>2*180</f>
        <v>360</v>
      </c>
      <c r="G1487" s="543"/>
      <c r="H1487" s="724"/>
    </row>
    <row r="1488" spans="1:8">
      <c r="A1488" s="326"/>
      <c r="B1488" s="328"/>
      <c r="C1488" s="486"/>
      <c r="D1488" s="329"/>
      <c r="E1488" s="321"/>
      <c r="F1488" s="597"/>
      <c r="G1488" s="543"/>
      <c r="H1488" s="724"/>
    </row>
    <row r="1489" spans="1:8" ht="25.5">
      <c r="A1489" s="328">
        <f t="shared" ref="A1489" si="115">A1487+1</f>
        <v>4</v>
      </c>
      <c r="B1489" s="331" t="s">
        <v>150</v>
      </c>
      <c r="C1489" s="487" t="s">
        <v>151</v>
      </c>
      <c r="D1489" s="332">
        <v>1</v>
      </c>
      <c r="E1489" s="447" t="s">
        <v>152</v>
      </c>
      <c r="F1489" s="598">
        <v>1.2</v>
      </c>
      <c r="G1489" s="544"/>
      <c r="H1489" s="724"/>
    </row>
    <row r="1490" spans="1:8">
      <c r="A1490" s="326"/>
      <c r="B1490" s="331"/>
      <c r="C1490" s="487"/>
      <c r="D1490" s="332"/>
      <c r="E1490" s="447"/>
      <c r="F1490" s="599"/>
      <c r="G1490" s="544"/>
      <c r="H1490" s="724"/>
    </row>
    <row r="1491" spans="1:8" ht="25.5">
      <c r="A1491" s="328">
        <f t="shared" ref="A1491" si="116">A1489+1</f>
        <v>5</v>
      </c>
      <c r="B1491" s="331" t="s">
        <v>153</v>
      </c>
      <c r="C1491" s="487" t="s">
        <v>154</v>
      </c>
      <c r="D1491" s="332">
        <v>1</v>
      </c>
      <c r="E1491" s="447" t="s">
        <v>267</v>
      </c>
      <c r="F1491" s="599">
        <f>258</f>
        <v>258</v>
      </c>
      <c r="G1491" s="544"/>
      <c r="H1491" s="724"/>
    </row>
    <row r="1492" spans="1:8">
      <c r="A1492" s="326"/>
      <c r="B1492" s="328"/>
      <c r="C1492" s="486"/>
      <c r="D1492" s="329"/>
      <c r="E1492" s="447"/>
      <c r="F1492" s="597"/>
      <c r="G1492" s="543"/>
      <c r="H1492" s="724"/>
    </row>
    <row r="1493" spans="1:8" ht="38.25">
      <c r="A1493" s="328">
        <f t="shared" ref="A1493" si="117">A1491+1</f>
        <v>6</v>
      </c>
      <c r="B1493" s="328" t="s">
        <v>155</v>
      </c>
      <c r="C1493" s="486" t="s">
        <v>156</v>
      </c>
      <c r="D1493" s="329">
        <v>1</v>
      </c>
      <c r="E1493" s="447" t="s">
        <v>267</v>
      </c>
      <c r="F1493" s="599">
        <f>70</f>
        <v>70</v>
      </c>
      <c r="G1493" s="544"/>
      <c r="H1493" s="724"/>
    </row>
    <row r="1494" spans="1:8">
      <c r="A1494" s="326"/>
      <c r="B1494" s="328"/>
      <c r="C1494" s="486"/>
      <c r="D1494" s="329"/>
      <c r="E1494" s="447"/>
      <c r="F1494" s="597"/>
      <c r="G1494" s="544"/>
      <c r="H1494" s="724"/>
    </row>
    <row r="1495" spans="1:8" ht="25.5">
      <c r="A1495" s="328">
        <v>7</v>
      </c>
      <c r="B1495" s="328" t="s">
        <v>157</v>
      </c>
      <c r="C1495" s="486" t="s">
        <v>158</v>
      </c>
      <c r="D1495" s="329">
        <v>1</v>
      </c>
      <c r="E1495" s="321" t="s">
        <v>159</v>
      </c>
      <c r="F1495" s="597">
        <v>1</v>
      </c>
      <c r="G1495" s="543"/>
      <c r="H1495" s="724"/>
    </row>
    <row r="1496" spans="1:8">
      <c r="A1496" s="326"/>
      <c r="B1496" s="328"/>
      <c r="C1496" s="486"/>
      <c r="D1496" s="329"/>
      <c r="E1496" s="321"/>
      <c r="F1496" s="597"/>
      <c r="G1496" s="543"/>
      <c r="H1496" s="724"/>
    </row>
    <row r="1497" spans="1:8">
      <c r="A1497" s="328">
        <f t="shared" ref="A1497" si="118">A1495+1</f>
        <v>8</v>
      </c>
      <c r="B1497" s="328" t="s">
        <v>160</v>
      </c>
      <c r="C1497" s="486" t="s">
        <v>161</v>
      </c>
      <c r="D1497" s="329">
        <v>1</v>
      </c>
      <c r="E1497" s="321" t="s">
        <v>159</v>
      </c>
      <c r="F1497" s="597">
        <v>4</v>
      </c>
      <c r="G1497" s="543"/>
      <c r="H1497" s="724"/>
    </row>
    <row r="1498" spans="1:8">
      <c r="A1498" s="326"/>
      <c r="B1498" s="328"/>
      <c r="C1498" s="486"/>
      <c r="D1498" s="329"/>
      <c r="E1498" s="321"/>
      <c r="F1498" s="597"/>
      <c r="G1498" s="543"/>
      <c r="H1498" s="724"/>
    </row>
    <row r="1499" spans="1:8" ht="51">
      <c r="A1499" s="328">
        <f t="shared" ref="A1499" si="119">A1497+1</f>
        <v>9</v>
      </c>
      <c r="B1499" s="328" t="s">
        <v>162</v>
      </c>
      <c r="C1499" s="486" t="s">
        <v>163</v>
      </c>
      <c r="D1499" s="329">
        <v>1</v>
      </c>
      <c r="E1499" s="536" t="s">
        <v>164</v>
      </c>
      <c r="F1499" s="597">
        <v>360</v>
      </c>
      <c r="G1499" s="543"/>
      <c r="H1499" s="724"/>
    </row>
    <row r="1500" spans="1:8">
      <c r="A1500" s="326"/>
      <c r="B1500" s="328"/>
      <c r="C1500" s="486"/>
      <c r="D1500" s="329"/>
      <c r="E1500" s="321"/>
      <c r="F1500" s="597"/>
      <c r="G1500" s="543"/>
      <c r="H1500" s="724"/>
    </row>
    <row r="1501" spans="1:8" ht="25.5">
      <c r="A1501" s="328">
        <f t="shared" ref="A1501" si="120">A1499+1</f>
        <v>10</v>
      </c>
      <c r="B1501" s="328" t="s">
        <v>165</v>
      </c>
      <c r="C1501" s="486" t="s">
        <v>166</v>
      </c>
      <c r="D1501" s="329">
        <v>1</v>
      </c>
      <c r="E1501" s="321" t="s">
        <v>149</v>
      </c>
      <c r="F1501" s="597">
        <f>180*2</f>
        <v>360</v>
      </c>
      <c r="G1501" s="543"/>
      <c r="H1501" s="724"/>
    </row>
    <row r="1502" spans="1:8">
      <c r="A1502" s="326"/>
      <c r="B1502" s="328"/>
      <c r="C1502" s="486"/>
      <c r="D1502" s="329"/>
      <c r="E1502" s="321"/>
      <c r="F1502" s="597"/>
      <c r="G1502" s="543"/>
      <c r="H1502" s="724"/>
    </row>
    <row r="1503" spans="1:8" ht="25.5">
      <c r="A1503" s="328">
        <f t="shared" ref="A1503" si="121">A1501+1</f>
        <v>11</v>
      </c>
      <c r="B1503" s="96" t="s">
        <v>167</v>
      </c>
      <c r="C1503" s="486" t="s">
        <v>168</v>
      </c>
      <c r="D1503" s="329">
        <v>1</v>
      </c>
      <c r="E1503" s="321" t="s">
        <v>169</v>
      </c>
      <c r="F1503" s="597">
        <v>2</v>
      </c>
      <c r="G1503" s="543"/>
      <c r="H1503" s="724"/>
    </row>
    <row r="1504" spans="1:8">
      <c r="A1504" s="326"/>
      <c r="B1504" s="333"/>
      <c r="C1504" s="486"/>
      <c r="D1504" s="329"/>
      <c r="E1504" s="321"/>
      <c r="F1504" s="596"/>
      <c r="G1504" s="543"/>
      <c r="H1504" s="724"/>
    </row>
    <row r="1505" spans="1:8" ht="63.75">
      <c r="A1505" s="328">
        <f t="shared" ref="A1505" si="122">A1503+1</f>
        <v>12</v>
      </c>
      <c r="B1505" s="333" t="s">
        <v>170</v>
      </c>
      <c r="C1505" s="488" t="s">
        <v>171</v>
      </c>
      <c r="D1505" s="334">
        <v>1</v>
      </c>
      <c r="E1505" s="321" t="s">
        <v>169</v>
      </c>
      <c r="F1505" s="597">
        <v>1</v>
      </c>
      <c r="G1505" s="543"/>
      <c r="H1505" s="724"/>
    </row>
    <row r="1506" spans="1:8">
      <c r="A1506" s="328"/>
      <c r="B1506" s="333"/>
      <c r="C1506" s="488"/>
      <c r="D1506" s="334"/>
      <c r="E1506" s="321"/>
      <c r="F1506" s="597"/>
      <c r="G1506" s="543"/>
      <c r="H1506" s="724"/>
    </row>
    <row r="1507" spans="1:8">
      <c r="A1507" s="335" t="s">
        <v>84</v>
      </c>
      <c r="B1507" s="336"/>
      <c r="C1507" s="489" t="s">
        <v>173</v>
      </c>
      <c r="D1507" s="337"/>
      <c r="E1507" s="447"/>
      <c r="F1507" s="599"/>
      <c r="G1507" s="544"/>
      <c r="H1507" s="724"/>
    </row>
    <row r="1508" spans="1:8">
      <c r="A1508" s="338"/>
      <c r="B1508" s="336"/>
      <c r="C1508" s="489"/>
      <c r="D1508" s="337"/>
      <c r="E1508" s="447"/>
      <c r="F1508" s="599"/>
      <c r="G1508" s="544"/>
      <c r="H1508" s="724"/>
    </row>
    <row r="1509" spans="1:8" ht="25.5">
      <c r="A1509" s="328">
        <f>A1505+1</f>
        <v>13</v>
      </c>
      <c r="B1509" s="336" t="s">
        <v>174</v>
      </c>
      <c r="C1509" s="490" t="s">
        <v>175</v>
      </c>
      <c r="D1509" s="339">
        <v>1</v>
      </c>
      <c r="E1509" s="447" t="s">
        <v>267</v>
      </c>
      <c r="F1509" s="599">
        <f>55*7</f>
        <v>385</v>
      </c>
      <c r="G1509" s="544"/>
      <c r="H1509" s="724"/>
    </row>
    <row r="1510" spans="1:8">
      <c r="A1510" s="338"/>
      <c r="B1510" s="336"/>
      <c r="C1510" s="490"/>
      <c r="D1510" s="339"/>
      <c r="E1510" s="447"/>
      <c r="F1510" s="599"/>
      <c r="G1510" s="544"/>
      <c r="H1510" s="724"/>
    </row>
    <row r="1511" spans="1:8" ht="51">
      <c r="A1511" s="328">
        <f>A1509+1</f>
        <v>14</v>
      </c>
      <c r="B1511" s="336" t="s">
        <v>176</v>
      </c>
      <c r="C1511" s="490" t="s">
        <v>177</v>
      </c>
      <c r="D1511" s="339">
        <v>1</v>
      </c>
      <c r="E1511" s="447" t="s">
        <v>267</v>
      </c>
      <c r="F1511" s="599">
        <f>45*1</f>
        <v>45</v>
      </c>
      <c r="G1511" s="544"/>
      <c r="H1511" s="724"/>
    </row>
    <row r="1512" spans="1:8">
      <c r="A1512" s="338"/>
      <c r="B1512" s="331"/>
      <c r="C1512" s="487"/>
      <c r="D1512" s="332"/>
      <c r="E1512" s="448"/>
      <c r="F1512" s="599"/>
      <c r="G1512" s="544"/>
      <c r="H1512" s="724"/>
    </row>
    <row r="1513" spans="1:8" ht="38.25">
      <c r="A1513" s="328">
        <f>A1511+1</f>
        <v>15</v>
      </c>
      <c r="B1513" s="331" t="s">
        <v>178</v>
      </c>
      <c r="C1513" s="487" t="s">
        <v>339</v>
      </c>
      <c r="D1513" s="332">
        <v>100</v>
      </c>
      <c r="E1513" s="448" t="s">
        <v>65</v>
      </c>
      <c r="F1513" s="599">
        <v>4</v>
      </c>
      <c r="G1513" s="544"/>
      <c r="H1513" s="724"/>
    </row>
    <row r="1514" spans="1:8">
      <c r="A1514" s="328"/>
      <c r="B1514" s="333"/>
      <c r="C1514" s="102"/>
      <c r="D1514" s="98"/>
      <c r="E1514" s="449"/>
      <c r="F1514" s="601"/>
      <c r="G1514" s="737"/>
      <c r="H1514" s="724"/>
    </row>
    <row r="1515" spans="1:8">
      <c r="A1515" s="801" t="s">
        <v>180</v>
      </c>
      <c r="B1515" s="801"/>
      <c r="C1515" s="801"/>
      <c r="D1515" s="801"/>
      <c r="E1515" s="801"/>
      <c r="F1515" s="801"/>
      <c r="G1515" s="801"/>
      <c r="H1515" s="738"/>
    </row>
    <row r="1516" spans="1:8">
      <c r="A1516" s="801" t="s">
        <v>181</v>
      </c>
      <c r="B1516" s="801"/>
      <c r="C1516" s="801"/>
      <c r="D1516" s="801"/>
      <c r="E1516" s="801"/>
      <c r="F1516" s="801"/>
      <c r="G1516" s="801"/>
      <c r="H1516" s="738"/>
    </row>
    <row r="1517" spans="1:8">
      <c r="A1517" s="801" t="s">
        <v>180</v>
      </c>
      <c r="B1517" s="801"/>
      <c r="C1517" s="801"/>
      <c r="D1517" s="801"/>
      <c r="E1517" s="801"/>
      <c r="F1517" s="801"/>
      <c r="G1517" s="801"/>
      <c r="H1517" s="738"/>
    </row>
    <row r="1518" spans="1:8">
      <c r="A1518" s="322"/>
      <c r="B1518" s="322"/>
      <c r="C1518" s="493"/>
      <c r="D1518" s="323"/>
      <c r="E1518" s="321"/>
      <c r="F1518" s="598"/>
      <c r="G1518" s="746"/>
      <c r="H1518" s="747"/>
    </row>
    <row r="1519" spans="1:8">
      <c r="A1519" s="322"/>
      <c r="B1519" s="322"/>
      <c r="C1519" s="327"/>
      <c r="D1519" s="319"/>
      <c r="E1519" s="321"/>
      <c r="F1519" s="598"/>
      <c r="G1519" s="746"/>
      <c r="H1519" s="747"/>
    </row>
    <row r="1520" spans="1:8">
      <c r="A1520" s="324" t="s">
        <v>130</v>
      </c>
      <c r="B1520" s="322"/>
      <c r="C1520" s="327" t="s">
        <v>187</v>
      </c>
      <c r="D1520" s="320"/>
      <c r="E1520" s="446"/>
      <c r="F1520" s="595"/>
      <c r="G1520" s="542"/>
      <c r="H1520" s="759"/>
    </row>
    <row r="1521" spans="1:8">
      <c r="A1521" s="322"/>
      <c r="B1521" s="322"/>
      <c r="C1521" s="486"/>
      <c r="D1521" s="329"/>
      <c r="E1521" s="321"/>
      <c r="F1521" s="598"/>
      <c r="G1521" s="746"/>
      <c r="H1521" s="747"/>
    </row>
    <row r="1522" spans="1:8" ht="25.5">
      <c r="A1522" s="328">
        <v>16</v>
      </c>
      <c r="B1522" s="328" t="s">
        <v>184</v>
      </c>
      <c r="C1522" s="486" t="s">
        <v>189</v>
      </c>
      <c r="D1522" s="329">
        <v>1</v>
      </c>
      <c r="E1522" s="321" t="s">
        <v>146</v>
      </c>
      <c r="F1522" s="597">
        <v>4</v>
      </c>
      <c r="G1522" s="543"/>
      <c r="H1522" s="724"/>
    </row>
    <row r="1523" spans="1:8">
      <c r="A1523" s="322"/>
      <c r="B1523" s="322"/>
      <c r="C1523" s="486"/>
      <c r="D1523" s="329"/>
      <c r="E1523" s="321"/>
      <c r="F1523" s="598"/>
      <c r="G1523" s="746"/>
      <c r="H1523" s="724"/>
    </row>
    <row r="1524" spans="1:8" ht="38.25">
      <c r="A1524" s="328">
        <v>17</v>
      </c>
      <c r="B1524" s="328" t="s">
        <v>188</v>
      </c>
      <c r="C1524" s="486" t="s">
        <v>191</v>
      </c>
      <c r="D1524" s="329">
        <v>1</v>
      </c>
      <c r="E1524" s="447" t="s">
        <v>146</v>
      </c>
      <c r="F1524" s="601">
        <v>1</v>
      </c>
      <c r="G1524" s="544"/>
      <c r="H1524" s="724"/>
    </row>
    <row r="1525" spans="1:8">
      <c r="A1525" s="322"/>
      <c r="B1525" s="322"/>
      <c r="C1525" s="486"/>
      <c r="D1525" s="329"/>
      <c r="E1525" s="447"/>
      <c r="F1525" s="601"/>
      <c r="G1525" s="544"/>
      <c r="H1525" s="724"/>
    </row>
    <row r="1526" spans="1:8">
      <c r="A1526" s="322"/>
      <c r="B1526" s="322"/>
      <c r="C1526" s="486"/>
      <c r="D1526" s="329"/>
      <c r="E1526" s="450"/>
      <c r="F1526" s="597"/>
      <c r="G1526" s="543"/>
      <c r="H1526" s="724"/>
    </row>
    <row r="1527" spans="1:8" ht="51">
      <c r="A1527" s="328">
        <v>18</v>
      </c>
      <c r="B1527" s="328" t="s">
        <v>192</v>
      </c>
      <c r="C1527" s="486" t="s">
        <v>193</v>
      </c>
      <c r="D1527" s="329">
        <v>1</v>
      </c>
      <c r="E1527" s="450" t="s">
        <v>194</v>
      </c>
      <c r="F1527" s="599">
        <v>2</v>
      </c>
      <c r="G1527" s="544"/>
      <c r="H1527" s="724"/>
    </row>
    <row r="1528" spans="1:8">
      <c r="A1528" s="322"/>
      <c r="B1528" s="328"/>
      <c r="C1528" s="486"/>
      <c r="D1528" s="329"/>
      <c r="E1528" s="450"/>
      <c r="F1528" s="599"/>
      <c r="G1528" s="544"/>
      <c r="H1528" s="724"/>
    </row>
    <row r="1529" spans="1:8">
      <c r="A1529" s="328"/>
      <c r="B1529" s="328"/>
      <c r="C1529" s="486"/>
      <c r="D1529" s="329"/>
      <c r="E1529" s="450"/>
      <c r="F1529" s="599"/>
      <c r="G1529" s="544"/>
      <c r="H1529" s="724"/>
    </row>
    <row r="1530" spans="1:8">
      <c r="A1530" s="801" t="s">
        <v>272</v>
      </c>
      <c r="B1530" s="801"/>
      <c r="C1530" s="801"/>
      <c r="D1530" s="801"/>
      <c r="E1530" s="801"/>
      <c r="F1530" s="801"/>
      <c r="G1530" s="801"/>
      <c r="H1530" s="738"/>
    </row>
    <row r="1531" spans="1:8">
      <c r="A1531" s="801" t="s">
        <v>273</v>
      </c>
      <c r="B1531" s="801"/>
      <c r="C1531" s="801"/>
      <c r="D1531" s="801"/>
      <c r="E1531" s="801"/>
      <c r="F1531" s="801"/>
      <c r="G1531" s="801"/>
      <c r="H1531" s="739"/>
    </row>
    <row r="1532" spans="1:8">
      <c r="A1532" s="451"/>
      <c r="B1532" s="451"/>
      <c r="C1532" s="492"/>
      <c r="D1532" s="320"/>
      <c r="E1532" s="446"/>
      <c r="F1532" s="595"/>
      <c r="G1532" s="563"/>
      <c r="H1532" s="723"/>
    </row>
    <row r="1533" spans="1:8">
      <c r="A1533" s="322"/>
      <c r="B1533" s="319" t="s">
        <v>197</v>
      </c>
      <c r="C1533" s="492" t="s">
        <v>454</v>
      </c>
      <c r="D1533" s="320"/>
      <c r="E1533" s="321"/>
      <c r="F1533" s="598"/>
      <c r="G1533" s="746"/>
      <c r="H1533" s="747"/>
    </row>
    <row r="1534" spans="1:8">
      <c r="A1534" s="322"/>
      <c r="B1534" s="322"/>
      <c r="C1534" s="493" t="s">
        <v>450</v>
      </c>
      <c r="D1534" s="323"/>
      <c r="E1534" s="321">
        <v>2</v>
      </c>
      <c r="F1534" s="598"/>
      <c r="G1534" s="746"/>
      <c r="H1534" s="747"/>
    </row>
    <row r="1535" spans="1:8">
      <c r="A1535" s="322"/>
      <c r="B1535" s="322"/>
      <c r="C1535" s="493" t="s">
        <v>451</v>
      </c>
      <c r="D1535" s="323"/>
      <c r="E1535" s="321">
        <v>1</v>
      </c>
      <c r="F1535" s="598"/>
      <c r="G1535" s="746"/>
      <c r="H1535" s="747"/>
    </row>
    <row r="1536" spans="1:8">
      <c r="A1536" s="322"/>
      <c r="B1536" s="322"/>
      <c r="C1536" s="493" t="s">
        <v>201</v>
      </c>
      <c r="D1536" s="323"/>
      <c r="E1536" s="321">
        <v>1</v>
      </c>
      <c r="F1536" s="598"/>
      <c r="G1536" s="746"/>
      <c r="H1536" s="747"/>
    </row>
    <row r="1537" spans="1:8">
      <c r="A1537" s="322"/>
      <c r="B1537" s="322"/>
      <c r="C1537" s="493" t="s">
        <v>202</v>
      </c>
      <c r="D1537" s="323"/>
      <c r="E1537" s="321">
        <v>4</v>
      </c>
      <c r="F1537" s="598"/>
      <c r="G1537" s="746"/>
      <c r="H1537" s="747"/>
    </row>
    <row r="1538" spans="1:8">
      <c r="A1538" s="322"/>
      <c r="B1538" s="322"/>
      <c r="C1538" s="493" t="s">
        <v>203</v>
      </c>
      <c r="D1538" s="323"/>
      <c r="E1538" s="321">
        <v>2</v>
      </c>
      <c r="F1538" s="598"/>
      <c r="G1538" s="746"/>
      <c r="H1538" s="747"/>
    </row>
    <row r="1539" spans="1:8">
      <c r="A1539" s="322"/>
      <c r="B1539" s="322"/>
      <c r="C1539" s="493"/>
      <c r="D1539" s="323"/>
      <c r="E1539" s="321"/>
      <c r="F1539" s="598"/>
      <c r="G1539" s="746"/>
      <c r="H1539" s="747"/>
    </row>
    <row r="1540" spans="1:8">
      <c r="A1540" s="322"/>
      <c r="B1540" s="322"/>
      <c r="C1540" s="493"/>
      <c r="D1540" s="323"/>
      <c r="E1540" s="321"/>
      <c r="F1540" s="598"/>
      <c r="G1540" s="746"/>
      <c r="H1540" s="747"/>
    </row>
    <row r="1541" spans="1:8">
      <c r="A1541" s="322"/>
      <c r="B1541" s="322"/>
      <c r="C1541" s="493"/>
      <c r="D1541" s="323"/>
      <c r="E1541" s="321"/>
      <c r="F1541" s="598"/>
      <c r="G1541" s="746"/>
      <c r="H1541" s="747"/>
    </row>
    <row r="1542" spans="1:8">
      <c r="A1542" s="322"/>
      <c r="B1542" s="322"/>
      <c r="C1542" s="493"/>
      <c r="D1542" s="323"/>
      <c r="E1542" s="321"/>
      <c r="F1542" s="598"/>
      <c r="G1542" s="746"/>
      <c r="H1542" s="747"/>
    </row>
    <row r="1543" spans="1:8">
      <c r="A1543" s="322"/>
      <c r="B1543" s="322"/>
      <c r="C1543" s="493"/>
      <c r="D1543" s="323"/>
      <c r="E1543" s="321"/>
      <c r="F1543" s="598"/>
      <c r="G1543" s="746"/>
      <c r="H1543" s="747"/>
    </row>
    <row r="1544" spans="1:8">
      <c r="A1544" s="322"/>
      <c r="B1544" s="322"/>
      <c r="C1544" s="493"/>
      <c r="D1544" s="323"/>
      <c r="E1544" s="321"/>
      <c r="F1544" s="598"/>
      <c r="G1544" s="746"/>
      <c r="H1544" s="747"/>
    </row>
    <row r="1545" spans="1:8">
      <c r="A1545" s="322"/>
      <c r="B1545" s="322"/>
      <c r="C1545" s="493"/>
      <c r="D1545" s="323"/>
      <c r="E1545" s="321"/>
      <c r="F1545" s="598"/>
      <c r="G1545" s="746"/>
      <c r="H1545" s="747"/>
    </row>
    <row r="1546" spans="1:8">
      <c r="A1546" s="322"/>
      <c r="B1546" s="322"/>
      <c r="C1546" s="493"/>
      <c r="D1546" s="323"/>
      <c r="E1546" s="321"/>
      <c r="F1546" s="598"/>
      <c r="G1546" s="746"/>
      <c r="H1546" s="747"/>
    </row>
    <row r="1547" spans="1:8">
      <c r="A1547" s="322"/>
      <c r="B1547" s="322"/>
      <c r="C1547" s="493"/>
      <c r="D1547" s="323"/>
      <c r="E1547" s="321"/>
      <c r="F1547" s="598"/>
      <c r="G1547" s="746"/>
      <c r="H1547" s="747"/>
    </row>
    <row r="1548" spans="1:8">
      <c r="A1548" s="322"/>
      <c r="B1548" s="322"/>
      <c r="C1548" s="493"/>
      <c r="D1548" s="323"/>
      <c r="E1548" s="321"/>
      <c r="F1548" s="598"/>
      <c r="G1548" s="746"/>
      <c r="H1548" s="747"/>
    </row>
    <row r="1549" spans="1:8">
      <c r="A1549" s="322"/>
      <c r="B1549" s="322"/>
      <c r="C1549" s="493"/>
      <c r="D1549" s="323"/>
      <c r="E1549" s="321"/>
      <c r="F1549" s="598"/>
      <c r="G1549" s="746"/>
      <c r="H1549" s="747"/>
    </row>
    <row r="1550" spans="1:8">
      <c r="A1550" s="322"/>
      <c r="B1550" s="322"/>
      <c r="C1550" s="493"/>
      <c r="D1550" s="323"/>
      <c r="E1550" s="321"/>
      <c r="F1550" s="598"/>
      <c r="G1550" s="746"/>
      <c r="H1550" s="747"/>
    </row>
    <row r="1551" spans="1:8">
      <c r="A1551" s="322"/>
      <c r="B1551" s="322"/>
      <c r="C1551" s="493"/>
      <c r="D1551" s="323"/>
      <c r="E1551" s="321"/>
      <c r="F1551" s="598"/>
      <c r="G1551" s="746"/>
      <c r="H1551" s="747"/>
    </row>
    <row r="1552" spans="1:8">
      <c r="A1552" s="322"/>
      <c r="B1552" s="322"/>
      <c r="C1552" s="493"/>
      <c r="D1552" s="323"/>
      <c r="E1552" s="321"/>
      <c r="F1552" s="598"/>
      <c r="G1552" s="746"/>
      <c r="H1552" s="747"/>
    </row>
    <row r="1553" spans="1:8">
      <c r="A1553" s="455"/>
      <c r="B1553" s="455"/>
      <c r="C1553" s="522"/>
      <c r="D1553" s="456"/>
      <c r="E1553" s="457"/>
      <c r="F1553" s="635"/>
      <c r="G1553" s="458"/>
      <c r="H1553" s="719"/>
    </row>
    <row r="1554" spans="1:8" ht="15">
      <c r="A1554" s="773" t="s">
        <v>455</v>
      </c>
      <c r="B1554" s="773"/>
      <c r="C1554" s="773"/>
      <c r="D1554" s="773"/>
      <c r="E1554" s="773"/>
      <c r="F1554" s="773"/>
      <c r="G1554" s="773"/>
      <c r="H1554" s="773"/>
    </row>
    <row r="1555" spans="1:8" ht="15">
      <c r="A1555" s="820" t="s">
        <v>456</v>
      </c>
      <c r="B1555" s="820"/>
      <c r="C1555" s="820"/>
      <c r="D1555" s="820"/>
      <c r="E1555" s="820"/>
      <c r="F1555" s="820"/>
      <c r="G1555" s="820"/>
      <c r="H1555" s="820"/>
    </row>
    <row r="1556" spans="1:8">
      <c r="A1556" s="455"/>
      <c r="B1556" s="455"/>
      <c r="C1556" s="522"/>
      <c r="D1556" s="456"/>
      <c r="E1556" s="457"/>
      <c r="F1556" s="635"/>
      <c r="G1556" s="458"/>
      <c r="H1556" s="719"/>
    </row>
    <row r="1557" spans="1:8">
      <c r="A1557" s="343" t="s">
        <v>61</v>
      </c>
      <c r="B1557" s="317"/>
      <c r="C1557" s="346" t="s">
        <v>141</v>
      </c>
      <c r="D1557" s="315"/>
      <c r="E1557" s="344"/>
      <c r="F1557" s="636"/>
      <c r="G1557" s="554"/>
      <c r="H1557" s="763"/>
    </row>
    <row r="1558" spans="1:8">
      <c r="A1558" s="345"/>
      <c r="B1558" s="345"/>
      <c r="C1558" s="346"/>
      <c r="D1558" s="314"/>
      <c r="E1558" s="344"/>
      <c r="F1558" s="637"/>
      <c r="G1558" s="554"/>
      <c r="H1558" s="740"/>
    </row>
    <row r="1559" spans="1:8" ht="25.5">
      <c r="A1559" s="347">
        <v>1</v>
      </c>
      <c r="B1559" s="347" t="s">
        <v>142</v>
      </c>
      <c r="C1559" s="523" t="s">
        <v>143</v>
      </c>
      <c r="D1559" s="348">
        <v>1</v>
      </c>
      <c r="E1559" s="349" t="s">
        <v>267</v>
      </c>
      <c r="F1559" s="638">
        <f>15*1</f>
        <v>15</v>
      </c>
      <c r="G1559" s="555"/>
      <c r="H1559" s="741"/>
    </row>
    <row r="1560" spans="1:8">
      <c r="A1560" s="345"/>
      <c r="B1560" s="347"/>
      <c r="C1560" s="523"/>
      <c r="D1560" s="348"/>
      <c r="E1560" s="349"/>
      <c r="F1560" s="638"/>
      <c r="G1560" s="555"/>
      <c r="H1560" s="741"/>
    </row>
    <row r="1561" spans="1:8" ht="25.5">
      <c r="A1561" s="347">
        <f>A1559+1</f>
        <v>2</v>
      </c>
      <c r="B1561" s="347" t="s">
        <v>144</v>
      </c>
      <c r="C1561" s="524" t="s">
        <v>268</v>
      </c>
      <c r="D1561" s="350">
        <v>1</v>
      </c>
      <c r="E1561" s="316" t="s">
        <v>146</v>
      </c>
      <c r="F1561" s="638">
        <v>2</v>
      </c>
      <c r="G1561" s="555"/>
      <c r="H1561" s="741"/>
    </row>
    <row r="1562" spans="1:8">
      <c r="A1562" s="345"/>
      <c r="B1562" s="347"/>
      <c r="C1562" s="523"/>
      <c r="D1562" s="348"/>
      <c r="E1562" s="316"/>
      <c r="F1562" s="638"/>
      <c r="G1562" s="555"/>
      <c r="H1562" s="741"/>
    </row>
    <row r="1563" spans="1:8" ht="38.25">
      <c r="A1563" s="347">
        <f t="shared" ref="A1563" si="123">A1561+1</f>
        <v>3</v>
      </c>
      <c r="B1563" s="347" t="s">
        <v>147</v>
      </c>
      <c r="C1563" s="523" t="s">
        <v>309</v>
      </c>
      <c r="D1563" s="348">
        <v>1</v>
      </c>
      <c r="E1563" s="316" t="s">
        <v>149</v>
      </c>
      <c r="F1563" s="638">
        <f>2*180</f>
        <v>360</v>
      </c>
      <c r="G1563" s="555"/>
      <c r="H1563" s="741"/>
    </row>
    <row r="1564" spans="1:8">
      <c r="A1564" s="345"/>
      <c r="B1564" s="347"/>
      <c r="C1564" s="523"/>
      <c r="D1564" s="348"/>
      <c r="E1564" s="316"/>
      <c r="F1564" s="638"/>
      <c r="G1564" s="555"/>
      <c r="H1564" s="741"/>
    </row>
    <row r="1565" spans="1:8" ht="25.5">
      <c r="A1565" s="347">
        <f t="shared" ref="A1565" si="124">A1563+1</f>
        <v>4</v>
      </c>
      <c r="B1565" s="351" t="s">
        <v>150</v>
      </c>
      <c r="C1565" s="525" t="s">
        <v>151</v>
      </c>
      <c r="D1565" s="352">
        <v>1</v>
      </c>
      <c r="E1565" s="349" t="s">
        <v>152</v>
      </c>
      <c r="F1565" s="639">
        <v>1.2</v>
      </c>
      <c r="G1565" s="556"/>
      <c r="H1565" s="741"/>
    </row>
    <row r="1566" spans="1:8">
      <c r="A1566" s="345"/>
      <c r="B1566" s="351"/>
      <c r="C1566" s="525"/>
      <c r="D1566" s="352"/>
      <c r="E1566" s="349"/>
      <c r="F1566" s="640"/>
      <c r="G1566" s="556"/>
      <c r="H1566" s="741"/>
    </row>
    <row r="1567" spans="1:8" ht="25.5">
      <c r="A1567" s="347">
        <f t="shared" ref="A1567" si="125">A1565+1</f>
        <v>5</v>
      </c>
      <c r="B1567" s="351" t="s">
        <v>153</v>
      </c>
      <c r="C1567" s="525" t="s">
        <v>154</v>
      </c>
      <c r="D1567" s="352">
        <v>1</v>
      </c>
      <c r="E1567" s="349" t="s">
        <v>267</v>
      </c>
      <c r="F1567" s="640">
        <f>258</f>
        <v>258</v>
      </c>
      <c r="G1567" s="556"/>
      <c r="H1567" s="741"/>
    </row>
    <row r="1568" spans="1:8">
      <c r="A1568" s="345"/>
      <c r="B1568" s="347"/>
      <c r="C1568" s="523"/>
      <c r="D1568" s="348"/>
      <c r="E1568" s="349"/>
      <c r="F1568" s="638"/>
      <c r="G1568" s="555"/>
      <c r="H1568" s="741"/>
    </row>
    <row r="1569" spans="1:8" ht="38.25">
      <c r="A1569" s="347">
        <f t="shared" ref="A1569" si="126">A1567+1</f>
        <v>6</v>
      </c>
      <c r="B1569" s="347" t="s">
        <v>155</v>
      </c>
      <c r="C1569" s="523" t="s">
        <v>156</v>
      </c>
      <c r="D1569" s="348">
        <v>1</v>
      </c>
      <c r="E1569" s="349" t="s">
        <v>267</v>
      </c>
      <c r="F1569" s="640">
        <f>70</f>
        <v>70</v>
      </c>
      <c r="G1569" s="556"/>
      <c r="H1569" s="741"/>
    </row>
    <row r="1570" spans="1:8">
      <c r="A1570" s="345"/>
      <c r="B1570" s="347"/>
      <c r="C1570" s="523"/>
      <c r="D1570" s="348"/>
      <c r="E1570" s="349"/>
      <c r="F1570" s="638"/>
      <c r="G1570" s="556"/>
      <c r="H1570" s="741"/>
    </row>
    <row r="1571" spans="1:8" ht="25.5">
      <c r="A1571" s="347">
        <v>7</v>
      </c>
      <c r="B1571" s="347" t="s">
        <v>157</v>
      </c>
      <c r="C1571" s="523" t="s">
        <v>158</v>
      </c>
      <c r="D1571" s="348">
        <v>1</v>
      </c>
      <c r="E1571" s="316" t="s">
        <v>159</v>
      </c>
      <c r="F1571" s="638">
        <v>1</v>
      </c>
      <c r="G1571" s="555"/>
      <c r="H1571" s="741"/>
    </row>
    <row r="1572" spans="1:8">
      <c r="A1572" s="345"/>
      <c r="B1572" s="347"/>
      <c r="C1572" s="523"/>
      <c r="D1572" s="348"/>
      <c r="E1572" s="316"/>
      <c r="F1572" s="638"/>
      <c r="G1572" s="555"/>
      <c r="H1572" s="741"/>
    </row>
    <row r="1573" spans="1:8">
      <c r="A1573" s="347">
        <f t="shared" ref="A1573" si="127">A1571+1</f>
        <v>8</v>
      </c>
      <c r="B1573" s="347" t="s">
        <v>160</v>
      </c>
      <c r="C1573" s="523" t="s">
        <v>161</v>
      </c>
      <c r="D1573" s="348">
        <v>1</v>
      </c>
      <c r="E1573" s="316" t="s">
        <v>159</v>
      </c>
      <c r="F1573" s="638">
        <v>4</v>
      </c>
      <c r="G1573" s="555"/>
      <c r="H1573" s="741"/>
    </row>
    <row r="1574" spans="1:8">
      <c r="A1574" s="345"/>
      <c r="B1574" s="347"/>
      <c r="C1574" s="523"/>
      <c r="D1574" s="348"/>
      <c r="E1574" s="316"/>
      <c r="F1574" s="638"/>
      <c r="G1574" s="555"/>
      <c r="H1574" s="741"/>
    </row>
    <row r="1575" spans="1:8" ht="51">
      <c r="A1575" s="347">
        <f t="shared" ref="A1575" si="128">A1573+1</f>
        <v>9</v>
      </c>
      <c r="B1575" s="347" t="s">
        <v>162</v>
      </c>
      <c r="C1575" s="523" t="s">
        <v>163</v>
      </c>
      <c r="D1575" s="348">
        <v>1</v>
      </c>
      <c r="E1575" s="537" t="s">
        <v>164</v>
      </c>
      <c r="F1575" s="638">
        <v>360</v>
      </c>
      <c r="G1575" s="555"/>
      <c r="H1575" s="741"/>
    </row>
    <row r="1576" spans="1:8">
      <c r="A1576" s="345"/>
      <c r="B1576" s="347"/>
      <c r="C1576" s="523"/>
      <c r="D1576" s="348"/>
      <c r="E1576" s="316"/>
      <c r="F1576" s="638"/>
      <c r="G1576" s="555"/>
      <c r="H1576" s="741"/>
    </row>
    <row r="1577" spans="1:8" ht="25.5">
      <c r="A1577" s="347">
        <f t="shared" ref="A1577" si="129">A1575+1</f>
        <v>10</v>
      </c>
      <c r="B1577" s="347" t="s">
        <v>165</v>
      </c>
      <c r="C1577" s="523" t="s">
        <v>166</v>
      </c>
      <c r="D1577" s="348">
        <v>1</v>
      </c>
      <c r="E1577" s="316" t="s">
        <v>149</v>
      </c>
      <c r="F1577" s="638">
        <f>180*2</f>
        <v>360</v>
      </c>
      <c r="G1577" s="555"/>
      <c r="H1577" s="741"/>
    </row>
    <row r="1578" spans="1:8">
      <c r="A1578" s="345"/>
      <c r="B1578" s="347"/>
      <c r="C1578" s="523"/>
      <c r="D1578" s="348"/>
      <c r="E1578" s="316"/>
      <c r="F1578" s="638"/>
      <c r="G1578" s="555"/>
      <c r="H1578" s="741"/>
    </row>
    <row r="1579" spans="1:8" ht="25.5">
      <c r="A1579" s="347">
        <f t="shared" ref="A1579" si="130">A1577+1</f>
        <v>11</v>
      </c>
      <c r="B1579" s="353" t="s">
        <v>167</v>
      </c>
      <c r="C1579" s="523" t="s">
        <v>168</v>
      </c>
      <c r="D1579" s="348">
        <v>1</v>
      </c>
      <c r="E1579" s="316" t="s">
        <v>169</v>
      </c>
      <c r="F1579" s="638">
        <v>2</v>
      </c>
      <c r="G1579" s="555"/>
      <c r="H1579" s="741"/>
    </row>
    <row r="1580" spans="1:8">
      <c r="A1580" s="345"/>
      <c r="B1580" s="354"/>
      <c r="C1580" s="523"/>
      <c r="D1580" s="348"/>
      <c r="E1580" s="316"/>
      <c r="F1580" s="637"/>
      <c r="G1580" s="555"/>
      <c r="H1580" s="741"/>
    </row>
    <row r="1581" spans="1:8" ht="63.75">
      <c r="A1581" s="347">
        <f t="shared" ref="A1581" si="131">A1579+1</f>
        <v>12</v>
      </c>
      <c r="B1581" s="354" t="s">
        <v>170</v>
      </c>
      <c r="C1581" s="526" t="s">
        <v>171</v>
      </c>
      <c r="D1581" s="355">
        <v>1</v>
      </c>
      <c r="E1581" s="316" t="s">
        <v>169</v>
      </c>
      <c r="F1581" s="638">
        <v>1</v>
      </c>
      <c r="G1581" s="555"/>
      <c r="H1581" s="741"/>
    </row>
    <row r="1582" spans="1:8">
      <c r="A1582" s="347"/>
      <c r="B1582" s="354"/>
      <c r="C1582" s="526"/>
      <c r="D1582" s="355"/>
      <c r="E1582" s="316"/>
      <c r="F1582" s="638"/>
      <c r="G1582" s="555"/>
      <c r="H1582" s="741"/>
    </row>
    <row r="1583" spans="1:8">
      <c r="A1583" s="356" t="s">
        <v>84</v>
      </c>
      <c r="B1583" s="357"/>
      <c r="C1583" s="527" t="s">
        <v>173</v>
      </c>
      <c r="D1583" s="358"/>
      <c r="E1583" s="349"/>
      <c r="F1583" s="640"/>
      <c r="G1583" s="556"/>
      <c r="H1583" s="741"/>
    </row>
    <row r="1584" spans="1:8">
      <c r="A1584" s="359"/>
      <c r="B1584" s="357"/>
      <c r="C1584" s="527"/>
      <c r="D1584" s="358"/>
      <c r="E1584" s="349"/>
      <c r="F1584" s="640"/>
      <c r="G1584" s="556"/>
      <c r="H1584" s="741"/>
    </row>
    <row r="1585" spans="1:8" ht="25.5">
      <c r="A1585" s="347">
        <f>A1581+1</f>
        <v>13</v>
      </c>
      <c r="B1585" s="357" t="s">
        <v>174</v>
      </c>
      <c r="C1585" s="528" t="s">
        <v>175</v>
      </c>
      <c r="D1585" s="360">
        <v>1</v>
      </c>
      <c r="E1585" s="349" t="s">
        <v>267</v>
      </c>
      <c r="F1585" s="640">
        <f>55*7</f>
        <v>385</v>
      </c>
      <c r="G1585" s="556"/>
      <c r="H1585" s="741"/>
    </row>
    <row r="1586" spans="1:8">
      <c r="A1586" s="359"/>
      <c r="B1586" s="357"/>
      <c r="C1586" s="528"/>
      <c r="D1586" s="360"/>
      <c r="E1586" s="349"/>
      <c r="F1586" s="640"/>
      <c r="G1586" s="556"/>
      <c r="H1586" s="741"/>
    </row>
    <row r="1587" spans="1:8" ht="51">
      <c r="A1587" s="347">
        <f>A1585+1</f>
        <v>14</v>
      </c>
      <c r="B1587" s="357" t="s">
        <v>176</v>
      </c>
      <c r="C1587" s="528" t="s">
        <v>177</v>
      </c>
      <c r="D1587" s="360">
        <v>1</v>
      </c>
      <c r="E1587" s="349" t="s">
        <v>267</v>
      </c>
      <c r="F1587" s="640">
        <f>45*1</f>
        <v>45</v>
      </c>
      <c r="G1587" s="556"/>
      <c r="H1587" s="741"/>
    </row>
    <row r="1588" spans="1:8">
      <c r="A1588" s="359"/>
      <c r="B1588" s="351"/>
      <c r="C1588" s="525"/>
      <c r="D1588" s="352"/>
      <c r="E1588" s="361"/>
      <c r="F1588" s="640"/>
      <c r="G1588" s="556"/>
      <c r="H1588" s="741"/>
    </row>
    <row r="1589" spans="1:8" ht="38.25">
      <c r="A1589" s="347">
        <f>A1587+1</f>
        <v>15</v>
      </c>
      <c r="B1589" s="351" t="s">
        <v>178</v>
      </c>
      <c r="C1589" s="525" t="s">
        <v>179</v>
      </c>
      <c r="D1589" s="352">
        <v>100</v>
      </c>
      <c r="E1589" s="361" t="s">
        <v>65</v>
      </c>
      <c r="F1589" s="640">
        <v>4</v>
      </c>
      <c r="G1589" s="556"/>
      <c r="H1589" s="741"/>
    </row>
    <row r="1590" spans="1:8">
      <c r="A1590" s="347"/>
      <c r="B1590" s="354"/>
      <c r="C1590" s="524"/>
      <c r="D1590" s="350"/>
      <c r="E1590" s="436"/>
      <c r="F1590" s="641"/>
      <c r="G1590" s="742"/>
      <c r="H1590" s="741"/>
    </row>
    <row r="1591" spans="1:8">
      <c r="A1591" s="821" t="s">
        <v>180</v>
      </c>
      <c r="B1591" s="821"/>
      <c r="C1591" s="821"/>
      <c r="D1591" s="821"/>
      <c r="E1591" s="821"/>
      <c r="F1591" s="821"/>
      <c r="G1591" s="821"/>
      <c r="H1591" s="743"/>
    </row>
    <row r="1592" spans="1:8">
      <c r="A1592" s="821" t="s">
        <v>181</v>
      </c>
      <c r="B1592" s="821"/>
      <c r="C1592" s="821"/>
      <c r="D1592" s="821"/>
      <c r="E1592" s="821"/>
      <c r="F1592" s="821"/>
      <c r="G1592" s="821"/>
      <c r="H1592" s="743"/>
    </row>
    <row r="1593" spans="1:8">
      <c r="A1593" s="821" t="s">
        <v>180</v>
      </c>
      <c r="B1593" s="821"/>
      <c r="C1593" s="821"/>
      <c r="D1593" s="821"/>
      <c r="E1593" s="821"/>
      <c r="F1593" s="821"/>
      <c r="G1593" s="821"/>
      <c r="H1593" s="743"/>
    </row>
    <row r="1594" spans="1:8">
      <c r="A1594" s="317"/>
      <c r="B1594" s="317"/>
      <c r="C1594" s="529"/>
      <c r="D1594" s="318"/>
      <c r="E1594" s="316"/>
      <c r="F1594" s="639"/>
      <c r="G1594" s="754"/>
      <c r="H1594" s="755"/>
    </row>
    <row r="1595" spans="1:8">
      <c r="A1595" s="317"/>
      <c r="B1595" s="317"/>
      <c r="C1595" s="346"/>
      <c r="D1595" s="314"/>
      <c r="E1595" s="316"/>
      <c r="F1595" s="639"/>
      <c r="G1595" s="754"/>
      <c r="H1595" s="755"/>
    </row>
    <row r="1596" spans="1:8">
      <c r="A1596" s="343" t="s">
        <v>130</v>
      </c>
      <c r="B1596" s="317"/>
      <c r="C1596" s="346" t="s">
        <v>187</v>
      </c>
      <c r="D1596" s="315"/>
      <c r="E1596" s="344"/>
      <c r="F1596" s="636"/>
      <c r="G1596" s="554"/>
      <c r="H1596" s="763"/>
    </row>
    <row r="1597" spans="1:8">
      <c r="A1597" s="317"/>
      <c r="B1597" s="317"/>
      <c r="C1597" s="523"/>
      <c r="D1597" s="348"/>
      <c r="E1597" s="316"/>
      <c r="F1597" s="639"/>
      <c r="G1597" s="754"/>
      <c r="H1597" s="755"/>
    </row>
    <row r="1598" spans="1:8" ht="25.5">
      <c r="A1598" s="347">
        <v>16</v>
      </c>
      <c r="B1598" s="347" t="s">
        <v>184</v>
      </c>
      <c r="C1598" s="523" t="s">
        <v>189</v>
      </c>
      <c r="D1598" s="348">
        <v>1</v>
      </c>
      <c r="E1598" s="316" t="s">
        <v>146</v>
      </c>
      <c r="F1598" s="638">
        <v>4</v>
      </c>
      <c r="G1598" s="555"/>
      <c r="H1598" s="741"/>
    </row>
    <row r="1599" spans="1:8">
      <c r="A1599" s="317"/>
      <c r="B1599" s="317"/>
      <c r="C1599" s="523"/>
      <c r="D1599" s="348"/>
      <c r="E1599" s="316"/>
      <c r="F1599" s="639"/>
      <c r="G1599" s="754"/>
      <c r="H1599" s="741"/>
    </row>
    <row r="1600" spans="1:8" ht="38.25">
      <c r="A1600" s="347">
        <v>17</v>
      </c>
      <c r="B1600" s="347" t="s">
        <v>188</v>
      </c>
      <c r="C1600" s="523" t="s">
        <v>191</v>
      </c>
      <c r="D1600" s="348">
        <v>1</v>
      </c>
      <c r="E1600" s="349" t="s">
        <v>146</v>
      </c>
      <c r="F1600" s="641">
        <v>1</v>
      </c>
      <c r="G1600" s="556"/>
      <c r="H1600" s="741"/>
    </row>
    <row r="1601" spans="1:8">
      <c r="A1601" s="317"/>
      <c r="B1601" s="317"/>
      <c r="C1601" s="523"/>
      <c r="D1601" s="348"/>
      <c r="E1601" s="349"/>
      <c r="F1601" s="641"/>
      <c r="G1601" s="556"/>
      <c r="H1601" s="741"/>
    </row>
    <row r="1602" spans="1:8">
      <c r="A1602" s="317"/>
      <c r="B1602" s="317"/>
      <c r="C1602" s="523"/>
      <c r="D1602" s="348"/>
      <c r="E1602" s="437"/>
      <c r="F1602" s="638"/>
      <c r="G1602" s="555"/>
      <c r="H1602" s="741"/>
    </row>
    <row r="1603" spans="1:8" ht="51">
      <c r="A1603" s="347">
        <v>18</v>
      </c>
      <c r="B1603" s="347" t="s">
        <v>190</v>
      </c>
      <c r="C1603" s="523" t="s">
        <v>193</v>
      </c>
      <c r="D1603" s="348">
        <v>1</v>
      </c>
      <c r="E1603" s="437" t="s">
        <v>194</v>
      </c>
      <c r="F1603" s="640">
        <v>2</v>
      </c>
      <c r="G1603" s="556"/>
      <c r="H1603" s="741"/>
    </row>
    <row r="1604" spans="1:8">
      <c r="A1604" s="347"/>
      <c r="B1604" s="347"/>
      <c r="C1604" s="523"/>
      <c r="D1604" s="348"/>
      <c r="E1604" s="437"/>
      <c r="F1604" s="640"/>
      <c r="G1604" s="556"/>
      <c r="H1604" s="741"/>
    </row>
    <row r="1605" spans="1:8">
      <c r="A1605" s="821" t="s">
        <v>272</v>
      </c>
      <c r="B1605" s="821"/>
      <c r="C1605" s="821"/>
      <c r="D1605" s="821"/>
      <c r="E1605" s="821"/>
      <c r="F1605" s="821"/>
      <c r="G1605" s="821"/>
      <c r="H1605" s="743"/>
    </row>
    <row r="1606" spans="1:8">
      <c r="A1606" s="821" t="s">
        <v>273</v>
      </c>
      <c r="B1606" s="821"/>
      <c r="C1606" s="821"/>
      <c r="D1606" s="821"/>
      <c r="E1606" s="821"/>
      <c r="F1606" s="821"/>
      <c r="G1606" s="821"/>
      <c r="H1606" s="744"/>
    </row>
    <row r="1607" spans="1:8">
      <c r="A1607" s="438"/>
      <c r="B1607" s="438"/>
      <c r="C1607" s="530"/>
      <c r="D1607" s="315"/>
      <c r="E1607" s="344"/>
      <c r="F1607" s="636"/>
      <c r="G1607" s="566"/>
      <c r="H1607" s="740"/>
    </row>
    <row r="1608" spans="1:8">
      <c r="A1608" s="317"/>
      <c r="B1608" s="314" t="s">
        <v>197</v>
      </c>
      <c r="C1608" s="530" t="s">
        <v>454</v>
      </c>
      <c r="D1608" s="315"/>
      <c r="E1608" s="316"/>
      <c r="F1608" s="639"/>
      <c r="G1608" s="754"/>
      <c r="H1608" s="755"/>
    </row>
    <row r="1609" spans="1:8">
      <c r="A1609" s="317"/>
      <c r="B1609" s="317"/>
      <c r="C1609" s="529" t="s">
        <v>450</v>
      </c>
      <c r="D1609" s="318"/>
      <c r="E1609" s="316">
        <v>2</v>
      </c>
      <c r="F1609" s="639"/>
      <c r="G1609" s="754"/>
      <c r="H1609" s="755"/>
    </row>
    <row r="1610" spans="1:8">
      <c r="A1610" s="317"/>
      <c r="B1610" s="317"/>
      <c r="C1610" s="529" t="s">
        <v>451</v>
      </c>
      <c r="D1610" s="318"/>
      <c r="E1610" s="316">
        <v>1</v>
      </c>
      <c r="F1610" s="639"/>
      <c r="G1610" s="754"/>
      <c r="H1610" s="755"/>
    </row>
    <row r="1611" spans="1:8">
      <c r="A1611" s="317"/>
      <c r="B1611" s="317"/>
      <c r="C1611" s="529" t="s">
        <v>201</v>
      </c>
      <c r="D1611" s="318"/>
      <c r="E1611" s="316">
        <v>1</v>
      </c>
      <c r="F1611" s="639"/>
      <c r="G1611" s="754"/>
      <c r="H1611" s="755"/>
    </row>
    <row r="1612" spans="1:8">
      <c r="A1612" s="317"/>
      <c r="B1612" s="317"/>
      <c r="C1612" s="529" t="s">
        <v>202</v>
      </c>
      <c r="D1612" s="318"/>
      <c r="E1612" s="316">
        <v>4</v>
      </c>
      <c r="F1612" s="639"/>
      <c r="G1612" s="754"/>
      <c r="H1612" s="755"/>
    </row>
    <row r="1613" spans="1:8">
      <c r="A1613" s="317"/>
      <c r="B1613" s="317"/>
      <c r="C1613" s="529" t="s">
        <v>203</v>
      </c>
      <c r="D1613" s="318"/>
      <c r="E1613" s="316">
        <v>2</v>
      </c>
      <c r="F1613" s="639"/>
      <c r="G1613" s="754"/>
      <c r="H1613" s="755"/>
    </row>
    <row r="1614" spans="1:8">
      <c r="A1614" s="317"/>
      <c r="B1614" s="317"/>
      <c r="C1614" s="529"/>
      <c r="D1614" s="318"/>
      <c r="E1614" s="316"/>
      <c r="F1614" s="639"/>
      <c r="G1614" s="754"/>
      <c r="H1614" s="755"/>
    </row>
  </sheetData>
  <mergeCells count="100">
    <mergeCell ref="A1555:H1555"/>
    <mergeCell ref="A1591:G1591"/>
    <mergeCell ref="A1605:G1605"/>
    <mergeCell ref="A1606:G1606"/>
    <mergeCell ref="A1592:G1592"/>
    <mergeCell ref="A1593:G1593"/>
    <mergeCell ref="A1515:G1515"/>
    <mergeCell ref="A1530:G1530"/>
    <mergeCell ref="A1531:G1531"/>
    <mergeCell ref="A1516:G1516"/>
    <mergeCell ref="A1517:G1517"/>
    <mergeCell ref="A1433:G1433"/>
    <mergeCell ref="A1434:G1434"/>
    <mergeCell ref="A1422:G1422"/>
    <mergeCell ref="A1423:G1423"/>
    <mergeCell ref="A1479:H1479"/>
    <mergeCell ref="A187:H187"/>
    <mergeCell ref="C273:E273"/>
    <mergeCell ref="A1:H1"/>
    <mergeCell ref="A3:H3"/>
    <mergeCell ref="D9:E9"/>
    <mergeCell ref="D10:E10"/>
    <mergeCell ref="A12:H12"/>
    <mergeCell ref="A186:H186"/>
    <mergeCell ref="A13:H13"/>
    <mergeCell ref="C15:H15"/>
    <mergeCell ref="C35:E35"/>
    <mergeCell ref="A153:G153"/>
    <mergeCell ref="A154:G154"/>
    <mergeCell ref="A155:G155"/>
    <mergeCell ref="C161:E161"/>
    <mergeCell ref="I156:N156"/>
    <mergeCell ref="A169:G169"/>
    <mergeCell ref="A170:G170"/>
    <mergeCell ref="A5:H5"/>
    <mergeCell ref="A7:H7"/>
    <mergeCell ref="A656:G656"/>
    <mergeCell ref="A697:H697"/>
    <mergeCell ref="A698:H698"/>
    <mergeCell ref="C700:H700"/>
    <mergeCell ref="A415:G415"/>
    <mergeCell ref="C875:H875"/>
    <mergeCell ref="C951:E951"/>
    <mergeCell ref="A1065:G1065"/>
    <mergeCell ref="A805:H805"/>
    <mergeCell ref="A413:G413"/>
    <mergeCell ref="A414:G414"/>
    <mergeCell ref="A778:G778"/>
    <mergeCell ref="A429:G429"/>
    <mergeCell ref="A430:G430"/>
    <mergeCell ref="A451:H451"/>
    <mergeCell ref="A452:H452"/>
    <mergeCell ref="C454:H454"/>
    <mergeCell ref="A654:G654"/>
    <mergeCell ref="A668:G668"/>
    <mergeCell ref="A669:G669"/>
    <mergeCell ref="A655:G655"/>
    <mergeCell ref="A873:H873"/>
    <mergeCell ref="A844:G844"/>
    <mergeCell ref="A857:G857"/>
    <mergeCell ref="A858:G858"/>
    <mergeCell ref="A845:G845"/>
    <mergeCell ref="A846:G846"/>
    <mergeCell ref="A779:G779"/>
    <mergeCell ref="A780:G780"/>
    <mergeCell ref="A794:G794"/>
    <mergeCell ref="A795:G795"/>
    <mergeCell ref="A872:H872"/>
    <mergeCell ref="A806:H806"/>
    <mergeCell ref="C1213:G1213"/>
    <mergeCell ref="A1236:G1236"/>
    <mergeCell ref="A1237:G1237"/>
    <mergeCell ref="C1138:G1138"/>
    <mergeCell ref="A1160:G1160"/>
    <mergeCell ref="A1161:G1161"/>
    <mergeCell ref="A1162:G1162"/>
    <mergeCell ref="A1210:H1210"/>
    <mergeCell ref="A1066:G1066"/>
    <mergeCell ref="A1067:G1067"/>
    <mergeCell ref="A1211:H1211"/>
    <mergeCell ref="A1102:G1102"/>
    <mergeCell ref="A1109:H1109"/>
    <mergeCell ref="A1110:H1110"/>
    <mergeCell ref="A1101:G1101"/>
    <mergeCell ref="A1554:H1554"/>
    <mergeCell ref="A1209:H1209"/>
    <mergeCell ref="F862:G862"/>
    <mergeCell ref="F863:G863"/>
    <mergeCell ref="F864:G864"/>
    <mergeCell ref="A1348:H1348"/>
    <mergeCell ref="A1478:H1478"/>
    <mergeCell ref="A1322:G1322"/>
    <mergeCell ref="A1323:G1323"/>
    <mergeCell ref="A1324:G1324"/>
    <mergeCell ref="A1238:G1238"/>
    <mergeCell ref="A1283:H1283"/>
    <mergeCell ref="A1284:H1284"/>
    <mergeCell ref="C1114:G1114"/>
    <mergeCell ref="A1349:H1349"/>
    <mergeCell ref="A1421:G1421"/>
  </mergeCells>
  <printOptions horizontalCentered="1"/>
  <pageMargins left="0.75" right="0.5" top="0.75" bottom="0.75" header="0.3" footer="0.3"/>
  <pageSetup scale="90" orientation="portrait" blackAndWhite="1" r:id="rId1"/>
  <headerFooter>
    <oddHeader>&amp;RPage&amp;P of &amp;N</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NESPAK</dc:creator>
  <cp:keywords/>
  <dc:description/>
  <cp:lastModifiedBy>Zabid Hussain</cp:lastModifiedBy>
  <cp:revision/>
  <dcterms:created xsi:type="dcterms:W3CDTF">2005-10-26T08:53:07Z</dcterms:created>
  <dcterms:modified xsi:type="dcterms:W3CDTF">2022-07-28T04:22:29Z</dcterms:modified>
  <cp:category/>
  <cp:contentStatus/>
</cp:coreProperties>
</file>