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525"/>
  <workbookPr defaultThemeVersion="124226"/>
  <mc:AlternateContent xmlns:mc="http://schemas.openxmlformats.org/markup-compatibility/2006">
    <mc:Choice Requires="x15">
      <x15ac:absPath xmlns:x15ac="http://schemas.microsoft.com/office/spreadsheetml/2010/11/ac" url="F:\1. NESPAK D Data\4199 - UNHCR\12. Proposed Work Orders\2022 Projects\BOQ All\"/>
    </mc:Choice>
  </mc:AlternateContent>
  <xr:revisionPtr revIDLastSave="0" documentId="11_BC2A7F33981C247750900FA18DB78DBE9D69F78C" xr6:coauthVersionLast="47" xr6:coauthVersionMax="47" xr10:uidLastSave="{00000000-0000-0000-0000-000000000000}"/>
  <bookViews>
    <workbookView xWindow="0" yWindow="0" windowWidth="20490" windowHeight="7155" tabRatio="931" firstSheet="1" activeTab="1" xr2:uid="{00000000-000D-0000-FFFF-FFFF00000000}"/>
  </bookViews>
  <sheets>
    <sheet name="Summary" sheetId="105" r:id="rId1"/>
    <sheet name="Hangu-Combine" sheetId="104"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Summary!$A$9:$D$9</definedName>
    <definedName name="_Order1" hidden="1">255</definedName>
    <definedName name="_Order2" hidden="1">0</definedName>
    <definedName name="ADH">[1]MAT!$B$119:$H$119</definedName>
    <definedName name="AI.BR">[1]MAT!$B$159:$H$159</definedName>
    <definedName name="AL.AT">[1]MAT!$B$5:$H$5</definedName>
    <definedName name="Al.TB8">[1]MAT!$B$6:$H$6</definedName>
    <definedName name="ANI">[1]MAT!$B$7:$H$7</definedName>
    <definedName name="AR.C">[1]MAT!$B$8:$H$8</definedName>
    <definedName name="B.1">[1]CIV!$G$23</definedName>
    <definedName name="B.10">[1]CIV!$G$247</definedName>
    <definedName name="b.11">[1]PLB!$F$78</definedName>
    <definedName name="B.12">[1]PLB!$F$136</definedName>
    <definedName name="B.13">[1]PLB!$G$140</definedName>
    <definedName name="B.14">[1]ELE!$F$38</definedName>
    <definedName name="B.15">[1]ELE!$F$684</definedName>
    <definedName name="B.2">[1]CIV!$G$26</definedName>
    <definedName name="B.3">[1]CIV!$G$95</definedName>
    <definedName name="B.4">[1]CIV!$G$109</definedName>
    <definedName name="B.5">[1]CIV!$G$112</definedName>
    <definedName name="B.6">[1]CIV!$G$139</definedName>
    <definedName name="b.7">[1]CIV!$G$160</definedName>
    <definedName name="B.8">[1]CIV!$G$187</definedName>
    <definedName name="B.9">[1]CIV!$G$227</definedName>
    <definedName name="B.BC12">[1]MAT!$B$225:$H$225</definedName>
    <definedName name="B.BH3">[1]MAT!$B$14:$H$14</definedName>
    <definedName name="B.BH4">[1]MAT!$B$120:$H$120</definedName>
    <definedName name="B.BH5">[1]MAT!$B$121:$H$121</definedName>
    <definedName name="B.BOLT">[1]MAT!$B$277:$H$277</definedName>
    <definedName name="B.BT12">[1]MAT!$B$122:$H$122</definedName>
    <definedName name="B.BT6">[1]MAT!$B$15:$H$15</definedName>
    <definedName name="B.BT9">[1]MAT!$B$123:$H$123</definedName>
    <definedName name="B.CIV">[1]SUMM!$C$18</definedName>
    <definedName name="B.E1">[1]ELE!$F$44</definedName>
    <definedName name="B.E2">[1]ELE!$F$517</definedName>
    <definedName name="B.E3">[1]ELE!$F$531</definedName>
    <definedName name="B.E4">[1]ELE!$F$568</definedName>
    <definedName name="B.E5">[1]ELE!$F$581</definedName>
    <definedName name="B.E6">[1]ELE!$F$605</definedName>
    <definedName name="B.E7">[1]ELE!$F$628</definedName>
    <definedName name="B.E8">[1]ELE!$F$642</definedName>
    <definedName name="B.E9">[1]ELE!$F$683</definedName>
    <definedName name="B.ELE">[1]SUMM!$C$28</definedName>
    <definedName name="B.MEC">[1]SUMM!$C$24</definedName>
    <definedName name="B.PH5">[1]MAT!$B$126:$H$126</definedName>
    <definedName name="B.PLU">[1]SUMM!$C$22</definedName>
    <definedName name="B.SC1">[1]MAT!$B$17:$H$17</definedName>
    <definedName name="B.SC1.25">[1]MAT!$B$16:$H$16</definedName>
    <definedName name="B.SC1.5">[1]MAT!$B$124:$H$124</definedName>
    <definedName name="B.SC19">[1]MAT!$B$125:$H$125</definedName>
    <definedName name="B.WIRE">[1]MAT!$B$9:$H$9</definedName>
    <definedName name="BAH">[1]LAB!$B$4:$H$4</definedName>
    <definedName name="BBO">[1]LAB!$B$6:$H$6</definedName>
    <definedName name="BGV.20">[1]MAT!$B$223:$H$223</definedName>
    <definedName name="BGV.25">[1]MAT!$B$224:$H$224</definedName>
    <definedName name="BHO">[1]MAT!$B$10:$H$10</definedName>
    <definedName name="BIT.60">[1]MAT!$B$12:$H$12</definedName>
    <definedName name="BIT.80">[1]MAT!$B$13:$H$13</definedName>
    <definedName name="BLO.4">[1]MAT!$B$58:$H$58</definedName>
    <definedName name="BLO.8">[1]MAT!$B$59:$H$59</definedName>
    <definedName name="BR">[1]MAT!$B$18:$H$18</definedName>
    <definedName name="BR.BA">[1]MAT!$B$20:$H$20</definedName>
    <definedName name="BR.T">[1]MAT!$B$19:$H$19</definedName>
    <definedName name="BT">[1]MAT!$B$160:$H$160</definedName>
    <definedName name="BULO">[1]EQP!$B$9:$H$9</definedName>
    <definedName name="BUM">[1]LAB!$B$10:$H$10</definedName>
    <definedName name="BUS">[1]MAT!$B$154:$H$154</definedName>
    <definedName name="BUSH">[1]MAT!$B$22:$H$22</definedName>
    <definedName name="BW">[1]MAT!$B$11:$H$11</definedName>
    <definedName name="C.MS50">'[1]P-NS'!$H$199</definedName>
    <definedName name="C.MSH">'[1]P-NS'!$H$631</definedName>
    <definedName name="C.PPR40">'[1]P-NS'!$H$110</definedName>
    <definedName name="C.PPR50">'[1]P-NS'!$H$132</definedName>
    <definedName name="C.PPR63">'[1]P-NS'!$H$154</definedName>
    <definedName name="C.PPR90">'[1]P-NS'!$H$176</definedName>
    <definedName name="C.UPVC150">'[1]P-NS'!$H$331</definedName>
    <definedName name="C.UPVC250">'[1]P-NS'!$H$375</definedName>
    <definedName name="C.UPVC300">'[1]P-NS'!$H$397</definedName>
    <definedName name="C.UPVC50">'[1]P-NS'!$H$265</definedName>
    <definedName name="C.UPVC75">'[1]P-NS'!$H$287</definedName>
    <definedName name="C.W">[1]MAT!$B$25:$H$25</definedName>
    <definedName name="C10.2a3NS">'[1]10'!$H$651</definedName>
    <definedName name="c10.2c3">'[1]10'!$H$228</definedName>
    <definedName name="C10.2C3NS">'[1]10'!$H$677</definedName>
    <definedName name="c10.4a3">'[1]10'!$H$409</definedName>
    <definedName name="C10.4A3NS">'[1]10'!$H$703</definedName>
    <definedName name="c10.4c3">'[1]10'!$H$501</definedName>
    <definedName name="C10.4C3NS">'[1]10'!$H$729</definedName>
    <definedName name="c10.5">'[1]10'!$J$609</definedName>
    <definedName name="c10.6">'[1]10'!$J$625</definedName>
    <definedName name="C13.1A">'[1]13'!$H$50</definedName>
    <definedName name="c14.1b">'[1]14'!$H$26</definedName>
    <definedName name="c14.22">'[1]14'!$H$251</definedName>
    <definedName name="c14.24a">'[1]14'!$H$265</definedName>
    <definedName name="c14.25a">'[1]14'!$H$293</definedName>
    <definedName name="c14.25c">'[1]14'!$H$305</definedName>
    <definedName name="c14.25d">'[1]14'!$H$316</definedName>
    <definedName name="c14.2a2">'[1]14'!$H$56</definedName>
    <definedName name="c14.2c1">'[1]14'!$H$98</definedName>
    <definedName name="c14.32b">'[1]14'!$H$360</definedName>
    <definedName name="c14.32c">'[1]14'!$H$372</definedName>
    <definedName name="C14.4c">'[1]14'!$H$158</definedName>
    <definedName name="c14.50a">'[1]14'!$H$408</definedName>
    <definedName name="c14.55a">'[1]14'!$H$479</definedName>
    <definedName name="c14.55b">'[1]14'!$H$491</definedName>
    <definedName name="c14.55c">'[1]14'!$H$503</definedName>
    <definedName name="c14.64a">'[1]14'!$H$531</definedName>
    <definedName name="c14.64b">'[1]14'!$H$542</definedName>
    <definedName name="c14.64c">'[1]14'!$H$553</definedName>
    <definedName name="c14.64d">'[1]14'!$H$564</definedName>
    <definedName name="c15.1a2">'[1]15'!$H$26</definedName>
    <definedName name="c15.3.2">'[1]15'!$H$50</definedName>
    <definedName name="c15.34a">'[1]15'!$H$141</definedName>
    <definedName name="c15.34b">'[1]15'!$H$161</definedName>
    <definedName name="c15.35a">'[1]15'!$H$181</definedName>
    <definedName name="c15.35b">'[1]15'!$H$201</definedName>
    <definedName name="c15.4.3">'[1]15'!$H$122</definedName>
    <definedName name="c15.61">'[1]15'!$H$245</definedName>
    <definedName name="c15.65">'[1]15'!$H$294</definedName>
    <definedName name="c16.11c1">'[1]16'!$H$174</definedName>
    <definedName name="c16.66c">'[1]16'!$H$195</definedName>
    <definedName name="c16.72a">'[1]16'!$H$216</definedName>
    <definedName name="c16.75c3">'[1]16'!$H$237</definedName>
    <definedName name="c17.13">'[1]17'!$H$91</definedName>
    <definedName name="C23.14">'[1]23'!$H$258</definedName>
    <definedName name="c23.15">'[1]23'!$H$277</definedName>
    <definedName name="c23.1a1">'[1]23'!$H$28</definedName>
    <definedName name="c23.23b">'[1]23'!$H$325</definedName>
    <definedName name="c23.2a1">'[1]23'!$H$57</definedName>
    <definedName name="C23.30D">'[1]23'!$H$382</definedName>
    <definedName name="C23.34a">'[1]23'!$H$401</definedName>
    <definedName name="C23.35">'[1]23'!$H$420</definedName>
    <definedName name="C23.37">'[1]23'!$H$439</definedName>
    <definedName name="C23.39A4">'[1]23'!$H$496</definedName>
    <definedName name="C23.39A5">'[1]23'!$H$515</definedName>
    <definedName name="c23.39a7">'[1]23'!$H$553</definedName>
    <definedName name="c23.39a8">'[1]23'!$H$572</definedName>
    <definedName name="C23.39A9">'[1]23'!$H$591</definedName>
    <definedName name="c23.47c">'[1]23'!$H$750</definedName>
    <definedName name="c23.53b">'[1]23'!$H$788</definedName>
    <definedName name="C23.54A">'[1]23'!$H$883</definedName>
    <definedName name="C23.55A">'[1]23'!$H$902</definedName>
    <definedName name="C23.58">'[1]23'!$H$921</definedName>
    <definedName name="C23.59B">'[1]23'!$H$940</definedName>
    <definedName name="C23.5A1">'[1]23'!$H$115</definedName>
    <definedName name="c23.5d1">'[1]23'!$H$192</definedName>
    <definedName name="c23.8a">'[1]23'!$H$220</definedName>
    <definedName name="c25.12a">'[1]25'!$H$233</definedName>
    <definedName name="c25.15">'[1]25'!$H$256</definedName>
    <definedName name="c25.2a">'[1]25'!$H$60</definedName>
    <definedName name="C25.5A">'[1]25'!$H$175</definedName>
    <definedName name="C25.5B">'[1]25'!$H$198</definedName>
    <definedName name="c26.10">'[1]26'!$H$79</definedName>
    <definedName name="c26.2c8">'[1]26'!$H$18</definedName>
    <definedName name="c26.8a">'[1]26'!$H$48</definedName>
    <definedName name="C27.23B4">'[1]27'!$H$86</definedName>
    <definedName name="C27.23B5">'[1]27'!$H$109</definedName>
    <definedName name="C27.23B8">'[1]27'!$H$154</definedName>
    <definedName name="C27.23B9">'[1]27'!$H$177</definedName>
    <definedName name="C28.14">'[1]28'!$H$110</definedName>
    <definedName name="C28.25">'[1]28'!$H$181</definedName>
    <definedName name="c28.26a">'[1]28'!$H$205</definedName>
    <definedName name="c28.40a">'[1]28'!$H$281</definedName>
    <definedName name="c28.40b">'[1]28'!$H$302</definedName>
    <definedName name="c28.41">'[1]28'!$H$330</definedName>
    <definedName name="c28.51a">'[1]28'!$H$358</definedName>
    <definedName name="c28.53">'[1]28'!$H$399</definedName>
    <definedName name="c28.54a">'[1]28'!$H$434</definedName>
    <definedName name="c3.12d">'[1]3'!$H$80</definedName>
    <definedName name="c3.16a">'[1]3'!$H$108</definedName>
    <definedName name="c3.16b">'[1]3'!$H$125</definedName>
    <definedName name="c3.18c">'[1]3'!$H$139</definedName>
    <definedName name="c3.21b">'[1]3'!$H$152</definedName>
    <definedName name="C3.21NS2">'[1]3'!$H$209</definedName>
    <definedName name="C3.24B4">'[1]3'!$H$286</definedName>
    <definedName name="C30.11">'[1]30'!$H$99</definedName>
    <definedName name="C30.114">'[1]30'!$H$925</definedName>
    <definedName name="C30.12">'[1]30'!$H$122</definedName>
    <definedName name="C30.13">'[1]30'!$H$145</definedName>
    <definedName name="C30.14">'[1]30'!$H$168</definedName>
    <definedName name="C30.19">'[1]30'!$H$238</definedName>
    <definedName name="C30.1A">'[1]30'!$H$21</definedName>
    <definedName name="C30.20">'[1]30'!$H$261</definedName>
    <definedName name="C30.21">'[1]30'!$H$284</definedName>
    <definedName name="C30.22">'[1]30'!$H$307</definedName>
    <definedName name="C30.24">'[1]30'!$H$330</definedName>
    <definedName name="C30.25">'[1]30'!$H$353</definedName>
    <definedName name="C30.32">'[1]30'!$H$376</definedName>
    <definedName name="C30.33">'[1]30'!$H$399</definedName>
    <definedName name="C30.3A">'[1]30'!$H$43</definedName>
    <definedName name="C30.40">'[1]30'!$H$514</definedName>
    <definedName name="C30.43">'[1]30'!$H$560</definedName>
    <definedName name="C30.44">'[1]30'!$H$583</definedName>
    <definedName name="C30.4A">'[1]30'!$J$53</definedName>
    <definedName name="C30.55">'[1]30'!$H$607</definedName>
    <definedName name="C30.59">'[1]30'!$H$629</definedName>
    <definedName name="C30.70">'[1]30'!$H$694</definedName>
    <definedName name="C30.70NS">'[1]30'!$H$715</definedName>
    <definedName name="C30.90">'[1]30'!$H$753</definedName>
    <definedName name="C30.93">'[1]30'!$H$806</definedName>
    <definedName name="C30.95">'[1]30'!$H$830</definedName>
    <definedName name="C30.96">'[1]30'!$H$854</definedName>
    <definedName name="C30.97">'[1]30'!$H$878</definedName>
    <definedName name="c31.31b">'[1]31'!$H$21</definedName>
    <definedName name="c31.74">'[1]31'!$H$41</definedName>
    <definedName name="c4.13b">'[1]4'!$H$36</definedName>
    <definedName name="c4.19a">'[1]4'!$H$53</definedName>
    <definedName name="c4.20">'[1]4'!$H$70</definedName>
    <definedName name="C4.3">'[1]4'!$H$24</definedName>
    <definedName name="C4006.W">[1]MAT!$B$161:$H$161</definedName>
    <definedName name="C5.13F">'[1]5'!$H$578</definedName>
    <definedName name="C5.13G">'[1]5'!$H$606</definedName>
    <definedName name="C5.14G">'[1]5'!$H$737</definedName>
    <definedName name="C5.15B">'[1]5'!$H$774</definedName>
    <definedName name="C5.15E">'[1]5'!$H$839</definedName>
    <definedName name="C5.15F">'[1]5'!$H$867</definedName>
    <definedName name="C5.16A">'[1]5'!$H$905</definedName>
    <definedName name="C5.16B">'[1]5'!$H$933</definedName>
    <definedName name="C5.16C">'[1]5'!$H$961</definedName>
    <definedName name="C5.17A1">'[1]5'!$H$1001</definedName>
    <definedName name="C5.17B1">'[1]5'!$H$1098</definedName>
    <definedName name="C5.17B2">'[1]5'!$H$1126</definedName>
    <definedName name="C5.17B3">'[1]5'!$H$1155</definedName>
    <definedName name="C5.17C1">'[1]5'!$H$1194</definedName>
    <definedName name="C5.17C2">'[1]5'!$H$1222</definedName>
    <definedName name="C5.17C3">'[1]5'!$H$1250</definedName>
    <definedName name="C5.20A">'[1]5'!$H$1422</definedName>
    <definedName name="c5.20b">'[1]5'!$H$1450</definedName>
    <definedName name="C5.20C">'[1]5'!$H$1478</definedName>
    <definedName name="C5.21A">'[1]5'!$H$1525</definedName>
    <definedName name="C5.21B">'[1]5'!$H$1553</definedName>
    <definedName name="C5.21C">'[1]5'!$H$1581</definedName>
    <definedName name="C5.22A">'[1]5'!$H$1630</definedName>
    <definedName name="C5.22B">'[1]5'!$H$1665</definedName>
    <definedName name="C5.22C">'[1]5'!$H$1704</definedName>
    <definedName name="C5.24">'[1]5'!$H$1730</definedName>
    <definedName name="C5.27A">'[1]5'!$H$1807</definedName>
    <definedName name="C5.28a">'[1]5'!$H$1845</definedName>
    <definedName name="C5.35">'[1]5'!$H$1871</definedName>
    <definedName name="C5.44A">'[1]5'!$H$1943</definedName>
    <definedName name="C5.44F">'[1]5'!$H$1955</definedName>
    <definedName name="C5.44G">'[1]5'!$H$1967</definedName>
    <definedName name="C5.44H">'[1]5'!$H$1980</definedName>
    <definedName name="c5.8c">'[1]5'!$H$168</definedName>
    <definedName name="C5.8E">'[1]5'!$H$229</definedName>
    <definedName name="C8.1A">'[1]8'!$H$30</definedName>
    <definedName name="CAH">[1]LAB!$B$14:$H$14</definedName>
    <definedName name="CAR">[1]LAB!$B$12:$H$12</definedName>
    <definedName name="CAR.1">[1]LAB!$B$13:$H$13</definedName>
    <definedName name="CAR.S">[1]LAB!$B$15:$H$15</definedName>
    <definedName name="CE.CT2">'[2]E-NS'!$H$1671</definedName>
    <definedName name="CE.CT3">'[2]E-NS'!$H$1692</definedName>
    <definedName name="ce1.02">'[1]E-NS'!$H$50</definedName>
    <definedName name="CE2.01">'[1]E-NS'!$H$95</definedName>
    <definedName name="CE2.02">'[1]E-NS'!$H$117</definedName>
    <definedName name="CE2.03">'[1]E-NS'!$H$140</definedName>
    <definedName name="CE2.04">'[1]E-NS'!$H$186</definedName>
    <definedName name="CE2.05">'[1]E-NS'!$H$209</definedName>
    <definedName name="CE2.06">'[1]E-NS'!$H$232</definedName>
    <definedName name="CE2.07">'[1]E-NS'!$H$255</definedName>
    <definedName name="CE2.08">'[1]E-NS'!$H$278</definedName>
    <definedName name="CE2.09">'[1]E-NS'!$H$301</definedName>
    <definedName name="CE2.10">'[1]E-NS'!$H$324</definedName>
    <definedName name="CE2.11">'[1]E-NS'!$H$347</definedName>
    <definedName name="CE2.12">'[1]E-NS'!$H$370</definedName>
    <definedName name="CE2.13">'[1]E-NS'!$H$393</definedName>
    <definedName name="CE2.14">'[1]E-NS'!$H$416</definedName>
    <definedName name="CE2.15">'[1]E-NS'!$H$439</definedName>
    <definedName name="CE2.16">'[1]E-NS'!$H$462</definedName>
    <definedName name="CE2.17">'[1]E-NS'!$H$485</definedName>
    <definedName name="CE2.18">'[1]E-NS'!$H$508</definedName>
    <definedName name="CE2.19">'[1]E-NS'!$H$531</definedName>
    <definedName name="CE2.20">'[1]E-NS'!$H$554</definedName>
    <definedName name="CE2.21">'[1]E-NS'!$H$577</definedName>
    <definedName name="CE2.22">'[1]E-NS'!$H$600</definedName>
    <definedName name="CE2.23">'[1]E-NS'!$H$623</definedName>
    <definedName name="CE2.24">'[1]E-NS'!$H$646</definedName>
    <definedName name="CE2.25">'[1]E-NS'!$H$669</definedName>
    <definedName name="CE2.26">'[1]E-NS'!$H$692</definedName>
    <definedName name="CE2.27">'[1]E-NS'!$H$715</definedName>
    <definedName name="CE2.28">'[1]E-NS'!$H$738</definedName>
    <definedName name="CE2.29">'[1]E-NS'!$H$761</definedName>
    <definedName name="CE2.30">'[1]E-NS'!$H$784</definedName>
    <definedName name="CE4.001">'[1]E-NS'!$H$1006</definedName>
    <definedName name="CE4.02A">'[1]E-NS'!$H$1363</definedName>
    <definedName name="CE4.02B">'[1]E-NS'!$H$1384</definedName>
    <definedName name="CE4.02C">'[1]E-NS'!$H$1405</definedName>
    <definedName name="CE5.01">'[1]E-NS'!$H$1475</definedName>
    <definedName name="CE5.02">'[1]E-NS'!$H$1495</definedName>
    <definedName name="CE5.03">'[1]E-NS'!$H$1515</definedName>
    <definedName name="CE6.02">'[1]E-NS'!$H$1597</definedName>
    <definedName name="CE7.01">'[1]E-NS'!$H$1740</definedName>
    <definedName name="CE9.01">'[1]E-NS'!$F$1917</definedName>
    <definedName name="CE9.02">'[1]E-NS'!$H$1940</definedName>
    <definedName name="CE9.03">'[1]E-NS'!$H$1962</definedName>
    <definedName name="CE9.05">'[1]E-NS'!$H$1985</definedName>
    <definedName name="CE9.06">'[1]E-NS'!$H$2009</definedName>
    <definedName name="CEM">[1]MAT!$B$24:$H$24</definedName>
    <definedName name="CHA">[1]MAT!$B$27:$H$27</definedName>
    <definedName name="CHAN">[1]MAT!$B$32:$H$32</definedName>
    <definedName name="CHI">[1]LAB!$B$17:$H$17</definedName>
    <definedName name="CHI.M">[1]LAB!$B$20:$H$20</definedName>
    <definedName name="CHI.S">[1]LAB!$B$21:$H$21</definedName>
    <definedName name="CHK">[1]MAT!$B$26:$H$26</definedName>
    <definedName name="CHO">[1]LAB!$B$22:$H$22</definedName>
    <definedName name="CI.C24">[1]MAT!$B$279:$H$279</definedName>
    <definedName name="CI.CF">[1]MAT!$B$28:$H$28</definedName>
    <definedName name="CI.F">[1]MAT!$B$29:$H$29</definedName>
    <definedName name="CI.FR">[1]MAT!$B$30:$H$30</definedName>
    <definedName name="CI.GT4">[1]MAT!$B$233:$H$233</definedName>
    <definedName name="CI.MC">[1]MAT!$B$164:$H$164</definedName>
    <definedName name="CI.P150">[1]MAT!$B$228:$H$228</definedName>
    <definedName name="CI.P230">[1]MAT!$B$229:$H$229</definedName>
    <definedName name="CI.P250">[1]MAT!$B$230:$H$230</definedName>
    <definedName name="CI.SV150">[1]MAT!$B$231:$H$231</definedName>
    <definedName name="CI.SV225">[1]MAT!$B$232:$H$232</definedName>
    <definedName name="CIG">[1]MAT!$B$127:$H$127</definedName>
    <definedName name="COH">[1]LAB!$B$23:$H$23</definedName>
    <definedName name="COWD">[1]MAT!$B$31:$H$31</definedName>
    <definedName name="CP.BC1">[1]MAT!$B$165:$H$165</definedName>
    <definedName name="CP.BTPH">[1]MAT!$B$166:$H$166</definedName>
    <definedName name="CP.BW">[1]MAT!$B$167:$H$167</definedName>
    <definedName name="CP.CP30">[1]MAT!$B$168:$H$168</definedName>
    <definedName name="CP.CV20">[1]MAT!$B$169:$H$169</definedName>
    <definedName name="CP.M">[1]MAT!$B$170:$H$170</definedName>
    <definedName name="CP.SNCS">[1]MAT!$B$238:$H$238</definedName>
    <definedName name="CP.TR24">[1]MAT!$B$172:$H$172</definedName>
    <definedName name="CP.TSC">[1]MAT!$B$171:$H$171</definedName>
    <definedName name="CP.WC30">[1]MAT!$B$173:$H$173</definedName>
    <definedName name="CPOH">[1]LAB!$B$85:$H$85</definedName>
    <definedName name="CR.6">[1]EQP!$B$13:$H$13</definedName>
    <definedName name="CR.L">[1]MAT!$B$35:$H$35</definedName>
    <definedName name="CR.LP">[3]MAT!$B$134:$H$134</definedName>
    <definedName name="CR.M">[1]MAT!$B$33:$H$33</definedName>
    <definedName name="CR.M37">[1]MAT!$B$34:$H$34</definedName>
    <definedName name="CRL1.5">[1]MAT!$B$36:$H$36</definedName>
    <definedName name="CRO">[1]LAB!$B$27:$H$27</definedName>
    <definedName name="D.BC">[1]MAT!$B$174:$H$174</definedName>
    <definedName name="DF.ASW">[1]MAT!$B$40:$H$40</definedName>
    <definedName name="DF.DL48">[1]MAT!$B$130:$H$130</definedName>
    <definedName name="DF.SL30">[1]MAT!$B$129:$H$129</definedName>
    <definedName name="DF.SLD">[1]MAT!$B$41:$H$41</definedName>
    <definedName name="DF.ST10">[1]MAT!$B$39:$H$39</definedName>
    <definedName name="DF.ST5">[1]MAT!$B$38:$H$38</definedName>
    <definedName name="DI.P150">[1]MAT!$B$239:$H$239</definedName>
    <definedName name="DI.P250">[1]MAT!$B$240:$H$240</definedName>
    <definedName name="DIG">[1]LAB!$B$28:$H$28</definedName>
    <definedName name="DRM">[1]EQP!$B$16:$H$16</definedName>
    <definedName name="E.AMP1000W">[1]MAT!$B$302:$H$302</definedName>
    <definedName name="E.B1">[1]MAT!$B$280:$H$280</definedName>
    <definedName name="E.B2">[1]MAT!$B$281:$H$281</definedName>
    <definedName name="E.CIS6W">[1]MAT!$B$300:$H$300</definedName>
    <definedName name="E.COS36W">[1]MAT!$B$301:$H$301</definedName>
    <definedName name="E.CT150">[1]MAT!$B$312:$H$312</definedName>
    <definedName name="E.CT300">[1]MAT!$B$313:$H$313</definedName>
    <definedName name="E.CT450">[1]MAT!$B$314:$H$314</definedName>
    <definedName name="E.FB">[1]MAT!$B$282:$H$282</definedName>
    <definedName name="E.PAJB">[1]MAT!$B$303:$H$303</definedName>
    <definedName name="E.PBOX">[1]MAT!$B$285:$H$285</definedName>
    <definedName name="E.S1G">[1]MAT!$B$290:$H$290</definedName>
    <definedName name="E.S2G">[1]MAT!$B$291:$H$291</definedName>
    <definedName name="E.S3G">[1]MAT!$B$292:$H$292</definedName>
    <definedName name="E.S4G">[1]MAT!$B$293:$H$293</definedName>
    <definedName name="E.SP">[1]MAT!$B$331:$H$331</definedName>
    <definedName name="E.SS15">[1]MAT!$B$295:$H$295</definedName>
    <definedName name="E.SS5">[1]MAT!$B$294:$H$294</definedName>
    <definedName name="E.TLRM">[1]MAT!$B$296:$H$296</definedName>
    <definedName name="E.TLRP">[1]MAT!$B$297:$H$297</definedName>
    <definedName name="E.TLS">[1]MAT!$B$284:$H$284</definedName>
    <definedName name="E.WB">[1]MAT!$B$298:$H$298</definedName>
    <definedName name="EAC">[1]EQP!$B$17:$H$17</definedName>
    <definedName name="EAR">[1]MAT!$B$42:$H$42</definedName>
    <definedName name="EC1.5SC">[1]MAT!$B$271:$H$271</definedName>
    <definedName name="EC1.5TC">[1]MAT!$B$306:$H$306</definedName>
    <definedName name="EC120FC">[1]MAT!$B$310:$H$310</definedName>
    <definedName name="EC150FC">[1]MAT!$B$311:$H$311</definedName>
    <definedName name="EC2.53C">[1]MAT!$B$307:$H$307</definedName>
    <definedName name="EC2.5SC">[1]MAT!$B$272:$H$272</definedName>
    <definedName name="EC25FC">[1]MAT!$B$274:$H$274</definedName>
    <definedName name="EC35FC">[1]MAT!$B$320:$H$320</definedName>
    <definedName name="EC4SC">[1]MAT!$B$273:$H$273</definedName>
    <definedName name="EC5.04">'[1]E-NS'!$H$1534</definedName>
    <definedName name="EC6FC">[1]MAT!$B$309:$H$309</definedName>
    <definedName name="EC70.3C">[1]MAT!$B$308:$H$308</definedName>
    <definedName name="EC70FC">[1]MAT!$B$275:$H$275</definedName>
    <definedName name="EC95FC">[1]MAT!$B$276:$H$276</definedName>
    <definedName name="ECW">[1]MAT!$B$283:$H$283</definedName>
    <definedName name="EF.56">[1]MAT!$B$322:$H$322</definedName>
    <definedName name="ELE">[1]LAB!$B$35:$H$35</definedName>
    <definedName name="ENS.PAJB">'[1]E-NS'!$H$1554</definedName>
    <definedName name="ENS.PVC100">'[1]E-NS'!$H$1429</definedName>
    <definedName name="ESC40TC">[1]MAT!$B$315:$H$315</definedName>
    <definedName name="FLG">[1]LAB!$B$40:$H$40</definedName>
    <definedName name="FLI">[1]MAT!$B$43:$H$43</definedName>
    <definedName name="GI.65">[1]MAT!$B$247:$H$247</definedName>
    <definedName name="GI.BN">[4]Material!$A$563:$I$563</definedName>
    <definedName name="GI.C2">[1]MAT!$B$52:$H$52</definedName>
    <definedName name="GI.G">[1]MAT!$B$249:$H$249</definedName>
    <definedName name="GI.P100MD">[1]MAT!$B$184:$H$184</definedName>
    <definedName name="GI.P30MD">[1]MAT!$B$181:$H$181</definedName>
    <definedName name="GI.P40MD">[1]MAT!$B$182:$H$182</definedName>
    <definedName name="GI.P50LD">[1]MAT!$B$132:$H$132</definedName>
    <definedName name="GI.P50MD">[1]MAT!$B$248:$H$248</definedName>
    <definedName name="GI.P75MD">[1]MAT!$B$183:$H$183</definedName>
    <definedName name="GI.S">[4]Material!$B$595:$I$595</definedName>
    <definedName name="GI.T2">[1]MAT!$B$53:$H$53</definedName>
    <definedName name="GL.P5">[1]MAT!$B$45:$H$45</definedName>
    <definedName name="GL.SH">[1]MAT!$B$246:$H$246</definedName>
    <definedName name="GL.T5">[1]MAT!$B$46:$H$46</definedName>
    <definedName name="GLA">[5]labour!$A$43:$I$43</definedName>
    <definedName name="GLU">[1]MAT!$B$47:$H$47</definedName>
    <definedName name="GR.SB">[1]MAT!$B$131:$H$131</definedName>
    <definedName name="GRA.20">[1]MAT!$B$49:$H$49</definedName>
    <definedName name="GRA.25">[1]MAT!$B$50:$H$50</definedName>
    <definedName name="GRAS">[1]MAT!$B$48:$H$48</definedName>
    <definedName name="GUM">[1]MAT!$B$55:$H$55</definedName>
    <definedName name="GV.100">[1]MAT!$B$180:$H$180</definedName>
    <definedName name="GV.13">[1]MAT!$B$242:$H$242</definedName>
    <definedName name="GV.150">[1]MAT!$B$245:$H$245</definedName>
    <definedName name="GV.20">[1]MAT!$B$243:$H$243</definedName>
    <definedName name="GV.30">[1]MAT!$B$176:$H$176</definedName>
    <definedName name="GV.40">[1]MAT!$B$177:$H$177</definedName>
    <definedName name="GV.50">[1]MAT!$B$244:$H$244</definedName>
    <definedName name="GV.65">[1]MAT!$B$178:$H$178</definedName>
    <definedName name="GV.75">[1]MAT!$B$179:$H$179</definedName>
    <definedName name="GYP.B">[1]MAT!$B$51:$H$51</definedName>
    <definedName name="HAM">[1]LAB!$B$44:$H$44</definedName>
    <definedName name="HEL">[1]LAB!$B$45:$H$45</definedName>
    <definedName name="HIN">[1]MAT!$B$56:$H$56</definedName>
    <definedName name="HOOK">[1]MAT!$B$57:$H$57</definedName>
    <definedName name="I.S37">[1]MAT!$B$60:$H$60</definedName>
    <definedName name="I.S75">[1]MAT!$B$61:$H$61</definedName>
    <definedName name="ITax">[1]LAB!$B$86:$H$86</definedName>
    <definedName name="L.10">[1]CIV!$I$247</definedName>
    <definedName name="L.4">[1]CIV!$I$109</definedName>
    <definedName name="L.5">[1]CIV!$I$112</definedName>
    <definedName name="L.6">[1]CIV!$I$139</definedName>
    <definedName name="L.7">[1]CIV!$I$160</definedName>
    <definedName name="L.8">[1]CIV!$I$187</definedName>
    <definedName name="L.9">[1]CIV!$I$227</definedName>
    <definedName name="L.GRA">[1]MAT!$B$134:$H$134</definedName>
    <definedName name="L.Y">[1]MAT!$B$135:$H$135</definedName>
    <definedName name="L15.3">'[1]15'!$J$37</definedName>
    <definedName name="L5.13">'[1]5'!$J$487</definedName>
    <definedName name="LAB">[1]LAB!$B$24:$H$24</definedName>
    <definedName name="LAB.S">[1]LAB!$B$25:$H$25</definedName>
    <definedName name="LB.18">[1]MAT!$B$185:$H$185</definedName>
    <definedName name="LIM">[1]MAT!$B$62:$H$62</definedName>
    <definedName name="LM">[1]MAT!$B$186:$H$186</definedName>
    <definedName name="lm10.4a3">'[1]10'!$J$394</definedName>
    <definedName name="lm10.4c3">'[1]10'!$J$486</definedName>
    <definedName name="LM13.1a">'[1]13'!$J$29</definedName>
    <definedName name="lm14.1b">'[1]14'!$J$16</definedName>
    <definedName name="lm14.25a">'[1]14'!$J$279</definedName>
    <definedName name="lm14.2a2">'[1]14'!$J$42</definedName>
    <definedName name="lm14.4c">'[1]14'!$J$136</definedName>
    <definedName name="lm14.50a">'[1]14'!$J$393</definedName>
    <definedName name="lm14.64a">'[1]14'!$J$517</definedName>
    <definedName name="lm15.1a2">'[1]15'!$J$15</definedName>
    <definedName name="lm15.3.2">'[1]15'!$J$40</definedName>
    <definedName name="lm15.4.3">'[1]15'!$J$112</definedName>
    <definedName name="lm15.61">'[1]15'!$J$222</definedName>
    <definedName name="lm15.65">'[1]15'!$J$284</definedName>
    <definedName name="lm16.11c1">'[1]16'!$J$161</definedName>
    <definedName name="lm16.66c">'[1]16'!$J$187</definedName>
    <definedName name="lm16.72a">'[1]16'!$J$208</definedName>
    <definedName name="lm16.75c3">'[1]16'!$J$229</definedName>
    <definedName name="lm17.13">'[1]17'!$J$67</definedName>
    <definedName name="lm23.15">'[1]23'!$J$271</definedName>
    <definedName name="lm23.1a1">'[1]23'!$J$13</definedName>
    <definedName name="lm23.23b">'[1]23'!$J$309</definedName>
    <definedName name="lm23.2a1">'[1]23'!$J$41</definedName>
    <definedName name="LM23.34a">'[1]23'!$J$395</definedName>
    <definedName name="lm23.39a10">'[1]23'!$J$604</definedName>
    <definedName name="lm23.39a7">'[1]23'!$J$547</definedName>
    <definedName name="lm23.39a8">'[1]23'!$J$566</definedName>
    <definedName name="lm23.47c">'[1]23'!$J$744</definedName>
    <definedName name="lm23.53b">'[1]23'!$J$782</definedName>
    <definedName name="lm25.12a">'[1]25'!$J$225</definedName>
    <definedName name="lm25.15">'[1]25'!$J$247</definedName>
    <definedName name="lm25.2a">'[1]25'!$J$40</definedName>
    <definedName name="lm25.4a">'[1]25'!$J$111</definedName>
    <definedName name="lm25.4b">'[1]25'!$J$138</definedName>
    <definedName name="lm26.10">'[1]26'!$J$68</definedName>
    <definedName name="lm26.8a">'[1]26'!$J$33</definedName>
    <definedName name="lm27.24a7">'[1]27'!$J$234</definedName>
    <definedName name="lm27.24a8">'[1]27'!$J$256</definedName>
    <definedName name="lm27.24a9">'[1]27'!$J$278</definedName>
    <definedName name="LM28.14">'[1]28'!$J$89</definedName>
    <definedName name="LM28.25">'[1]28'!$J$171</definedName>
    <definedName name="lm28.26a">'[1]28'!$J$195</definedName>
    <definedName name="lm28.40a">'[1]28'!$J$273</definedName>
    <definedName name="lm28.40b">'[1]28'!$J$294</definedName>
    <definedName name="lm28.41">'[1]28'!$J$318</definedName>
    <definedName name="lm28.51a">'[1]28'!$J$346</definedName>
    <definedName name="lm28.53">'[1]28'!$J$379</definedName>
    <definedName name="lm28.54a">'[1]28'!$J$417</definedName>
    <definedName name="LM3.12d">'[1]3'!$J$74</definedName>
    <definedName name="lm30.11">'[1]30'!$J$89</definedName>
    <definedName name="lm30.114">'[1]30'!$J$917</definedName>
    <definedName name="lm30.12">'[1]30'!$J$112</definedName>
    <definedName name="lm30.13">'[1]30'!$J$135</definedName>
    <definedName name="lm30.14">'[1]30'!$J$158</definedName>
    <definedName name="lm30.15">'[1]30'!$J$181</definedName>
    <definedName name="lm30.17">'[1]30'!$J$205</definedName>
    <definedName name="lm30.19">'[1]30'!$J$228</definedName>
    <definedName name="lm30.1a">'[1]30'!$J$13</definedName>
    <definedName name="lm30.20">'[1]30'!$J$251</definedName>
    <definedName name="lm30.21">'[1]30'!$J$274</definedName>
    <definedName name="lm30.22">'[1]30'!$J$297</definedName>
    <definedName name="lm30.24">'[1]30'!$J$320</definedName>
    <definedName name="lm30.25">'[1]30'!$J$343</definedName>
    <definedName name="lm30.32">'[1]30'!$J$366</definedName>
    <definedName name="lm30.33">'[1]30'!$J$389</definedName>
    <definedName name="lm30.34">'[1]30'!$J$412</definedName>
    <definedName name="lm30.35">'[1]30'!$J$435</definedName>
    <definedName name="lm30.3a">'[1]30'!$J$34</definedName>
    <definedName name="lm30.41">'[1]30'!$J$527</definedName>
    <definedName name="lm30.43">'[1]30'!$J$550</definedName>
    <definedName name="lm30.44">'[1]30'!$J$573</definedName>
    <definedName name="lm30.4a">'[1]30'!$J$51</definedName>
    <definedName name="lm30.55">'[1]30'!$J$596</definedName>
    <definedName name="lm30.59">'[1]30'!$J$620</definedName>
    <definedName name="lm30.5a">'[1]30'!$J$67</definedName>
    <definedName name="LM30.70">'[1]30'!$J$685</definedName>
    <definedName name="lm30.90">'[1]30'!$J$747</definedName>
    <definedName name="lm30.91">'[1]30'!$J$770</definedName>
    <definedName name="lm30.93">'[1]30'!$J$796</definedName>
    <definedName name="lm30.95">'[1]30'!$J$819</definedName>
    <definedName name="lm30.96">'[1]30'!$J$843</definedName>
    <definedName name="lm30.97">'[1]30'!$J$868</definedName>
    <definedName name="lm31.31b">'[1]31'!$J$14</definedName>
    <definedName name="lm31.74">'[1]31'!$J$34</definedName>
    <definedName name="LM5.12A">'[1]5'!$J$348</definedName>
    <definedName name="LM5.13B">'[1]5'!$J$490</definedName>
    <definedName name="LM5.13F">'[1]5'!$J$564</definedName>
    <definedName name="LM5.13G">'[1]5'!$J$593</definedName>
    <definedName name="LM5.14B">'[1]5'!$J$621</definedName>
    <definedName name="LM5.14F">'[1]5'!$J$695</definedName>
    <definedName name="LM5.14G">'[1]5'!$J$723</definedName>
    <definedName name="LM5.15B">'[1]5'!$J$752</definedName>
    <definedName name="LM5.15E">'[1]5'!$J$826</definedName>
    <definedName name="LM5.15F">'[1]5'!$J$854</definedName>
    <definedName name="LM5.16A">'[1]5'!$J$882</definedName>
    <definedName name="LM5.16B">'[1]5'!$J$920</definedName>
    <definedName name="LM5.16C">'[1]5'!$J$948</definedName>
    <definedName name="LM5.17A1">'[1]5'!$J$977</definedName>
    <definedName name="LM5.17B1">'[1]5'!$J$1074</definedName>
    <definedName name="LM5.17B2">'[1]5'!$J$1113</definedName>
    <definedName name="LM5.17B3">'[1]5'!$J$1142</definedName>
    <definedName name="LM5.17C1">'[1]5'!$J$1170</definedName>
    <definedName name="LM5.17C2">'[1]5'!$J$1209</definedName>
    <definedName name="LM5.17C3">'[1]5'!$J$1237</definedName>
    <definedName name="LM5.20A">'[1]5'!$J$1398</definedName>
    <definedName name="lm5.20b">'[1]5'!$J$1437</definedName>
    <definedName name="LM5.20C">'[1]5'!$J$1465</definedName>
    <definedName name="LM5.21A">'[1]5'!$J$1493</definedName>
    <definedName name="LM5.21B">'[1]5'!$J$1540</definedName>
    <definedName name="LM5.21C">'[1]5'!$J$1568</definedName>
    <definedName name="LM5.22B">'[1]5'!$J$1645</definedName>
    <definedName name="LM5.27A">'[1]5'!$J$1745</definedName>
    <definedName name="LM5.35">'[1]5'!$J$1858</definedName>
    <definedName name="LM5.44A">'[1]5'!$J$1929</definedName>
    <definedName name="lm8.1a">'[1]8'!$J$13</definedName>
    <definedName name="M.MO">[1]MAT!$B$69:$H$69</definedName>
    <definedName name="M.P">[1]MAT!$B$65:$H$65</definedName>
    <definedName name="M1.2">[1]MORTAR!$B$10:$H$10</definedName>
    <definedName name="M1.3">[1]MORTAR!$B$18:$H$18</definedName>
    <definedName name="M1.4">[1]MORTAR!$B$26:$H$26</definedName>
    <definedName name="M1.5">[1]MORTAR!$B$30:$H$30</definedName>
    <definedName name="M1.6">[1]MORTAR!$B$34:$H$34</definedName>
    <definedName name="M15.3.2">'[1]15'!$J$46</definedName>
    <definedName name="M5.13C">'[1]5'!$J$545</definedName>
    <definedName name="m5.17a1">'[1]5'!$J$997</definedName>
    <definedName name="m5.8c">'[1]5'!$J$159</definedName>
    <definedName name="MAP">[1]MAT!$B$63:$H$63</definedName>
    <definedName name="MAS">[1]LAB!$B$47:$H$47</definedName>
    <definedName name="MES">[1]MAT!$B$139:$H$139</definedName>
    <definedName name="MIS">[1]LAB!$B$52:$H$52</definedName>
    <definedName name="MS.F75">[1]MAT!$B$73:$H$73</definedName>
    <definedName name="MS.P100">[1]MAT!$B$188:$H$188</definedName>
    <definedName name="MS.P150">[1]MAT!$B$189:$H$189</definedName>
    <definedName name="MS.P50">[1]MAT!$B$187:$H$187</definedName>
    <definedName name="MS.PLA">[1]MAT!$B$74:$H$74</definedName>
    <definedName name="MS.R">[1]MAT!$B$75:$H$75</definedName>
    <definedName name="MS.SQRB">[1]MAT!$B$70:$H$70</definedName>
    <definedName name="MS.SW25">[1]MAT!$B$66:$H$66</definedName>
    <definedName name="MS.T30">[1]MAT!$B$72:$H$72</definedName>
    <definedName name="MS.T50">[1]MAT!$B$71:$H$71</definedName>
    <definedName name="MSB">[1]MAT!$B$67:$H$67</definedName>
    <definedName name="MT.B10">[1]MAT!$B$138:$H$138</definedName>
    <definedName name="MT.L10">[1]MAT!$B$137:$H$137</definedName>
    <definedName name="MT.SW10">[1]MAT!$B$136:$H$136</definedName>
    <definedName name="NAIL">[1]MAT!$B$76:$H$76</definedName>
    <definedName name="OIL.K">[1]MAT!$B$77:$H$77</definedName>
    <definedName name="OIL.LB">[1]MAT!$B$78:$H$78</definedName>
    <definedName name="OIL.LR">[1]MAT!$B$140:$H$140</definedName>
    <definedName name="OIL.P">[1]MAT!$B$80:$H$80</definedName>
    <definedName name="OIL.PUT">[1]MAT!$B$81:$H$81</definedName>
    <definedName name="OIL.T">[1]MAT!$B$79:$H$79</definedName>
    <definedName name="P.BR">[1]MAT!$B$86:$H$86</definedName>
    <definedName name="P.IB">[1]MAT!$B$87:$H$87</definedName>
    <definedName name="P.ME">[1]MAT!$B$143:$H$143</definedName>
    <definedName name="P.PI">[1]MAT!$B$88:$H$88</definedName>
    <definedName name="P.RO2">[1]MAT!$B$142:$H$142</definedName>
    <definedName name="P.ROP">[1]MAT!$B$85:$H$85</definedName>
    <definedName name="P.SE">[1]MAT!$B$83:$H$83</definedName>
    <definedName name="P.VE">[1]MAT!$B$84:$H$84</definedName>
    <definedName name="P.WC">[1]MAT!$B$144:$H$144</definedName>
    <definedName name="PAD">[1]MAT!$B$82:$H$82</definedName>
    <definedName name="PAI">[1]LAB!$B$56:$H$56</definedName>
    <definedName name="PBL">[1]MAT!$B$90:$H$90</definedName>
    <definedName name="PD.W">[1]MAT!$B$190:$H$190</definedName>
    <definedName name="PIF">[1]LAB!$B$57:$H$57</definedName>
    <definedName name="PIG">[5]Material!$B$813:$I$813</definedName>
    <definedName name="PLA">[1]LAB!$B$58:$H$58</definedName>
    <definedName name="PLT">[1]LAB!$B$59:$H$59</definedName>
    <definedName name="PLU">[1]LAB!$B$61:$H$61</definedName>
    <definedName name="PO.T">[1]MAT!$B$94:$H$94</definedName>
    <definedName name="PO.WO">[1]MAT!$B$89:$H$89</definedName>
    <definedName name="PPR.13">[1]MAT!$B$191:$H$191</definedName>
    <definedName name="PPR.20">[1]MAT!$B$192:$H$192</definedName>
    <definedName name="PPR.25">[1]MAT!$B$193:$H$193</definedName>
    <definedName name="PPR.30">[1]MAT!$B$194:$H$194</definedName>
    <definedName name="PPR.40">[1]MAT!$B$195:$H$195</definedName>
    <definedName name="PPR.50">[1]MAT!$B$196:$H$196</definedName>
    <definedName name="PPR.63">[1]MAT!$B$197:$H$197</definedName>
    <definedName name="PPR.90">[1]MAT!$B$198:$H$198</definedName>
    <definedName name="_xlnm.Print_Area" localSheetId="1">'Hangu-Combine'!$A$1:$H$1262</definedName>
    <definedName name="_xlnm.Print_Area" localSheetId="0">Summary!$A$1:$G$17</definedName>
    <definedName name="_xlnm.Print_Area">#REF!</definedName>
    <definedName name="PRINT_AREA_MI">#N/A</definedName>
    <definedName name="_xlnm.Print_Titles" localSheetId="1">'Hangu-Combine'!$7:$11</definedName>
    <definedName name="_xlnm.Print_Titles" localSheetId="0">#REF!</definedName>
    <definedName name="_xlnm.Print_Titles">#REF!</definedName>
    <definedName name="PT4G">[1]MAT!$B$256:$H$256</definedName>
    <definedName name="PUL">[1]MAT!$B$93:$H$93</definedName>
    <definedName name="PUM">[1]EQP!$B$30:$H$30</definedName>
    <definedName name="PVC.CP100">[1]MAT!$B$304:$H$304</definedName>
    <definedName name="PVC.CP150">[1]MAT!$B$305:$H$305</definedName>
    <definedName name="PVC.CP20">[1]MAT!$B$286:$H$286</definedName>
    <definedName name="PVC.CP25">[1]MAT!$B$287:$H$287</definedName>
    <definedName name="PVC.CP40">[1]MAT!$B$288:$H$288</definedName>
    <definedName name="PVC.CP50">[1]MAT!$B$289:$H$289</definedName>
    <definedName name="PVC.P100">[1]MAT!$B$96:$H$96</definedName>
    <definedName name="PVC.WS8">[1]MAT!$B$95:$H$95</definedName>
    <definedName name="PVC.WS9">[1]MAT!$B$146:$H$146</definedName>
    <definedName name="QUM">[1]LAB!$B$63:$H$63</definedName>
    <definedName name="R.BAR">[1]MAT!$B$97:$H$97</definedName>
    <definedName name="RAM">[1]EQP!$B$32:$H$32</definedName>
    <definedName name="rc15.1a3">[1]Ref!$H$138</definedName>
    <definedName name="rc5.15c">[1]Ref!$H$113</definedName>
    <definedName name="RCC.P225B">[1]MAT!$B$257:$H$257</definedName>
    <definedName name="RE.L">[1]MAT!$B$148:$H$148</definedName>
    <definedName name="_xlnm.Recorder" localSheetId="1">#REF!</definedName>
    <definedName name="_xlnm.Recorder" localSheetId="0">#REF!</definedName>
    <definedName name="_xlnm.Recorder">#REF!</definedName>
    <definedName name="rl11.2">[1]Ref!$J$198</definedName>
    <definedName name="rl14.2b">[1]Ref!$J$247</definedName>
    <definedName name="rl15.3">[1]Ref!$J$173</definedName>
    <definedName name="rm11.3b2">[1]Ref!$J$230</definedName>
    <definedName name="rm14.2b1">[1]Ref!$J$259</definedName>
    <definedName name="rm15.2">[1]Ref!$J$156</definedName>
    <definedName name="rm15.3b">[1]Ref!$J$180</definedName>
    <definedName name="rm5.13d">[1]Ref!$J$72</definedName>
    <definedName name="SAC">[1]LAB!$B$65:$H$65</definedName>
    <definedName name="SAN">[1]MAT!$B$100:$H$100</definedName>
    <definedName name="SAN.L">[1]MAT!$B$99:$H$99</definedName>
    <definedName name="SAW">[1]MAT!$B$150:$H$150</definedName>
    <definedName name="SBM">[1]EQP!$B$38:$H$38</definedName>
    <definedName name="SBO">[1]LAB!$B$70:$H$70</definedName>
    <definedName name="SC.RF">[1]Shutt!$K$83</definedName>
    <definedName name="SC5.13">'[1]5'!$J$544</definedName>
    <definedName name="SC5.17A">'[1]5'!$J$996</definedName>
    <definedName name="SCM">[1]EQP!$B$39:$H$39</definedName>
    <definedName name="SCO">[1]LAB!$B$71:$H$71</definedName>
    <definedName name="SEAL">[1]MAT!$B$152:$H$152</definedName>
    <definedName name="SH.P">[1]MAT!$B$205:$H$205</definedName>
    <definedName name="SH.SF">[1]Shutt!$K$40</definedName>
    <definedName name="SH.SM">[1]Shutt!$K$38</definedName>
    <definedName name="SH5.13">'[1]5'!$J$542</definedName>
    <definedName name="SH5.17A">'[1]5'!$J$994</definedName>
    <definedName name="SHI.75D">[4]Material!$B$1051:$I$1051</definedName>
    <definedName name="SHM">[1]LAB!$B$66:$H$66</definedName>
    <definedName name="SI.BCI">[1]MAT!$B$201:$H$201</definedName>
    <definedName name="SI.CPBW">[1]MAT!$B$203:$H$203</definedName>
    <definedName name="SI.PT2">[1]MAT!$B$204:$H$204</definedName>
    <definedName name="SI.PWC">[1]MAT!$B$202:$H$202</definedName>
    <definedName name="SI.ST1000">[1]MAT!$B$200:$H$200</definedName>
    <definedName name="SKW">[1]LAB!$B$67:$H$67</definedName>
    <definedName name="SO.DCP">[1]MAT!$B$260:$H$260</definedName>
    <definedName name="SPM">[1]LAB!$B$69:$H$69</definedName>
    <definedName name="SS.GR">[1]MAT!$B$207:$H$207</definedName>
    <definedName name="ST.40">[1]MAT!$B$103:$H$103</definedName>
    <definedName name="ST.60">[1]MAT!$B$102:$H$102</definedName>
    <definedName name="ST.BO">[1]MAT!$B$153:$H$153</definedName>
    <definedName name="ST.P">[1]MAT!$B$106:$H$106</definedName>
    <definedName name="ST.P50">[1]MAT!$B$105:$H$105</definedName>
    <definedName name="STF">[1]LAB!$B$72:$H$72</definedName>
    <definedName name="STFI">[1]LAB!$B$73:$H$73</definedName>
    <definedName name="STH">[1]LAB!$B$74:$H$74</definedName>
    <definedName name="STLM">[1]LAB!$B$75:$H$75</definedName>
    <definedName name="STM">[1]LAB!$B$76:$H$76</definedName>
    <definedName name="STR.ST">[1]MAT!$B$104:$H$104</definedName>
    <definedName name="SU.S">[1]MAT!$B$107:$H$107</definedName>
    <definedName name="SUP">[6]LAB!$B$77:$H$77</definedName>
    <definedName name="SWE">[1]MAT!$B$108:$H$108</definedName>
    <definedName name="t10.1b2">'[1]10'!$C$5</definedName>
    <definedName name="t10.1c">'[1]10'!$C$50</definedName>
    <definedName name="t10.1c3">'[1]10'!$C$51</definedName>
    <definedName name="t10.2">'[1]10'!$A$141</definedName>
    <definedName name="T10.2NS">'[1]10'!$A$629</definedName>
    <definedName name="t10.3">'[1]10'!$A$277</definedName>
    <definedName name="t10.4">'[1]10'!$A$505</definedName>
    <definedName name="T10.4NS">'[1]10'!$A$681</definedName>
    <definedName name="t10.5">'[1]10'!$A$597</definedName>
    <definedName name="t10.6">'[1]10'!$A$613</definedName>
    <definedName name="T13.1a">'[1]13'!$A$4</definedName>
    <definedName name="t14.1">'[1]14'!$A$4</definedName>
    <definedName name="T14.22">'[1]14'!$A$240</definedName>
    <definedName name="T14.24a">'[1]14'!$A$255</definedName>
    <definedName name="t14.25a">'[1]14'!$A$269</definedName>
    <definedName name="t14.2a">'[1]14'!$A$30</definedName>
    <definedName name="T14.2c">'[1]14'!$A$90</definedName>
    <definedName name="T14.4">'[1]14'!$A$162</definedName>
    <definedName name="T14.4c">'[1]14'!$C$115</definedName>
    <definedName name="t14.50">'[1]14'!$A$376</definedName>
    <definedName name="t14.50a">'[1]14'!$C$377</definedName>
    <definedName name="t14.55">'[1]14'!$A$471</definedName>
    <definedName name="t14.64">'[1]14'!$A$507</definedName>
    <definedName name="T15.1">'[1]15'!$A$4</definedName>
    <definedName name="T15.3">'[1]15'!$A$30</definedName>
    <definedName name="T15.34a">'[1]15'!$A$126</definedName>
    <definedName name="T15.34b">'[1]15'!$A$145</definedName>
    <definedName name="T15.35a">'[1]15'!$A$165</definedName>
    <definedName name="T15.35b">'[1]15'!$A$185</definedName>
    <definedName name="T15.4">'[1]15'!$A$102</definedName>
    <definedName name="T15.61">'[1]15'!$A$205</definedName>
    <definedName name="T15.65">'[1]15'!$A$275</definedName>
    <definedName name="t16.11">'[1]16'!$A$138</definedName>
    <definedName name="t16.11c">'[1]16'!$C$139</definedName>
    <definedName name="T16.66">'[1]16'!$A$178</definedName>
    <definedName name="T16.72">'[1]16'!$A$199</definedName>
    <definedName name="T16.75">'[1]16'!$A$220</definedName>
    <definedName name="T17.13">'[1]17'!$A$52</definedName>
    <definedName name="t23.1">'[1]23'!$A$4</definedName>
    <definedName name="t23.13">'[1]23'!$A$224</definedName>
    <definedName name="t23.14">'[1]23'!$A$243</definedName>
    <definedName name="T23.15">'[1]23'!$A$262</definedName>
    <definedName name="T23.2">'[1]23'!$A$32</definedName>
    <definedName name="T23.23">'[1]23'!$A$300</definedName>
    <definedName name="t23.30">'[1]23'!$A$367</definedName>
    <definedName name="T23.34">'[1]23'!$A$386</definedName>
    <definedName name="T23.35">'[1]23'!$A$405</definedName>
    <definedName name="T23.37">'[1]23'!$A$424</definedName>
    <definedName name="t23.39">'[1]23'!$A$443</definedName>
    <definedName name="T23.47">'[1]23'!$A$716</definedName>
    <definedName name="T23.5">'[1]23'!$A$90</definedName>
    <definedName name="T23.53">'[1]23'!$A$754</definedName>
    <definedName name="T23.54">'[1]23'!$A$868</definedName>
    <definedName name="T23.55">'[1]23'!$A$887</definedName>
    <definedName name="T23.58">'[1]23'!$A$906</definedName>
    <definedName name="T23.59">'[1]23'!$A$925</definedName>
    <definedName name="T23.5A">'[1]23'!$C$91</definedName>
    <definedName name="T23.5d">'[1]23'!$C$178</definedName>
    <definedName name="T23.8">'[1]23'!$A$196</definedName>
    <definedName name="T25.12">'[1]25'!$A$215</definedName>
    <definedName name="t25.2">'[1]25'!$A$27</definedName>
    <definedName name="t25.2a">'[1]25'!$B$28</definedName>
    <definedName name="t25.5">'[1]25'!$A$151</definedName>
    <definedName name="T25.5b">'[1]25'!$C$179</definedName>
    <definedName name="T27.23">'[1]27'!$A$67</definedName>
    <definedName name="T28.14">'[1]28'!$A$50</definedName>
    <definedName name="T28.25">'[1]28'!$A$161</definedName>
    <definedName name="T28.26a">'[1]28'!$A$185</definedName>
    <definedName name="T28.40">'[1]28'!$A$264</definedName>
    <definedName name="T28.41">'[1]28'!$A$306</definedName>
    <definedName name="t28.51">'[1]28'!$A$334</definedName>
    <definedName name="T28.53">'[1]28'!$A$362</definedName>
    <definedName name="T28.54">'[1]28'!$A$403</definedName>
    <definedName name="T3.12">'[1]3'!$A$61</definedName>
    <definedName name="T3.18">'[1]3'!$A$129</definedName>
    <definedName name="T3.21NS">'[1]3'!$A$182</definedName>
    <definedName name="t3.24">'[1]3'!$A$258</definedName>
    <definedName name="t30.1">'[1]30'!$A$4</definedName>
    <definedName name="T30.11">'[1]30'!$A$80</definedName>
    <definedName name="T30.114">'[1]30'!$A$908</definedName>
    <definedName name="T30.12">'[1]30'!$A$103</definedName>
    <definedName name="T30.13">'[1]30'!$A$126</definedName>
    <definedName name="T30.14">'[1]30'!$A$149</definedName>
    <definedName name="T30.19">'[1]30'!$A$219</definedName>
    <definedName name="T30.1a">'[1]30'!$C$5</definedName>
    <definedName name="T30.20">'[1]30'!$A$242</definedName>
    <definedName name="T30.21">'[1]30'!$A$265</definedName>
    <definedName name="T30.32">'[1]30'!$A$357</definedName>
    <definedName name="T30.33">'[1]30'!$A$380</definedName>
    <definedName name="T30.4">'[1]30'!$A$47</definedName>
    <definedName name="T30.40">'[1]30'!$A$495</definedName>
    <definedName name="T30.43">'[1]30'!$A$541</definedName>
    <definedName name="T30.4a">'[1]30'!$C$48</definedName>
    <definedName name="T30.55">'[1]30'!$A$587</definedName>
    <definedName name="T30.59">'[1]30'!$A$611</definedName>
    <definedName name="T30.70NS">'[1]30'!$A$698</definedName>
    <definedName name="T30.90">'[1]30'!$A$738</definedName>
    <definedName name="T30.93">'[1]30'!$A$787</definedName>
    <definedName name="T30.95">'[1]30'!$A$810</definedName>
    <definedName name="T30.96">'[1]30'!$A$834</definedName>
    <definedName name="T30.97">'[1]30'!$A$858</definedName>
    <definedName name="t31.31b">'[1]31'!$A$4</definedName>
    <definedName name="t31.74">'[1]31'!$A$25</definedName>
    <definedName name="T4.13b">'[1]4'!$A$28</definedName>
    <definedName name="T4.19">'[1]4'!$A$40</definedName>
    <definedName name="T4.20">'[1]4'!$A$57</definedName>
    <definedName name="T4.3">'[1]4'!$A$16</definedName>
    <definedName name="T5.11">'[1]5'!$A$263</definedName>
    <definedName name="t5.12">'[1]5'!$A$337</definedName>
    <definedName name="t5.15">'[1]5'!$A$741</definedName>
    <definedName name="t5.16">'[1]5'!$A$871</definedName>
    <definedName name="t5.17">'[1]5'!$A$965</definedName>
    <definedName name="t5.17a">'[1]5'!$C$967</definedName>
    <definedName name="t5.17b">'[1]5'!$C$1064</definedName>
    <definedName name="t5.17c">'[1]5'!$C$1160</definedName>
    <definedName name="t5.20">'[1]5'!$A$1387</definedName>
    <definedName name="t5.21">'[1]5'!$A$1482</definedName>
    <definedName name="t5.22">'[1]5'!$A$1585</definedName>
    <definedName name="t5.24">'[1]5'!$A$1708</definedName>
    <definedName name="t5.27">'[1]5'!$A$1734</definedName>
    <definedName name="T5.28">'[1]5'!$A$1811</definedName>
    <definedName name="t5.35">'[1]5'!$A$1849</definedName>
    <definedName name="t5.44a">'[1]5'!$A$1895</definedName>
    <definedName name="t5.44f">'[1]5'!$A$1947</definedName>
    <definedName name="t5.44g">'[1]5'!$A$1959</definedName>
    <definedName name="t5.44h">'[1]5'!$A$1971</definedName>
    <definedName name="t5.8">'[1]5'!$A$111</definedName>
    <definedName name="T9.1">'[1]9'!$A$3</definedName>
    <definedName name="TB.A">[1]EQP!$B$44:$H$44</definedName>
    <definedName name="tE1.01">'[1]E-NS'!$A$39</definedName>
    <definedName name="TI.M1">[1]MAT!$B$155:$H$155</definedName>
    <definedName name="TIG">[5]Material!$B$1117:$I$1117</definedName>
    <definedName name="TL">[1]LAB!$B$80:$H$80</definedName>
    <definedName name="TRA.630">[1]MAT!$B$299:$H$299</definedName>
    <definedName name="TS.B">[1]MAT!$B$109:$H$109</definedName>
    <definedName name="TU.T">[1]MAT!$B$156:$H$156</definedName>
    <definedName name="UPVC.110">[1]MAT!$B$210:$H$210</definedName>
    <definedName name="UPVC.160">[1]MAT!$B$211:$H$211</definedName>
    <definedName name="UPVC.200">[1]MAT!$B$266:$H$266</definedName>
    <definedName name="UPVC.250">[1]MAT!$B$212:$H$212</definedName>
    <definedName name="UPVC.300">[1]MAT!$B$213:$H$213</definedName>
    <definedName name="UPVC.56">[1]MAT!$B$208:$H$208</definedName>
    <definedName name="UPVC.82">[1]MAT!$B$209:$H$209</definedName>
    <definedName name="UPVC.PT">[1]MAT!$B$214:$H$214</definedName>
    <definedName name="VIB">[1]EQP!$B$51:$H$51</definedName>
    <definedName name="W.AH">[1]MAT!$B$113:$H$113</definedName>
    <definedName name="W.ALF">[1]MAT!$B$114:$H$114</definedName>
    <definedName name="W.ALFH">[1]MAT!$B$115:$H$115</definedName>
    <definedName name="W.BR">[1]MAT!$B$111:$H$111</definedName>
    <definedName name="WB.18W">[1]MAT!$B$215:$H$215</definedName>
    <definedName name="WB.24W">[1]MAT!$B$267:$H$267</definedName>
    <definedName name="WB.26W">[1]MAT!$B$268:$H$268</definedName>
    <definedName name="WB.BC">[1]MAT!$B$218:$H$218</definedName>
    <definedName name="WB.BK">[1]MAT!$B$216:$H$216</definedName>
    <definedName name="WB.SC">[1]MAT!$B$217:$H$217</definedName>
    <definedName name="WC.CBK">[1]MAT!$B$162:$H$162</definedName>
    <definedName name="WC.FCW">[1]MAT!$B$220:$H$220</definedName>
    <definedName name="WC.INW">[1]MAT!$B$219:$H$219</definedName>
    <definedName name="WC.PVCDP">[1]MAT!$B$221:$H$221</definedName>
    <definedName name="WC.SC">[1]MAT!$B$199:$H$199</definedName>
    <definedName name="WC.SC13">[1]MAT!$B$206:$H$206</definedName>
    <definedName name="WC.T4">[1]MAT!$B$222:$H$222</definedName>
    <definedName name="WEL">[1]LAB!$B$82:$H$82</definedName>
    <definedName name="WEM">[1]EQP!$B$54:$H$54</definedName>
    <definedName name="WEP">[1]EQP!$B$55:$H$55</definedName>
    <definedName name="WHL">[1]MAT!$B$112:$H$112</definedName>
    <definedName name="WO.DE">[1]MAT!$B$116:$H$116</definedName>
    <definedName name="WO.PA">[1]MAT!$B$117:$H$117</definedName>
    <definedName name="WO.SH">[1]MAT!$B$118:$H$118</definedName>
    <definedName name="WPR">[1]MAT!$B$157:$H$157</definedName>
  </definedNames>
  <calcPr calcId="152511"/>
</workbook>
</file>

<file path=xl/calcChain.xml><?xml version="1.0" encoding="utf-8"?>
<calcChain xmlns="http://schemas.openxmlformats.org/spreadsheetml/2006/main">
  <c r="F622" i="104" l="1"/>
  <c r="F614" i="104"/>
  <c r="F612" i="104"/>
  <c r="F592" i="104"/>
  <c r="F590" i="104"/>
  <c r="F588" i="104"/>
  <c r="F586" i="104"/>
  <c r="F582" i="104"/>
  <c r="F1236" i="104" l="1"/>
  <c r="F1234" i="104"/>
  <c r="F1226" i="104"/>
  <c r="F1218" i="104"/>
  <c r="F1216" i="104"/>
  <c r="F1212" i="104"/>
  <c r="A1210" i="104"/>
  <c r="A1212" i="104" s="1"/>
  <c r="A1214" i="104" s="1"/>
  <c r="A1216" i="104" s="1"/>
  <c r="A1218" i="104" s="1"/>
  <c r="A1220" i="104" s="1"/>
  <c r="A1222" i="104" s="1"/>
  <c r="A1224" i="104" s="1"/>
  <c r="A1226" i="104" s="1"/>
  <c r="A1228" i="104" s="1"/>
  <c r="A1230" i="104" s="1"/>
  <c r="A1234" i="104" s="1"/>
  <c r="A1236" i="104" s="1"/>
  <c r="A1238" i="104" s="1"/>
  <c r="F1208" i="104"/>
  <c r="F1166" i="104"/>
  <c r="F1164" i="104"/>
  <c r="F1156" i="104"/>
  <c r="F1148" i="104"/>
  <c r="F1146" i="104"/>
  <c r="F1142" i="104"/>
  <c r="A1140" i="104"/>
  <c r="A1142" i="104" s="1"/>
  <c r="A1144" i="104" s="1"/>
  <c r="A1146" i="104" s="1"/>
  <c r="A1148" i="104" s="1"/>
  <c r="A1150" i="104" s="1"/>
  <c r="A1152" i="104" s="1"/>
  <c r="A1154" i="104" s="1"/>
  <c r="A1156" i="104" s="1"/>
  <c r="A1158" i="104" s="1"/>
  <c r="A1160" i="104" s="1"/>
  <c r="A1164" i="104" s="1"/>
  <c r="A1166" i="104" s="1"/>
  <c r="A1168" i="104" s="1"/>
  <c r="F1138" i="104"/>
  <c r="A1108" i="104"/>
  <c r="F1106" i="104"/>
  <c r="F1096" i="104"/>
  <c r="F1094" i="104"/>
  <c r="A1082" i="104"/>
  <c r="A1084" i="104" s="1"/>
  <c r="A1086" i="104" s="1"/>
  <c r="A1088" i="104" s="1"/>
  <c r="A1090" i="104" s="1"/>
  <c r="A1094" i="104" s="1"/>
  <c r="A1096" i="104" s="1"/>
  <c r="A1098" i="104" s="1"/>
  <c r="F1077" i="104"/>
  <c r="F1075" i="104"/>
  <c r="F1071" i="104"/>
  <c r="A1069" i="104"/>
  <c r="A1071" i="104" s="1"/>
  <c r="A1073" i="104" s="1"/>
  <c r="A1075" i="104" s="1"/>
  <c r="A1077" i="104" s="1"/>
  <c r="F1067" i="104"/>
  <c r="F1008" i="104"/>
  <c r="F994" i="104"/>
  <c r="F992" i="104"/>
  <c r="F972" i="104"/>
  <c r="F970" i="104"/>
  <c r="F966" i="104"/>
  <c r="F962" i="104"/>
  <c r="F395" i="104"/>
  <c r="F379" i="104"/>
  <c r="F377" i="104"/>
  <c r="F361" i="104"/>
  <c r="F359" i="104"/>
  <c r="F355" i="104"/>
  <c r="F351" i="104"/>
  <c r="J17" i="105" l="1"/>
  <c r="J18" i="105" s="1"/>
  <c r="F1004" i="104"/>
  <c r="F923" i="104"/>
  <c r="F866" i="104"/>
  <c r="F864" i="104"/>
  <c r="F790" i="104"/>
  <c r="F788" i="104"/>
  <c r="F746" i="104"/>
  <c r="F740" i="104"/>
  <c r="F724" i="104"/>
  <c r="A720" i="104"/>
  <c r="A722" i="104" s="1"/>
  <c r="A724" i="104" s="1"/>
  <c r="A726" i="104" s="1"/>
  <c r="A728" i="104" s="1"/>
  <c r="A730" i="104" s="1"/>
  <c r="A732" i="104" s="1"/>
  <c r="A734" i="104" s="1"/>
  <c r="A736" i="104" s="1"/>
  <c r="A738" i="104" s="1"/>
  <c r="A740" i="104" s="1"/>
  <c r="A742" i="104" s="1"/>
  <c r="A744" i="104" s="1"/>
  <c r="A746" i="104" s="1"/>
  <c r="A748" i="104" s="1"/>
  <c r="A750" i="104" s="1"/>
  <c r="A752" i="104" s="1"/>
  <c r="A756" i="104" s="1"/>
  <c r="A758" i="104" s="1"/>
  <c r="A760" i="104" s="1"/>
  <c r="A762" i="104" s="1"/>
  <c r="A764" i="104" s="1"/>
  <c r="A766" i="104" s="1"/>
  <c r="A768" i="104" s="1"/>
  <c r="A770" i="104" s="1"/>
  <c r="A772" i="104" s="1"/>
  <c r="A774" i="104" s="1"/>
  <c r="A776" i="104" s="1"/>
  <c r="A778" i="104" s="1"/>
  <c r="A780" i="104" s="1"/>
  <c r="A782" i="104" s="1"/>
  <c r="A784" i="104" s="1"/>
  <c r="A786" i="104" s="1"/>
  <c r="A788" i="104" s="1"/>
  <c r="A790" i="104" s="1"/>
  <c r="A792" i="104" s="1"/>
  <c r="A794" i="104" s="1"/>
  <c r="A796" i="104" s="1"/>
  <c r="A800" i="104" s="1"/>
  <c r="A802" i="104" s="1"/>
  <c r="A804" i="104" s="1"/>
  <c r="A806" i="104" s="1"/>
  <c r="A808" i="104" s="1"/>
  <c r="A810" i="104" s="1"/>
  <c r="A812" i="104" s="1"/>
  <c r="A814" i="104" s="1"/>
  <c r="A816" i="104" s="1"/>
  <c r="A818" i="104" s="1"/>
  <c r="A820" i="104" s="1"/>
  <c r="A822" i="104" s="1"/>
  <c r="A824" i="104" s="1"/>
  <c r="A826" i="104" s="1"/>
  <c r="A828" i="104" s="1"/>
  <c r="A830" i="104" s="1"/>
  <c r="A832" i="104" s="1"/>
  <c r="A834" i="104" s="1"/>
  <c r="A836" i="104" s="1"/>
  <c r="A838" i="104" s="1"/>
  <c r="A840" i="104" s="1"/>
  <c r="A844" i="104" s="1"/>
  <c r="A846" i="104" s="1"/>
  <c r="A848" i="104" s="1"/>
  <c r="A850" i="104" s="1"/>
  <c r="A852" i="104" s="1"/>
  <c r="A854" i="104" s="1"/>
  <c r="A856" i="104" s="1"/>
  <c r="A858" i="104" s="1"/>
  <c r="A860" i="104" s="1"/>
  <c r="A862" i="104" s="1"/>
  <c r="A864" i="104" s="1"/>
  <c r="A866" i="104" s="1"/>
  <c r="A868" i="104" s="1"/>
  <c r="A870" i="104" s="1"/>
  <c r="A874" i="104" s="1"/>
  <c r="A876" i="104" s="1"/>
  <c r="A878" i="104" s="1"/>
  <c r="A880" i="104" s="1"/>
  <c r="A882" i="104" s="1"/>
  <c r="A884" i="104" s="1"/>
  <c r="A886" i="104" s="1"/>
  <c r="A888" i="104" s="1"/>
  <c r="A890" i="104" s="1"/>
  <c r="A897" i="104" s="1"/>
  <c r="A899" i="104" s="1"/>
  <c r="A901" i="104" s="1"/>
  <c r="A903" i="104" s="1"/>
  <c r="A905" i="104" s="1"/>
  <c r="A907" i="104" s="1"/>
  <c r="A909" i="104" s="1"/>
  <c r="A913" i="104" s="1"/>
  <c r="F526" i="104"/>
  <c r="F524" i="104"/>
  <c r="F490" i="104"/>
  <c r="F488" i="104"/>
  <c r="F466" i="104"/>
  <c r="A452" i="104"/>
  <c r="A454" i="104" s="1"/>
  <c r="A458" i="104" s="1"/>
  <c r="A460" i="104" s="1"/>
  <c r="A462" i="104" s="1"/>
  <c r="A464" i="104" s="1"/>
  <c r="A466" i="104" s="1"/>
  <c r="A468" i="104" s="1"/>
  <c r="A470" i="104" s="1"/>
  <c r="A472" i="104" s="1"/>
  <c r="A474" i="104" s="1"/>
  <c r="A476" i="104" s="1"/>
  <c r="A478" i="104" s="1"/>
  <c r="A480" i="104" s="1"/>
  <c r="A482" i="104" s="1"/>
  <c r="A484" i="104" s="1"/>
  <c r="A486" i="104" s="1"/>
  <c r="A488" i="104" s="1"/>
  <c r="A490" i="104" s="1"/>
  <c r="A492" i="104" s="1"/>
  <c r="A494" i="104" s="1"/>
  <c r="A496" i="104" s="1"/>
  <c r="A498" i="104" s="1"/>
  <c r="A500" i="104" s="1"/>
  <c r="A504" i="104" s="1"/>
  <c r="A506" i="104" s="1"/>
  <c r="A508" i="104" s="1"/>
  <c r="A510" i="104" s="1"/>
  <c r="A512" i="104" s="1"/>
  <c r="A514" i="104" s="1"/>
  <c r="A516" i="104" s="1"/>
  <c r="A518" i="104" s="1"/>
  <c r="A520" i="104" s="1"/>
  <c r="A522" i="104" s="1"/>
  <c r="A524" i="104" s="1"/>
  <c r="A526" i="104" s="1"/>
  <c r="A528" i="104" s="1"/>
  <c r="A532" i="104" s="1"/>
  <c r="A534" i="104" s="1"/>
  <c r="A536" i="104" s="1"/>
  <c r="A538" i="104" s="1"/>
  <c r="A540" i="104" s="1"/>
  <c r="A542" i="104" s="1"/>
  <c r="A544" i="104" s="1"/>
  <c r="A546" i="104" s="1"/>
  <c r="A548" i="104" s="1"/>
  <c r="A552" i="104" s="1"/>
  <c r="A554" i="104" s="1"/>
  <c r="A556" i="104" s="1"/>
  <c r="A558" i="104" s="1"/>
  <c r="A560" i="104" s="1"/>
  <c r="A562" i="104" s="1"/>
  <c r="A564" i="104" s="1"/>
  <c r="A568" i="104" s="1"/>
  <c r="A570" i="104" s="1"/>
  <c r="A572" i="104" s="1"/>
  <c r="A578" i="104" s="1"/>
  <c r="A582" i="104" s="1"/>
  <c r="A584" i="104" s="1"/>
  <c r="A586" i="104" s="1"/>
  <c r="A588" i="104" s="1"/>
  <c r="A590" i="104" s="1"/>
  <c r="A592" i="104" s="1"/>
  <c r="A594" i="104" s="1"/>
  <c r="A596" i="104" s="1"/>
  <c r="A598" i="104" s="1"/>
  <c r="A600" i="104" s="1"/>
  <c r="A602" i="104" s="1"/>
  <c r="A604" i="104" s="1"/>
  <c r="A606" i="104" s="1"/>
  <c r="A608" i="104" s="1"/>
  <c r="A612" i="104" s="1"/>
  <c r="A614" i="104" s="1"/>
  <c r="A616" i="104" s="1"/>
  <c r="A618" i="104" s="1"/>
  <c r="F390" i="104"/>
  <c r="F302" i="104"/>
  <c r="F300" i="104"/>
  <c r="F224" i="104"/>
  <c r="F222" i="104"/>
  <c r="F176" i="104"/>
  <c r="F174" i="104"/>
  <c r="F152" i="104"/>
  <c r="F130" i="104"/>
  <c r="F124" i="104"/>
  <c r="F108" i="104"/>
  <c r="A102" i="104"/>
  <c r="A104" i="104" s="1"/>
  <c r="A106" i="104" s="1"/>
  <c r="A108" i="104" s="1"/>
  <c r="A110" i="104" s="1"/>
  <c r="A112" i="104" s="1"/>
  <c r="A114" i="104" s="1"/>
  <c r="A116" i="104" s="1"/>
  <c r="A118" i="104" s="1"/>
  <c r="A120" i="104" s="1"/>
  <c r="A122" i="104" s="1"/>
  <c r="A124" i="104" s="1"/>
  <c r="A126" i="104" s="1"/>
  <c r="A128" i="104" s="1"/>
  <c r="A130" i="104" s="1"/>
  <c r="A132" i="104" s="1"/>
  <c r="A134" i="104" s="1"/>
  <c r="A136" i="104" s="1"/>
  <c r="A138" i="104" s="1"/>
  <c r="A140" i="104" s="1"/>
  <c r="A144" i="104" s="1"/>
  <c r="A146" i="104" s="1"/>
  <c r="A148" i="104" s="1"/>
  <c r="A150" i="104" s="1"/>
  <c r="A152" i="104" s="1"/>
  <c r="A154" i="104" s="1"/>
  <c r="A156" i="104" s="1"/>
  <c r="A158" i="104" s="1"/>
  <c r="A160" i="104" s="1"/>
  <c r="A162" i="104" s="1"/>
  <c r="A164" i="104" s="1"/>
  <c r="A166" i="104" s="1"/>
  <c r="A168" i="104" s="1"/>
  <c r="A170" i="104" s="1"/>
  <c r="A172" i="104" s="1"/>
  <c r="A174" i="104" s="1"/>
  <c r="A176" i="104" s="1"/>
  <c r="A178" i="104" s="1"/>
  <c r="A180" i="104" s="1"/>
  <c r="A182" i="104" s="1"/>
  <c r="A184" i="104" s="1"/>
  <c r="A186" i="104" s="1"/>
  <c r="A190" i="104" s="1"/>
  <c r="A192" i="104" s="1"/>
  <c r="A194" i="104" s="1"/>
  <c r="A196" i="104" s="1"/>
  <c r="A198" i="104" s="1"/>
  <c r="A200" i="104" s="1"/>
  <c r="A202" i="104" s="1"/>
  <c r="A204" i="104" s="1"/>
  <c r="A206" i="104" s="1"/>
  <c r="A208" i="104" s="1"/>
  <c r="A210" i="104" s="1"/>
  <c r="A212" i="104" s="1"/>
  <c r="A214" i="104" s="1"/>
  <c r="A216" i="104" s="1"/>
  <c r="A218" i="104" s="1"/>
  <c r="A220" i="104" s="1"/>
  <c r="A222" i="104" s="1"/>
  <c r="A224" i="104" s="1"/>
  <c r="A226" i="104" s="1"/>
  <c r="A228" i="104" s="1"/>
  <c r="A230" i="104" s="1"/>
  <c r="A234" i="104" s="1"/>
  <c r="A236" i="104" s="1"/>
  <c r="A238" i="104" s="1"/>
  <c r="A240" i="104" s="1"/>
  <c r="A242" i="104" s="1"/>
  <c r="A244" i="104" s="1"/>
  <c r="A246" i="104" s="1"/>
  <c r="A248" i="104" s="1"/>
  <c r="A250" i="104" s="1"/>
  <c r="A252" i="104" s="1"/>
  <c r="A254" i="104" s="1"/>
  <c r="A256" i="104" s="1"/>
  <c r="A258" i="104" s="1"/>
  <c r="A260" i="104" s="1"/>
  <c r="A262" i="104" s="1"/>
  <c r="A264" i="104" s="1"/>
  <c r="A266" i="104" s="1"/>
  <c r="A268" i="104" s="1"/>
  <c r="A270" i="104" s="1"/>
  <c r="A272" i="104" s="1"/>
  <c r="A274" i="104" s="1"/>
  <c r="A276" i="104" s="1"/>
  <c r="A280" i="104" s="1"/>
  <c r="A282" i="104" s="1"/>
  <c r="A284" i="104" s="1"/>
  <c r="A286" i="104" s="1"/>
  <c r="A288" i="104" s="1"/>
  <c r="A290" i="104" s="1"/>
  <c r="A292" i="104" s="1"/>
  <c r="A294" i="104" s="1"/>
  <c r="A296" i="104" s="1"/>
  <c r="A298" i="104" s="1"/>
  <c r="A300" i="104" s="1"/>
  <c r="A302" i="104" s="1"/>
  <c r="A304" i="104" s="1"/>
  <c r="A306" i="104" s="1"/>
  <c r="A310" i="104" s="1"/>
  <c r="A312" i="104" s="1"/>
  <c r="A314" i="104" s="1"/>
  <c r="A316" i="104" s="1"/>
  <c r="A318" i="104" s="1"/>
  <c r="A320" i="104" s="1"/>
  <c r="A322" i="104" s="1"/>
  <c r="A324" i="104" s="1"/>
  <c r="A326" i="104" s="1"/>
  <c r="A331" i="104" s="1"/>
  <c r="A333" i="104" s="1"/>
  <c r="A335" i="104" s="1"/>
  <c r="A337" i="104" s="1"/>
  <c r="A339" i="104" s="1"/>
  <c r="A341" i="104" s="1"/>
  <c r="A343" i="104" s="1"/>
  <c r="A347" i="104" s="1"/>
  <c r="A622" i="104" l="1"/>
  <c r="A624" i="104" s="1"/>
  <c r="A626" i="104" s="1"/>
  <c r="A628" i="104" s="1"/>
  <c r="A630" i="104" s="1"/>
  <c r="A632" i="104" s="1"/>
  <c r="A636" i="104" s="1"/>
  <c r="A638" i="104" s="1"/>
  <c r="A640" i="104" s="1"/>
  <c r="A642" i="104" s="1"/>
  <c r="A651" i="104" s="1"/>
  <c r="A653" i="104" s="1"/>
  <c r="A655" i="104" s="1"/>
  <c r="A657" i="104" s="1"/>
  <c r="A659" i="104" s="1"/>
  <c r="A661" i="104" s="1"/>
  <c r="A351" i="104"/>
  <c r="A353" i="104" s="1"/>
  <c r="A355" i="104" s="1"/>
  <c r="A357" i="104" s="1"/>
  <c r="A359" i="104" s="1"/>
  <c r="A361" i="104" s="1"/>
  <c r="A363" i="104" s="1"/>
  <c r="A365" i="104" s="1"/>
  <c r="A367" i="104" s="1"/>
  <c r="A369" i="104" s="1"/>
  <c r="A371" i="104" s="1"/>
  <c r="A373" i="104" s="1"/>
  <c r="A377" i="104" s="1"/>
  <c r="A379" i="104" s="1"/>
  <c r="A381" i="104" s="1"/>
  <c r="A390" i="104" s="1"/>
  <c r="A395" i="104" s="1"/>
  <c r="A397" i="104" s="1"/>
  <c r="A399" i="104" s="1"/>
  <c r="A915" i="104"/>
  <c r="A917" i="104" s="1"/>
  <c r="A919" i="104" s="1"/>
  <c r="A921" i="104" s="1"/>
  <c r="A923" i="104" s="1"/>
  <c r="A925" i="104" s="1"/>
  <c r="A927" i="104" s="1"/>
  <c r="A929" i="104" s="1"/>
  <c r="A931" i="104" s="1"/>
  <c r="A933" i="104" s="1"/>
  <c r="A935" i="104" s="1"/>
  <c r="A937" i="104" s="1"/>
  <c r="A939" i="104" s="1"/>
  <c r="A941" i="104" s="1"/>
  <c r="A945" i="104" s="1"/>
  <c r="A950" i="104" s="1"/>
  <c r="A952" i="104" s="1"/>
  <c r="A954" i="104" s="1"/>
  <c r="A958" i="104" s="1"/>
  <c r="F925" i="104"/>
  <c r="A962" i="104" l="1"/>
  <c r="A964" i="104" s="1"/>
  <c r="A966" i="104" s="1"/>
  <c r="A968" i="104" s="1"/>
  <c r="A970" i="104" s="1"/>
  <c r="A972" i="104" s="1"/>
  <c r="A974" i="104" s="1"/>
  <c r="A976" i="104" s="1"/>
  <c r="A978" i="104" s="1"/>
  <c r="A980" i="104" s="1"/>
  <c r="A982" i="104" s="1"/>
  <c r="A984" i="104" l="1"/>
  <c r="A986" i="104" s="1"/>
  <c r="A988" i="104" s="1"/>
  <c r="A21" i="104"/>
  <c r="A23" i="104" s="1"/>
  <c r="A25" i="104" s="1"/>
  <c r="A27" i="104" s="1"/>
  <c r="A31" i="104" s="1"/>
  <c r="A33" i="104" s="1"/>
  <c r="A35" i="104" s="1"/>
  <c r="A41" i="104" s="1"/>
  <c r="A43" i="104" s="1"/>
  <c r="A45" i="104" s="1"/>
  <c r="A47" i="104" s="1"/>
  <c r="A49" i="104" s="1"/>
  <c r="A53" i="104" s="1"/>
  <c r="A55" i="104" s="1"/>
  <c r="A57" i="104" s="1"/>
  <c r="A68" i="104" s="1"/>
  <c r="A70" i="104" s="1"/>
  <c r="A72" i="104" s="1"/>
  <c r="A74" i="104" s="1"/>
  <c r="A76" i="104" s="1"/>
  <c r="A80" i="104" s="1"/>
  <c r="A82" i="104" s="1"/>
  <c r="A84" i="104" s="1"/>
  <c r="A992" i="104" l="1"/>
  <c r="A994" i="104" s="1"/>
  <c r="A996" i="104" s="1"/>
  <c r="A1004" i="104" s="1"/>
  <c r="A1008" i="104" s="1"/>
  <c r="A1010" i="104" s="1"/>
  <c r="A1012" i="104" s="1"/>
</calcChain>
</file>

<file path=xl/sharedStrings.xml><?xml version="1.0" encoding="utf-8"?>
<sst xmlns="http://schemas.openxmlformats.org/spreadsheetml/2006/main" count="1589" uniqueCount="397">
  <si>
    <t>UNHCR PAKISTAN</t>
  </si>
  <si>
    <t>CONSTRUCTION/RENOVATION OF INFRASTRUCTURE/WASH &amp; ENERGY FACILITIES 2022 IN KHYBER PAKHTUNKHWA</t>
  </si>
  <si>
    <t>DISTRICT HANGU</t>
  </si>
  <si>
    <t>Summary of Cost</t>
  </si>
  <si>
    <t>S.No</t>
  </si>
  <si>
    <t>RV school Code</t>
  </si>
  <si>
    <t>RV Names</t>
  </si>
  <si>
    <t>District</t>
  </si>
  <si>
    <t>Cost (PKR)</t>
  </si>
  <si>
    <t>Repair Work</t>
  </si>
  <si>
    <t>New  Work</t>
  </si>
  <si>
    <t>Community</t>
  </si>
  <si>
    <t>Lakhti Banda</t>
  </si>
  <si>
    <t>Hangu</t>
  </si>
  <si>
    <t>-</t>
  </si>
  <si>
    <t>PCC street &amp; Drain Work</t>
  </si>
  <si>
    <t>ALP(s) 16 &amp; PSB-199</t>
  </si>
  <si>
    <t>8 class rooms</t>
  </si>
  <si>
    <t>2 class rooms, 4 toilets, hand wash, boundary wall &amp; gate, solarization of 9 class rooms, 1 ALP room</t>
  </si>
  <si>
    <t>PSB-189</t>
  </si>
  <si>
    <t>Doaba, Kahi</t>
  </si>
  <si>
    <t>9 class rooms, hand wash, boundary wall, solarization of 9 class rooms, 5kW system for solar pump</t>
  </si>
  <si>
    <t>PSB-202</t>
  </si>
  <si>
    <t>Mamu Kor, Kahi</t>
  </si>
  <si>
    <t>9 class rooms</t>
  </si>
  <si>
    <t>2 toilets, hand wash, solar pump, boundary wall &amp; gate, solarization of 9 class rooms</t>
  </si>
  <si>
    <t>PSC-200</t>
  </si>
  <si>
    <t>Kotkai, Kata Kotkai</t>
  </si>
  <si>
    <t>Solarization of 10 class rooms</t>
  </si>
  <si>
    <t>ALP(s) 18</t>
  </si>
  <si>
    <t>Thall 1</t>
  </si>
  <si>
    <t>Solarization of ALP with battery backup</t>
  </si>
  <si>
    <t>ALP(s) 19</t>
  </si>
  <si>
    <t>Thall 2</t>
  </si>
  <si>
    <t>Total Cost (Rs.)</t>
  </si>
  <si>
    <t>BILL OF QUANTITIES</t>
  </si>
  <si>
    <t>ITEM No.</t>
  </si>
  <si>
    <t>KPK MRS-2022 REF.
No. / NS</t>
  </si>
  <si>
    <t>DESCRIPTION</t>
  </si>
  <si>
    <t>UNIT</t>
  </si>
  <si>
    <t>QTY</t>
  </si>
  <si>
    <t>UNIT
RATE
(Rs.)</t>
  </si>
  <si>
    <t>TOTAL
AMOUNT
(Rs.)</t>
  </si>
  <si>
    <t>(a)</t>
  </si>
  <si>
    <t>(b)</t>
  </si>
  <si>
    <t>(c)</t>
  </si>
  <si>
    <t>(d)</t>
  </si>
  <si>
    <t>(e)</t>
  </si>
  <si>
    <t>(f)</t>
  </si>
  <si>
    <t>(g)</t>
  </si>
  <si>
    <t>Site No. 14</t>
  </si>
  <si>
    <t>Drain &amp; Street Lakhti Banda, Hangu (03 Nos Clusters)</t>
  </si>
  <si>
    <t>Mangal Camp</t>
  </si>
  <si>
    <t>A</t>
  </si>
  <si>
    <t xml:space="preserve">DRAIN WORK </t>
  </si>
  <si>
    <t>03-25-b</t>
  </si>
  <si>
    <t>Excavation in foundation of building, bridges,drain etc complete : in ordinary soil.</t>
  </si>
  <si>
    <t>Cft</t>
  </si>
  <si>
    <t>06-05-f</t>
  </si>
  <si>
    <t>Plain Cement Concrete including placing, compacting, finishing &amp; curing (Ratio 1:2:4)</t>
  </si>
  <si>
    <t>06-46-b</t>
  </si>
  <si>
    <t>Plain Cement Concrete including placing,compacting, finishing &amp; curing (Ratio 1:2:4)Erection and removal of Form work with Wood Surface Finshing for RCC or Plain cement
Concrete in any shape - Position / Vertical</t>
  </si>
  <si>
    <t>Sft</t>
  </si>
  <si>
    <t>23-03-a-01</t>
  </si>
  <si>
    <t>Providing &amp; laying R.C.C. pipe sewers, moulded with cement concrete 1:1-1/2:3 conforming to ASTM specification C-76-79, Class II, Wall B,including carriage, lowering in trenches to correct alignment and grade, jointing with rubber ring,cutting pipes where necessary, testing, etc. complete:-12" i/d, wall thickness 2".</t>
  </si>
  <si>
    <t>Rft</t>
  </si>
  <si>
    <t>23-03-a-03</t>
  </si>
  <si>
    <t>Providing &amp; laying R.C.C. pipe sewers, moulded with cement concrete 1:1-1/2:3 conforming to ASTM specification C-76-79, Class II, Wall B, including carriage, lowering in trenches to correct alignment and grade, jointing with rubber ring, cutting pipes where necessary, testing, etc. complete:- 18" i/d, wall thickness 2.5".</t>
  </si>
  <si>
    <t>B</t>
  </si>
  <si>
    <t>STREET WORK</t>
  </si>
  <si>
    <t>03-70-a</t>
  </si>
  <si>
    <t>Formation of Embankment from Roadway Excavation in Common Material including compaction Modified AASHTO 90% by power roller.</t>
  </si>
  <si>
    <t>06-02'</t>
  </si>
  <si>
    <t>Dry rammed shingle brick ballast or stone ballast 1.5" to 2" guage</t>
  </si>
  <si>
    <t xml:space="preserve">Nasir Kalay </t>
  </si>
  <si>
    <t>C</t>
  </si>
  <si>
    <t>D</t>
  </si>
  <si>
    <t xml:space="preserve">Main Kalay </t>
  </si>
  <si>
    <t>E</t>
  </si>
  <si>
    <t>F</t>
  </si>
  <si>
    <t>Total Cost of Scheduled Items (Rs.)</t>
  </si>
  <si>
    <t>Add 5% above on Scheduled Item for District Hangu (Rs.)</t>
  </si>
  <si>
    <t>Site No. 16</t>
  </si>
  <si>
    <t>RV School ALP (s) 16 PSB-199 Lakhti Banda, Hangu</t>
  </si>
  <si>
    <t>08 CLASS ROOMS &amp; 02 CLASS ROOMS, 05 TOILETS DISMANTLING WORK</t>
  </si>
  <si>
    <t>04-02'</t>
  </si>
  <si>
    <t>Dismantling stone masonry in mud mortar</t>
  </si>
  <si>
    <t>04-12'</t>
  </si>
  <si>
    <t>Dismantling brick work in mud mortar</t>
  </si>
  <si>
    <t>04-19-c</t>
  </si>
  <si>
    <t>Dismantling : Plain Cement Concrete 1:2:4</t>
  </si>
  <si>
    <t>04-24'</t>
  </si>
  <si>
    <t>Dismantling roof of wooden planks &amp; battens from
any height</t>
  </si>
  <si>
    <t>04-45-b</t>
  </si>
  <si>
    <t>Scraping : Ordinary distemper, oil bound distemper or paint off wall &amp; Door,Window</t>
  </si>
  <si>
    <t>Plain Cement Concrete including placing,compacting, finishing &amp; curing (Ratio 1:2:4) for roof treatment.</t>
  </si>
  <si>
    <t>07-05-a-04</t>
  </si>
  <si>
    <t xml:space="preserve">1st class brick work in ground floor Cement, sand mortar 1:5 </t>
  </si>
  <si>
    <t>09-11-a</t>
  </si>
  <si>
    <t>Earth filling over roof including watering,ramming etc 3" thick earth filling and 1" mudplaster.</t>
  </si>
  <si>
    <t>09-46'</t>
  </si>
  <si>
    <t>Providing and Laying Prestressed Roof of Slab/Girder, 2" thick PCC 1:2:4 with chicken mesh, polythene, mud, tar</t>
  </si>
  <si>
    <t>10-15-d</t>
  </si>
  <si>
    <t>Provide &amp; lay topping of concrete 1:2:4, including surface finishing &amp; dividing in panels : 2" thick</t>
  </si>
  <si>
    <t>11-09-b</t>
  </si>
  <si>
    <t>Cement plaster 1:4 upto 20' height 1/2" thick</t>
  </si>
  <si>
    <t>11-23-b-01</t>
  </si>
  <si>
    <t>White washing: Old surface : One coat</t>
  </si>
  <si>
    <t>11-23-b-02</t>
  </si>
  <si>
    <t>White washing: Old surface : Two coats</t>
  </si>
  <si>
    <t>12-62'</t>
  </si>
  <si>
    <t>Provide &amp; fix GI wire gauze 22 SWG, 12x12 mesh per sq. in, fixed to steel window complete</t>
  </si>
  <si>
    <t>13-02-c-01</t>
  </si>
  <si>
    <t>Painting old surfaces : Doors / windows any type First coat</t>
  </si>
  <si>
    <t>13-02-c-02</t>
  </si>
  <si>
    <t>Painting old surfaces : Doors / windows any type Each subsequent coat</t>
  </si>
  <si>
    <t>14-97</t>
  </si>
  <si>
    <t>Supply of 150 Micron Polythene sheet of approved quality</t>
  </si>
  <si>
    <t>Kg</t>
  </si>
  <si>
    <t>15-02-a-08</t>
  </si>
  <si>
    <t>Supply and Fixing PVC pipe for draining rain water (from roof) complete On surface including clamps etc: 4" i/d</t>
  </si>
  <si>
    <t>25-39-a-05</t>
  </si>
  <si>
    <t>Providing and fixing steel windows/Ventilator with openable glazed pannels, using beam section for frame 1-1/2" x 1" x 5/8" x 1/8", z-section for leaves 3/4" x 1" x 3/4" x 1/8", T- section sashes 1"x1"x1/8", glass panes, wooden screed for glazing embded over a thin layer of putty duly screwed with leaves, brass fittings holdfast, duly painted, complete in all respects, including all cost of material and labour etc. as per approved design and as directed by the engineer - in -charge Glass pane 5mm thick</t>
  </si>
  <si>
    <t xml:space="preserve"> Sft</t>
  </si>
  <si>
    <t>25-45-a</t>
  </si>
  <si>
    <t>Supplying and Fixing 18 SWG MS Sheet Door with angle iron frame (1.5"x1.5"x1/8"), bolt, hinges, paint etc complete</t>
  </si>
  <si>
    <t>27-04</t>
  </si>
  <si>
    <t>Repairing &amp; re-fixing of steel main gate ,doors/windows i/c holdfast, welding complete in all respects.</t>
  </si>
  <si>
    <t>CONSTRUCTION OF 02 NOS. NEW CLASS ROOM</t>
  </si>
  <si>
    <t>03-18-a</t>
  </si>
  <si>
    <t>Filling watering and ramming earth under floor with surplus earth from foundation etc.</t>
  </si>
  <si>
    <t>Excavation in foundation of building, bridges etc complete : in ordinary soil.</t>
  </si>
  <si>
    <t>06-05-h</t>
  </si>
  <si>
    <t>Plain Cement Concrete including placing, compacting, finishing &amp; curing (Ratio 1:3:6)</t>
  </si>
  <si>
    <t>06-05-i</t>
  </si>
  <si>
    <t>Plain Cement Concrete including placing, compacting, finishing &amp; curing (Ratio 1:4:8)</t>
  </si>
  <si>
    <t>06-07-a-03</t>
  </si>
  <si>
    <t>RCC including Precast/Prestressed slab, column, beam, lintel, girder etc. (1:2:4).</t>
  </si>
  <si>
    <t>06-08-c</t>
  </si>
  <si>
    <t>Supply &amp; fabricate M.S. reinforcement for cement concrete (Hot rolled deformed bars Grade 40)</t>
  </si>
  <si>
    <t>kg</t>
  </si>
  <si>
    <t>06-26-a-02</t>
  </si>
  <si>
    <t>Damp proof course of cem. conc. 1:2:4 including bitumen coat, 1 layer polythene &amp; 1 coat bitumen (2" thick)</t>
  </si>
  <si>
    <t>07-04-a-04</t>
  </si>
  <si>
    <t>1st class brick work in foundation and plinth in Cement, sand mortar 1:5</t>
  </si>
  <si>
    <t>11-18-b</t>
  </si>
  <si>
    <t>Cement pointing struck joints, on walls, upto 20' height : Ratio 1:3</t>
  </si>
  <si>
    <t>11-23-a-01</t>
  </si>
  <si>
    <t>White washing: New surface : One coat</t>
  </si>
  <si>
    <t>11-23-a-02</t>
  </si>
  <si>
    <t>White washing: New surface : Two coat</t>
  </si>
  <si>
    <t>11-29</t>
  </si>
  <si>
    <t>Extra cost of labour &amp; material for red oxide pigment in cement pointing to match bricks</t>
  </si>
  <si>
    <t>12-61'</t>
  </si>
  <si>
    <t>MS flat 1/2"x1/8" grill in windows of approved design</t>
  </si>
  <si>
    <t>28-15</t>
  </si>
  <si>
    <t>Pre anti Termite Treatment in the building mixed with water of mixing ratio as per the manufacturer's certified manual</t>
  </si>
  <si>
    <t xml:space="preserve">CONSTRUCTION OF 04 NOS. NEW TOILETS </t>
  </si>
  <si>
    <t>07-30'</t>
  </si>
  <si>
    <t>Supplying and filling sand under floor or plugging in wells</t>
  </si>
  <si>
    <t>10-39-a</t>
  </si>
  <si>
    <t xml:space="preserve">Glazed tile 1/4" thick dado jointed in white cement complete : Ceramic Tile </t>
  </si>
  <si>
    <t>10-50-a</t>
  </si>
  <si>
    <t>Providing and Fixing Ceramic Floor Tiles of approved quality of Size : 12" x 12"</t>
  </si>
  <si>
    <t>PLUMBING WORKS</t>
  </si>
  <si>
    <t>06-07-d-05</t>
  </si>
  <si>
    <t>Providing manhole size 24" x 18" (inside dimensions) as per approved design and specifications complete for 4" to 12" dia pipes upto 4 ft. (1.2 m) depth with 16" dia.Concrete Cover fixed in 4" thick RCC 1:2:4 slab (with 5 lbs per Cu.ft. or 80 kg/Cu.m of steel), burnt brick masonry walls 9" (225 mm) thick set in 1:3 cement sand mortar, 6" thick 1:3:6 cement concrete in foundation, 4" av. thickness 1:2:4 cement concrete in benching and 1/2" (13mm) thick cement sand plaster in 1:3 to all inside wall surfaces, channels and benching including making requisite number of main and branch channels but excluding the cost of excavation, back filling and disposal of excavated stuff</t>
  </si>
  <si>
    <t>Each</t>
  </si>
  <si>
    <t>14-03-b</t>
  </si>
  <si>
    <t>Providing and Fixing glazed earthen ware WC squatting type with built-in foot rests complete in all respects : Coloured</t>
  </si>
  <si>
    <t>14-05-a-06</t>
  </si>
  <si>
    <t>Providing and Fixing glazed earthen ware wash hand basin (WHB) complete size 56x40 cm (22"x16"), including bracket set, waste coupling, complete in all respects: Colour with pedestal (Normal Quality)</t>
  </si>
  <si>
    <t xml:space="preserve">Each </t>
  </si>
  <si>
    <t>14-10-b</t>
  </si>
  <si>
    <t>Providing and Fixing glazed earthen ware low down flushing cistern 3 gallons (13.63 Liters) capacity including bracket set, copper connection, etc. complete in all respects: Coloured</t>
  </si>
  <si>
    <t>14-13</t>
  </si>
  <si>
    <t>Providing and fixing choricum plated soap dish complete.</t>
  </si>
  <si>
    <t>14-15</t>
  </si>
  <si>
    <t>Providing and Fixing CP (chromium plated) toilet paper holder complete</t>
  </si>
  <si>
    <t>14-22-b</t>
  </si>
  <si>
    <t>Providing and fixing chromium plated CP stop-cock, heavy type : 1.5 cm (1/2")</t>
  </si>
  <si>
    <t>14-24-b</t>
  </si>
  <si>
    <t>Providing and fixing chromium plated (CP) bib-cock heavy duty of approved quality : 1.5 cm 1/2"</t>
  </si>
  <si>
    <t>14-27-a</t>
  </si>
  <si>
    <t>Providing and fixing chorimum plated (CP) mixing valve for wash hand basin (WHB), sink or shower of approved (Best) quality</t>
  </si>
  <si>
    <t>14-31-b</t>
  </si>
  <si>
    <t>Providing and Fixing cast iron (CI) floor trap approved quality including CI grating &amp; concrete chamber all round : 4"x3" (100 mm x 75 mm)</t>
  </si>
  <si>
    <t>14-32-b</t>
  </si>
  <si>
    <t>Providing and Fixing 'P' trap of approved quality including GI grating &amp; PCC chamber 4" (100 mm) glazed</t>
  </si>
  <si>
    <t>14-33</t>
  </si>
  <si>
    <t>Providing and Fixing 4" gully trap of approved quality including cement concrete cost of PVC grating 6" x6" (150 x 150 mm) and masonry chamber 12"x12" (300 x 300 mm).</t>
  </si>
  <si>
    <t>14-37-c</t>
  </si>
  <si>
    <t>Supply and Fixing cast iron (CI) manhole cover with frame etc (Heavey Type) of approved quality complete: 24" (610 mm) dia</t>
  </si>
  <si>
    <t>14-48-b</t>
  </si>
  <si>
    <t>Providing and Fixing brass ball float valve of approved quality: 3/4" dia</t>
  </si>
  <si>
    <t>14-55-e</t>
  </si>
  <si>
    <t>Providing and Fixing GI pipe &amp; including specials complete: 3/4" dia (light)</t>
  </si>
  <si>
    <t>14-55-f</t>
  </si>
  <si>
    <t>Providing and Fixing GI pipe &amp; including specials complete: 1/2" dia (light)</t>
  </si>
  <si>
    <t>14-69-b-01</t>
  </si>
  <si>
    <t>Supplying and Fixing Polyethylene Water Tank made from food grade FDA Certified raw material, 3 layers UV stablized, inert with water, anti-fungus and anti-bacterial and have a service life of more than 10 years : 200 gallons (Horizontal)</t>
  </si>
  <si>
    <t>14-144-b</t>
  </si>
  <si>
    <t>Supplying and Fixing UPVC soil waste and vent pipe class B : 4" dia</t>
  </si>
  <si>
    <t>14-144-c</t>
  </si>
  <si>
    <t>Supplying and Fixing UPVC soil waste and vent pipe class B : 3" dia</t>
  </si>
  <si>
    <t>14-144-d</t>
  </si>
  <si>
    <t>uPVC Soil, Waste and vent pipes conforming to ISO:3633 type "B" or BS-4514/5255 class "A", including imported rubber ring/solvent cement fittings, jointing, cutting, and breaking concrete/masonry and then making it good, applying painting, cleaning and testing etc. complete in all respects.(for sanitary drainage) : 2" dia</t>
  </si>
  <si>
    <t>23-10</t>
  </si>
  <si>
    <t>Septic Tank (int.Size: 7'x2'x5') complete.</t>
  </si>
  <si>
    <t>23-11</t>
  </si>
  <si>
    <t>Soakage Pit (6'dia x 15' deep) complete.</t>
  </si>
  <si>
    <t>BOUNDARY WALL &amp; GATE</t>
  </si>
  <si>
    <t>25-45-b</t>
  </si>
  <si>
    <t>Supplying and Fixing 18 SWG MS Sheet Gate with angle iron frame (2"x2"x3/16") with side window, lock, painting etc</t>
  </si>
  <si>
    <t>25-60-b</t>
  </si>
  <si>
    <t>Supply and fixing razor wire (1'-6" dia) consisting of 1-1/2"X1-1/2"X3/16" angle iron Y post 2'-6"long 6' to 8' center to ter embedded in concrete block of size 3"X9"X6" (PCC 1:2:4), at top of boundary wall including painting posts etc.Complete in all respects.</t>
  </si>
  <si>
    <t xml:space="preserve">HAND WASH FACILITY </t>
  </si>
  <si>
    <t xml:space="preserve">06-07-b-03  </t>
  </si>
  <si>
    <t>RCC in raft foundation slab, base slab of column &amp; ret. wall etc, not including in 06-06. (1:2:4)</t>
  </si>
  <si>
    <t>Glazed tile 1/4" thick dado jointed in white cement complete : Ceramic Tile</t>
  </si>
  <si>
    <t>G</t>
  </si>
  <si>
    <t>PLUMBING &amp; SWERAGE WORKS</t>
  </si>
  <si>
    <t>14-28-f</t>
  </si>
  <si>
    <t>Providing and fixing gun metal peet / gate valve (screwed) 20 mm (3/4") dia of approved quality.</t>
  </si>
  <si>
    <t>14-69-a-02</t>
  </si>
  <si>
    <t>Providing and fixing Fibre Glass , corrosion resistant, UV stablized WaterTank : 400 gallons</t>
  </si>
  <si>
    <t>25-58-b</t>
  </si>
  <si>
    <t>Providing and fixing of parking shed consisting ofCGI Sheet, tubular pipe frame (heavy) quality andcircular columns excluding cost of foundation.</t>
  </si>
  <si>
    <t>H</t>
  </si>
  <si>
    <t>DRAIN WORK (P.C.C)</t>
  </si>
  <si>
    <t>I</t>
  </si>
  <si>
    <t>BUILDING ELECTRICAL SOLAR WORKS:</t>
  </si>
  <si>
    <t>26-01-b-01</t>
  </si>
  <si>
    <t>Supply and Erection PVC flexible pipe : 1" i/d (From Panel to Penel )</t>
  </si>
  <si>
    <t>26-01-l-02</t>
  </si>
  <si>
    <t xml:space="preserve"> Supply and Erection of DC CEILING FANS 48 inch 30-36 W (&gt; 320 RPM with Speed Controller)</t>
  </si>
  <si>
    <t>No.</t>
  </si>
  <si>
    <t>26-01-d-01</t>
  </si>
  <si>
    <t>Supply and Erection of Solar PV Module (Solar Panel) Mono-crystalline A-Grade (per Watt) (As per Approved Specifications) 8 no existing Panel will be used with new Panels</t>
  </si>
  <si>
    <t>Watt</t>
  </si>
  <si>
    <t>26-01-f-06</t>
  </si>
  <si>
    <t>Supply and Erection of Lithium LiFeP04 battery 6000 cycles &amp; 5 Years Warranty per KWhr</t>
  </si>
  <si>
    <t>KWhr</t>
  </si>
  <si>
    <t>26-01-g-01</t>
  </si>
  <si>
    <t>Supply and Erection 1x2.5 sq.mm flexible copper Cable</t>
  </si>
  <si>
    <t>26-01-g-03</t>
  </si>
  <si>
    <t>Supply and Erection 1x6 sq.mm single core (XPLE/XPLO insulated/PCV sheathed) flexible copper cable</t>
  </si>
  <si>
    <t>26-01-h-01</t>
  </si>
  <si>
    <t>Supply and Erection MC4 connector (TUV Approved)</t>
  </si>
  <si>
    <t>Pair</t>
  </si>
  <si>
    <t>26-01-h-02</t>
  </si>
  <si>
    <t>Supply and Erection MC4 Branch connector</t>
  </si>
  <si>
    <t>26-01-m-01</t>
  </si>
  <si>
    <t>Supply and Erection of hot dipped (80 microns Average) galvanized steel of minimum thickness of 12 SWG / 2.64 mm Channel / Pipe or 8 SWG / 4.06 mm Angle</t>
  </si>
  <si>
    <t>Per
Watt</t>
  </si>
  <si>
    <t>26-01-o</t>
  </si>
  <si>
    <t>Supply and Erection of BOX / STAND for Batteries SHS Inverter &amp; Charge Controller</t>
  </si>
  <si>
    <t>15-25</t>
  </si>
  <si>
    <t>Supply and Erection girder clamp hook, 5/8" dia.for hanging ceiling fans</t>
  </si>
  <si>
    <t>15-27-f</t>
  </si>
  <si>
    <t>Supply at site, installation, testing and commissioning of Six gang light control switches 10 Amps,one way, including appropriate size concealed MS, powder coated back box, complete in all respects.</t>
  </si>
  <si>
    <t>J</t>
  </si>
  <si>
    <t>CONDUITS &amp; PIPES</t>
  </si>
  <si>
    <t>15-02-a-02</t>
  </si>
  <si>
    <t>Supply and Erection PVC pipe for wiring purpose complete On surface including clamps etc: 3/4" i/d</t>
  </si>
  <si>
    <t>15-02-a-03</t>
  </si>
  <si>
    <t>Supply and Erection PVC pipe for wiring purpose complete On surface including clamps etc: 1" i/d       (from Panels to Battery Box and Switch to First Point )</t>
  </si>
  <si>
    <t>Plain Cement Concrete including placing, compacting, finishing &amp; curing (Ratio 1:2:4) (1'x1'x1') Foundation for  Solar Panels Structure)</t>
  </si>
  <si>
    <t>K</t>
  </si>
  <si>
    <t>CIVIL WORKS NON-SCHEDULE</t>
  </si>
  <si>
    <t>NS-01</t>
  </si>
  <si>
    <t>Removal and disposing of plaster in complete all respect.</t>
  </si>
  <si>
    <t>L</t>
  </si>
  <si>
    <t>SOLAR WORKS NON-SCHEDULE</t>
  </si>
  <si>
    <t>NS-02</t>
  </si>
  <si>
    <t>Supply and Erection of DC ENERGY EFFICIENT LED LIGHT BULBS (12 W)</t>
  </si>
  <si>
    <t>NS-03</t>
  </si>
  <si>
    <t>Supply and Erection of PWM Solar Light Charge Controller (40/ 50 Amps, (12/24 V) with all sort of electronic protections</t>
  </si>
  <si>
    <t>NS-04</t>
  </si>
  <si>
    <t>Supply, installation, testing &amp; commissioning of the DC Circuit Breakers with all mounting accessories Along with  enclouser complete in all respect) 2P, 32-A  ABB or Chint</t>
  </si>
  <si>
    <t>No</t>
  </si>
  <si>
    <t>Cost of Non-Scheduled Items (Rs.)</t>
  </si>
  <si>
    <t>Total Cost of Scheduled Items &amp; Non-Scheduled Items (Rs.)</t>
  </si>
  <si>
    <t>NOTE :</t>
  </si>
  <si>
    <t>Follow the solar solution for each room</t>
  </si>
  <si>
    <t>160 Watt Panel</t>
  </si>
  <si>
    <t>12V,  50/ 55Ah Battery</t>
  </si>
  <si>
    <t>PWM Charge Controller</t>
  </si>
  <si>
    <t>DC LED Bulb</t>
  </si>
  <si>
    <t>DC Fan</t>
  </si>
  <si>
    <t>12V,  100Ah Battery for ALP</t>
  </si>
  <si>
    <t>Site No. 19</t>
  </si>
  <si>
    <t>RV School PSB-189 Doaba Kahi, Hangu</t>
  </si>
  <si>
    <t>09 CLASS ROOMS DISMANTLING WORK</t>
  </si>
  <si>
    <t>CONSTRUCTION OF 09 NOS. NEW CLASS ROOM</t>
  </si>
  <si>
    <t>Dry rammed shingle brick ballast or stone ballast
1.5" to 2" guage</t>
  </si>
  <si>
    <t xml:space="preserve">BOUNDARY WALL </t>
  </si>
  <si>
    <t>SEPTIC TANK (SLAB)</t>
  </si>
  <si>
    <t>WALKWAY WORKS</t>
  </si>
  <si>
    <t>BUILDING ELECTRICAL SOLAR WORKS</t>
  </si>
  <si>
    <t>Supply and Erection of DC CEILING FANS 48 inch 30-36 W (&gt; 320 RPM with Speed Controller)</t>
  </si>
  <si>
    <t>15-27-d</t>
  </si>
  <si>
    <t>Supply at site, installation, testing and commissioning of 4 gang light control switches 10 Amps,one way, including appropriate size concealed MS, powder coated back box, complete in all respects.</t>
  </si>
  <si>
    <t>15-27-c</t>
  </si>
  <si>
    <t>Supply at site, installation, testing and commissioning of three gang light control switches 10 Amps,one way, including appropriate size concealed MS, powder coated back box, complete in all respects.</t>
  </si>
  <si>
    <t>15-79-d</t>
  </si>
  <si>
    <t>PVC conduit for surface wiring (duraduct) 2" including all charges for nail screws etc (For Pump cable)</t>
  </si>
  <si>
    <t>SOLAR PUMP</t>
  </si>
  <si>
    <t xml:space="preserve">Supply and Erection of Solar PV Module (Solar Panel) Mono-crystalline A-Grade (per Watt) (As per Approved Specifications) </t>
  </si>
  <si>
    <t>26-01-g-05</t>
  </si>
  <si>
    <t>Supply and Erection 1x16 sq.mm Copper cable from Building to Pump (3*16sqmm from building to bore)</t>
  </si>
  <si>
    <t>26-01-K-03</t>
  </si>
  <si>
    <t>Supply installation and commissioning of DC Submersible (3HP (3000w), 100 meter head)</t>
  </si>
  <si>
    <t>24-18-c-01</t>
  </si>
  <si>
    <t>Providing, laying, cutting, jointing, testing and disinfecting UPVC pressure pipeline in trenches (conforming to BS 3505 manufactured ) jointed with socket, elbow, tee, bend and plug bend etc.manufactured by the respective manufacturer complete as per specifications uPVC Pressure Pipes Class D (12 Bar) except excavation. 1.25" Nominal Pipe Size (NPS)</t>
  </si>
  <si>
    <t xml:space="preserve">EARTHING </t>
  </si>
  <si>
    <t>26-01-n-02</t>
  </si>
  <si>
    <t>Supply and Erection of 1x1 ft 4mm Copper Earthing Plate (Lightning Protection)</t>
  </si>
  <si>
    <t>26-01-g-04</t>
  </si>
  <si>
    <t>Supply and Erection 1x10 sq.mm flexible copper cable</t>
  </si>
  <si>
    <t>26-01-n-01</t>
  </si>
  <si>
    <t>Supply and Erection of Copper Conductor of 10 AWG (for pump )</t>
  </si>
  <si>
    <t>15-105-a</t>
  </si>
  <si>
    <t>Supply &amp; erection of Earth Rod (Panels Earthing)</t>
  </si>
  <si>
    <t>Providing and fixing Lightning Arrestor  1" Copper  rod  6ft long or as per instruction  with 4'' Bowl  five spikes  complete in all respect</t>
  </si>
  <si>
    <t>NS-05</t>
  </si>
  <si>
    <t>Supply, installation, testing &amp; commissioning of 5KW VFD Invertor with dry run O/U voltage protection  with controls include MCBs Box all mounting accessories Along with  enclouser including Control cable from Building to Bore .</t>
  </si>
  <si>
    <t>NS-06</t>
  </si>
  <si>
    <t>Providing and fixing Earth Connecting Point 8"x1.5"x 6-8mm insulators with  complete Accessories.</t>
  </si>
  <si>
    <t xml:space="preserve">COST OF NON-SCHEDULE ITEMS: Rs.  </t>
  </si>
  <si>
    <t xml:space="preserve">TOTAL COST OF SCHEDULE AND NON-SCHEDULE ITEMS: Rs.  </t>
  </si>
  <si>
    <t>180 Watt Panel</t>
  </si>
  <si>
    <t>for one class with 1 office</t>
  </si>
  <si>
    <t>for large class room I no</t>
  </si>
  <si>
    <t>for each class room</t>
  </si>
  <si>
    <t>2 and 3</t>
  </si>
  <si>
    <t xml:space="preserve">Follow the solar solution for pump 3hp </t>
  </si>
  <si>
    <t>545 Watt Panel</t>
  </si>
  <si>
    <t>VFD Invertor</t>
  </si>
  <si>
    <t>Cable from building to Bore 3*16sqmm pvc/pvc/cu</t>
  </si>
  <si>
    <t>Site No. 20</t>
  </si>
  <si>
    <t>RV School PSB-202 Mamu Khor Kahi, Hangu</t>
  </si>
  <si>
    <t>09 CLASS ROOMS &amp; 02 TOILETS DISMANTLING WORK</t>
  </si>
  <si>
    <t xml:space="preserve">CONSTRUCTION OF 02 NOS. NEW TOILETS </t>
  </si>
  <si>
    <t>SOLAR WATER PUMP</t>
  </si>
  <si>
    <t>24-05</t>
  </si>
  <si>
    <t>Collection and submission at approved water testing laboratory of two water samples in bottles from each bore hole for testing</t>
  </si>
  <si>
    <t>Per
Set</t>
  </si>
  <si>
    <t>24-02-a-05</t>
  </si>
  <si>
    <t>Drilling of Bore holes for tube well in all types of soil and soft rock except hard rock from ground level upto 328 ft depth (0m to 100m), including sinking, collection of 100 % corings and withdrawing of pipe, complete as per specifications.: Dia of Bore 8" (200 mm) i/d</t>
  </si>
  <si>
    <t>24-18-a-04</t>
  </si>
  <si>
    <t>Providing, laying, cutting, jointing, testing and disinfecting UPVC pressure pipeline in trenches (conforming to BS 3505 manufactured ) jointed with socket, elbow, tee, bend and plug bend etc.manufactured by the respective manufacturer complete as per specifications UPVC Pressure Pipes Class B (6 Bar) except excavation. 6" Nominal Pipe Size (NPS)</t>
  </si>
  <si>
    <t>24-09-a-01</t>
  </si>
  <si>
    <t>Providing and installing PVC Strainer BSS Class "B" of approved make \ quality in tubewell bore hole, including socket, special sockets, studs etc. complete as per specification:- 6" Nominal Pipe Size (NPS) (150mm)</t>
  </si>
  <si>
    <t>24-10-d-01</t>
  </si>
  <si>
    <t>Providing and installing PVC bail plug in tubewell BSS Class 'D' working pressure : 6"Nominal Pipe Size (NPS) (150 mm)</t>
  </si>
  <si>
    <t>24-18-d-02</t>
  </si>
  <si>
    <t>Providing, laying, cutting, jointing, testing and disinfecting UPVC pressure pipeline in trenches (conforming to BS 3505 manufactured ) jointed with socket, elbow, tee, bend and plug bend etc.manufactured by the respective manufacturer complete as per specifications uPVC Pressure Pipes Class E (15 Bar) except excavation. 1" Nominal Pipe Size (NPS)</t>
  </si>
  <si>
    <t>24-14</t>
  </si>
  <si>
    <t>Shrouding with graded pack gravel 3/8" (10 mm) to 1/8" (3 mm) around tubewell in bore hole complete as per specification:-</t>
  </si>
  <si>
    <t>Supply and Erection of Solar PV Module (Solar Panel) Mono-crystalline A-Grade (per Watt) (As per Approved Specifications)</t>
  </si>
  <si>
    <t>Supply and Erection 1x6 sq.mm single core  (XPLE/XPLO insulated/PCV sheathed) flexible copper cable</t>
  </si>
  <si>
    <t xml:space="preserve">Supply and Erection of 1x1 ft 4mm Copper Earthing Plate </t>
  </si>
  <si>
    <t>26-01-n-03</t>
  </si>
  <si>
    <t>Supply and Erection of Stainless Steel Nuts and Bolts</t>
  </si>
  <si>
    <t xml:space="preserve">Supply and Erection MC4 Branch connector </t>
  </si>
  <si>
    <t>26-01-k-02</t>
  </si>
  <si>
    <t>Supply installation and commissioning of DC Submersible (2HP (2000w), 50 meter head)</t>
  </si>
  <si>
    <t>BASE FOR SOLAR WATER PUMP</t>
  </si>
  <si>
    <t>STREET WORKS</t>
  </si>
  <si>
    <t>03-66-a</t>
  </si>
  <si>
    <t>Roadway Excavation in Surplus / Unsuitable Common Material</t>
  </si>
  <si>
    <t>Supply and Erection of Solar PV Module (Solar Panel) Mono-crystalline A-Grade (per Watt) (As per Approved Specifications) 4 no existing Panel will be used with new Panels</t>
  </si>
  <si>
    <t>15-127-c</t>
  </si>
  <si>
    <t>15-127-d</t>
  </si>
  <si>
    <t>15-127-f</t>
  </si>
  <si>
    <t>M</t>
  </si>
  <si>
    <t>Supply and Erection PVC pipe for wiring purpose complete On surface including clamps etc: 1" i/d       (from Panels to Battery Box and Switch to First Point)</t>
  </si>
  <si>
    <t>Plain Cement Concrete including placing,
compacting, finishing &amp; curing (Ratio 1:2:4) (1'x1'x1') Foundation for Solar Panels Structure)</t>
  </si>
  <si>
    <t>N</t>
  </si>
  <si>
    <t>O</t>
  </si>
  <si>
    <t>Supply, installation, testing &amp; commissioning of the DC Circuit Breakers with all mounting accessories Along with  enclouser complete in all respect) 2P, 32-A Schneider or ABB</t>
  </si>
  <si>
    <t>Site No. 18</t>
  </si>
  <si>
    <t>RV School PSC-200 Kotkai, Hangu</t>
  </si>
  <si>
    <t>Supply and Erection of Solar PV Module (Solar Panel) Mono-crystalline A-Grade (per Watt) (As per Approved Specifications) 6 no existing Panel will be used with new Panels</t>
  </si>
  <si>
    <t>Supply and Erection PVC pipe for wiring purpose complete On surface including clamps etc: 1" i/d       (from Panels to Battery Box and Switch to First Point and Earthing on Top roof))</t>
  </si>
  <si>
    <t>SOLAR WORKS NON*SCHEDULE</t>
  </si>
  <si>
    <t>Site No. 21</t>
  </si>
  <si>
    <t>ALP (s) 18 Thall-1, Hangu</t>
  </si>
  <si>
    <t xml:space="preserve">Rft </t>
  </si>
  <si>
    <t>Plain Cement Concrete including placing, compacting, finishing &amp; curing (Ratio 1:2:4) (1'x1'x1') Foundation for Solar Panels Structure)</t>
  </si>
  <si>
    <t>Non Schedule Items</t>
  </si>
  <si>
    <t>Follow the solar solution for 1 ALP room</t>
  </si>
  <si>
    <t>12V,  100Ah Battery</t>
  </si>
  <si>
    <t>Site No. 22</t>
  </si>
  <si>
    <t>ALP (s) 19 Thall-2, Hangu</t>
  </si>
  <si>
    <t>Supply and Erection PVC pipe for wiring purpose complete On surface including clamps etc: 1" i/d (from Panels to Battery Box and Switch to First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</si>
</sst>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General_)"/>
    <numFmt numFmtId="165" formatCode="#,##0."/>
    <numFmt numFmtId="166" formatCode="&quot;$&quot;#."/>
    <numFmt numFmtId="167" formatCode="#.00"/>
    <numFmt numFmtId="168" formatCode="00000"/>
  </numFmts>
  <fonts count="4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b/>
      <u/>
      <sz val="10"/>
      <name val="Arial"/>
      <family val="2"/>
    </font>
    <font>
      <b/>
      <sz val="11"/>
      <name val="Arial"/>
      <family val="2"/>
    </font>
    <font>
      <sz val="11"/>
      <name val="Arial"/>
      <family val="2"/>
    </font>
    <font>
      <sz val="1"/>
      <color indexed="8"/>
      <name val="Courier"/>
      <family val="3"/>
    </font>
    <font>
      <sz val="12"/>
      <name val="Courier"/>
      <family val="3"/>
    </font>
    <font>
      <vertAlign val="superscript"/>
      <sz val="10"/>
      <name val="Arial"/>
      <family val="2"/>
    </font>
    <font>
      <sz val="10"/>
      <name val="Arial"/>
      <family val="2"/>
    </font>
    <font>
      <sz val="11"/>
      <name val="Arial"/>
      <family val="2"/>
      <charset val="178"/>
    </font>
    <font>
      <sz val="12"/>
      <name val="宋体"/>
      <charset val="134"/>
    </font>
    <font>
      <sz val="10"/>
      <name val="Arial"/>
      <family val="2"/>
    </font>
    <font>
      <sz val="10"/>
      <name val="Courier"/>
      <family val="3"/>
    </font>
    <font>
      <sz val="11"/>
      <color indexed="8"/>
      <name val="Calibri"/>
      <family val="2"/>
    </font>
    <font>
      <sz val="12"/>
      <color theme="1"/>
      <name val="Arial"/>
      <family val="2"/>
    </font>
    <font>
      <b/>
      <sz val="12"/>
      <name val="Arial"/>
      <family val="2"/>
    </font>
    <font>
      <sz val="10"/>
      <color rgb="FFFF0000"/>
      <name val="Arial"/>
      <family val="2"/>
    </font>
    <font>
      <b/>
      <sz val="11"/>
      <color theme="1"/>
      <name val="Arial"/>
      <family val="2"/>
    </font>
    <font>
      <b/>
      <sz val="10"/>
      <color theme="1"/>
      <name val="Arial"/>
      <family val="2"/>
    </font>
    <font>
      <sz val="10"/>
      <color theme="1"/>
      <name val="Arial"/>
      <family val="2"/>
    </font>
    <font>
      <sz val="11"/>
      <color theme="1"/>
      <name val="Arial"/>
      <family val="2"/>
    </font>
    <font>
      <b/>
      <u/>
      <sz val="11"/>
      <color theme="1"/>
      <name val="Arial"/>
      <family val="2"/>
    </font>
    <font>
      <b/>
      <sz val="11"/>
      <color rgb="FF000000"/>
      <name val="Arial"/>
      <family val="2"/>
    </font>
    <font>
      <sz val="11"/>
      <color rgb="FF000000"/>
      <name val="Arial"/>
      <family val="2"/>
    </font>
    <font>
      <sz val="10"/>
      <name val="Arial"/>
    </font>
    <font>
      <b/>
      <u/>
      <sz val="10"/>
      <color theme="1"/>
      <name val="Arial"/>
      <family val="2"/>
    </font>
    <font>
      <b/>
      <u/>
      <sz val="10"/>
      <color indexed="8"/>
      <name val="Arial"/>
      <family val="2"/>
    </font>
    <font>
      <sz val="10"/>
      <color indexed="8"/>
      <name val="Arial"/>
      <family val="2"/>
    </font>
    <font>
      <b/>
      <sz val="11"/>
      <color rgb="FFFF0000"/>
      <name val="Arial"/>
      <family val="2"/>
    </font>
    <font>
      <b/>
      <sz val="9"/>
      <color rgb="FFFF0000"/>
      <name val="Arial"/>
      <family val="2"/>
    </font>
    <font>
      <b/>
      <sz val="10"/>
      <color rgb="FFFF0000"/>
      <name val="Arial"/>
      <family val="2"/>
    </font>
    <font>
      <b/>
      <u/>
      <sz val="10"/>
      <color rgb="FFFF0000"/>
      <name val="Arial"/>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bgColor indexed="64"/>
      </patternFill>
    </fill>
    <fill>
      <patternFill patternType="solid">
        <fgColor rgb="FFFCE4D6"/>
        <bgColor rgb="FF000000"/>
      </patternFill>
    </fill>
    <fill>
      <patternFill patternType="solid">
        <fgColor theme="9" tint="0.79998168889431442"/>
        <bgColor indexed="64"/>
      </patternFill>
    </fill>
    <fill>
      <patternFill patternType="solid">
        <fgColor theme="1" tint="0.499984740745262"/>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17">
    <xf numFmtId="0" fontId="0" fillId="0" borderId="0"/>
    <xf numFmtId="0" fontId="9" fillId="0" borderId="0"/>
    <xf numFmtId="43" fontId="9" fillId="0" borderId="0" applyFont="0" applyFill="0" applyBorder="0" applyAlignment="0" applyProtection="0"/>
    <xf numFmtId="165" fontId="16" fillId="0" borderId="0">
      <protection locked="0"/>
    </xf>
    <xf numFmtId="166" fontId="16" fillId="0" borderId="0">
      <protection locked="0"/>
    </xf>
    <xf numFmtId="0" fontId="16" fillId="0" borderId="0">
      <protection locked="0"/>
    </xf>
    <xf numFmtId="167" fontId="16" fillId="0" borderId="0">
      <protection locked="0"/>
    </xf>
    <xf numFmtId="164" fontId="17" fillId="0" borderId="0"/>
    <xf numFmtId="0" fontId="9" fillId="0" borderId="0"/>
    <xf numFmtId="1" fontId="20" fillId="0" borderId="0">
      <protection locked="0"/>
    </xf>
    <xf numFmtId="0" fontId="9" fillId="0" borderId="0"/>
    <xf numFmtId="0" fontId="18" fillId="0" borderId="0"/>
    <xf numFmtId="43" fontId="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8" fontId="18" fillId="0" borderId="0"/>
    <xf numFmtId="0" fontId="9" fillId="0" borderId="0"/>
    <xf numFmtId="0" fontId="9" fillId="0" borderId="0"/>
    <xf numFmtId="0" fontId="21" fillId="0" borderId="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165" fontId="23" fillId="0" borderId="0"/>
    <xf numFmtId="0" fontId="24" fillId="0" borderId="0">
      <alignment vertical="center"/>
    </xf>
    <xf numFmtId="0" fontId="8" fillId="0" borderId="0"/>
    <xf numFmtId="0" fontId="9" fillId="0" borderId="0"/>
    <xf numFmtId="0" fontId="25" fillId="0" borderId="0"/>
    <xf numFmtId="0" fontId="9" fillId="0" borderId="0"/>
    <xf numFmtId="0" fontId="9" fillId="0" borderId="0"/>
    <xf numFmtId="0" fontId="9" fillId="0" borderId="0"/>
    <xf numFmtId="0" fontId="8" fillId="0" borderId="0"/>
    <xf numFmtId="0" fontId="8" fillId="0" borderId="0"/>
    <xf numFmtId="9" fontId="9"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6" fillId="0" borderId="0"/>
    <xf numFmtId="0" fontId="6" fillId="0" borderId="0"/>
    <xf numFmtId="0" fontId="6" fillId="0" borderId="0"/>
    <xf numFmtId="0" fontId="6" fillId="0" borderId="0"/>
    <xf numFmtId="0" fontId="6"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 fillId="0" borderId="0"/>
    <xf numFmtId="43" fontId="35" fillId="0" borderId="0" applyFont="0" applyFill="0" applyBorder="0" applyAlignment="0" applyProtection="0"/>
  </cellStyleXfs>
  <cellXfs count="606">
    <xf numFmtId="0" fontId="0" fillId="0" borderId="0" xfId="0"/>
    <xf numFmtId="0" fontId="9" fillId="2" borderId="0" xfId="23" applyFill="1"/>
    <xf numFmtId="43" fontId="9" fillId="2" borderId="0" xfId="47" applyFont="1" applyFill="1" applyAlignment="1"/>
    <xf numFmtId="0" fontId="9" fillId="2" borderId="0" xfId="23" applyFill="1" applyAlignment="1">
      <alignment horizontal="center" vertical="center" wrapText="1"/>
    </xf>
    <xf numFmtId="0" fontId="9" fillId="2" borderId="0" xfId="23" applyFill="1" applyAlignment="1">
      <alignment horizontal="right"/>
    </xf>
    <xf numFmtId="0" fontId="9" fillId="2" borderId="0" xfId="23" applyFill="1" applyAlignment="1">
      <alignment horizontal="left" vertical="center"/>
    </xf>
    <xf numFmtId="0" fontId="9" fillId="0" borderId="0" xfId="23"/>
    <xf numFmtId="0" fontId="14" fillId="0" borderId="0" xfId="23" applyFont="1" applyAlignment="1">
      <alignment horizontal="center" vertical="center"/>
    </xf>
    <xf numFmtId="0" fontId="14" fillId="0" borderId="0" xfId="23" applyFont="1" applyAlignment="1">
      <alignment horizontal="right" vertical="top"/>
    </xf>
    <xf numFmtId="0" fontId="14" fillId="0" borderId="0" xfId="23" applyFont="1" applyAlignment="1">
      <alignment horizontal="left" vertical="center"/>
    </xf>
    <xf numFmtId="0" fontId="15" fillId="0" borderId="0" xfId="23" applyFont="1" applyAlignment="1">
      <alignment horizontal="left"/>
    </xf>
    <xf numFmtId="0" fontId="11" fillId="0" borderId="1" xfId="23" applyFont="1" applyBorder="1" applyAlignment="1">
      <alignment horizontal="center" vertical="center" wrapText="1"/>
    </xf>
    <xf numFmtId="0" fontId="11" fillId="0" borderId="1" xfId="23" applyFont="1" applyBorder="1" applyAlignment="1">
      <alignment horizontal="center" vertical="center"/>
    </xf>
    <xf numFmtId="0" fontId="12" fillId="0" borderId="0" xfId="23" applyFont="1" applyAlignment="1">
      <alignment horizontal="center" vertical="center"/>
    </xf>
    <xf numFmtId="0" fontId="11" fillId="0" borderId="1" xfId="23" quotePrefix="1" applyFont="1" applyBorder="1" applyAlignment="1">
      <alignment horizontal="center" vertical="center" wrapText="1"/>
    </xf>
    <xf numFmtId="0" fontId="11" fillId="0" borderId="0" xfId="23" applyFont="1" applyAlignment="1">
      <alignment horizontal="center" vertical="center" wrapText="1"/>
    </xf>
    <xf numFmtId="0" fontId="11" fillId="0" borderId="0" xfId="23" quotePrefix="1" applyFont="1" applyAlignment="1">
      <alignment horizontal="center" vertical="center" wrapText="1"/>
    </xf>
    <xf numFmtId="0" fontId="11" fillId="0" borderId="0" xfId="23" quotePrefix="1" applyFont="1" applyAlignment="1">
      <alignment horizontal="center" vertical="center"/>
    </xf>
    <xf numFmtId="0" fontId="15" fillId="0" borderId="0" xfId="0" applyFont="1"/>
    <xf numFmtId="0" fontId="10" fillId="0" borderId="0" xfId="23" applyFont="1" applyAlignment="1">
      <alignment horizontal="center" vertical="center" wrapText="1"/>
    </xf>
    <xf numFmtId="0" fontId="13" fillId="0" borderId="0" xfId="23" applyFont="1" applyAlignment="1">
      <alignment horizontal="justify" vertical="top"/>
    </xf>
    <xf numFmtId="0" fontId="10" fillId="0" borderId="0" xfId="23" applyFont="1" applyAlignment="1">
      <alignment horizontal="left" vertical="center"/>
    </xf>
    <xf numFmtId="0" fontId="10" fillId="0" borderId="0" xfId="23" applyFont="1"/>
    <xf numFmtId="0" fontId="10" fillId="0" borderId="0" xfId="23" applyFont="1" applyAlignment="1">
      <alignment horizontal="right"/>
    </xf>
    <xf numFmtId="0" fontId="9" fillId="0" borderId="0" xfId="23"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justify" vertical="top"/>
    </xf>
    <xf numFmtId="0" fontId="9" fillId="0" borderId="0" xfId="0" applyFont="1" applyAlignment="1">
      <alignment horizontal="right" wrapText="1"/>
    </xf>
    <xf numFmtId="0" fontId="9" fillId="0" borderId="0" xfId="23" applyAlignment="1">
      <alignment horizontal="left" wrapText="1"/>
    </xf>
    <xf numFmtId="3" fontId="9" fillId="0" borderId="0" xfId="47" applyNumberFormat="1" applyFont="1" applyFill="1" applyBorder="1" applyAlignment="1">
      <alignment horizontal="center"/>
    </xf>
    <xf numFmtId="4" fontId="9" fillId="0" borderId="0" xfId="27" applyNumberFormat="1" applyFont="1" applyFill="1" applyBorder="1" applyAlignment="1">
      <alignment horizontal="center"/>
    </xf>
    <xf numFmtId="4" fontId="9" fillId="0" borderId="0" xfId="47" applyNumberFormat="1" applyFont="1" applyFill="1" applyBorder="1" applyAlignment="1">
      <alignment horizontal="center"/>
    </xf>
    <xf numFmtId="0" fontId="9" fillId="0" borderId="0" xfId="0" applyFont="1" applyAlignment="1">
      <alignment horizontal="justify" vertical="top" wrapText="1"/>
    </xf>
    <xf numFmtId="4" fontId="10" fillId="0" borderId="0" xfId="47" applyNumberFormat="1" applyFont="1" applyFill="1" applyBorder="1" applyAlignment="1">
      <alignment horizontal="center"/>
    </xf>
    <xf numFmtId="0" fontId="9" fillId="3" borderId="0" xfId="23" applyFill="1" applyAlignment="1">
      <alignment horizontal="left" wrapText="1"/>
    </xf>
    <xf numFmtId="0" fontId="14" fillId="0" borderId="0" xfId="1" applyFont="1" applyAlignment="1">
      <alignment horizontal="center" vertical="center"/>
    </xf>
    <xf numFmtId="0" fontId="11" fillId="0" borderId="1" xfId="23" quotePrefix="1" applyFont="1" applyBorder="1" applyAlignment="1">
      <alignment horizontal="center" vertical="center"/>
    </xf>
    <xf numFmtId="0" fontId="11" fillId="3" borderId="0" xfId="23" applyFont="1" applyFill="1" applyAlignment="1">
      <alignment horizontal="center" vertical="center" wrapText="1"/>
    </xf>
    <xf numFmtId="0" fontId="11" fillId="3" borderId="0" xfId="23" quotePrefix="1" applyFont="1" applyFill="1" applyAlignment="1">
      <alignment horizontal="center" vertical="center" wrapText="1"/>
    </xf>
    <xf numFmtId="0" fontId="11" fillId="3" borderId="0" xfId="23" quotePrefix="1" applyFont="1" applyFill="1" applyAlignment="1">
      <alignment horizontal="center" vertical="center"/>
    </xf>
    <xf numFmtId="0" fontId="10" fillId="3" borderId="0" xfId="23" applyFont="1" applyFill="1" applyAlignment="1">
      <alignment horizontal="center" vertical="center" wrapText="1"/>
    </xf>
    <xf numFmtId="0" fontId="13" fillId="3" borderId="0" xfId="23" applyFont="1" applyFill="1" applyAlignment="1">
      <alignment horizontal="left" vertical="top"/>
    </xf>
    <xf numFmtId="0" fontId="10" fillId="3" borderId="0" xfId="23" applyFont="1" applyFill="1" applyAlignment="1">
      <alignment horizontal="right"/>
    </xf>
    <xf numFmtId="0" fontId="10" fillId="3" borderId="0" xfId="23" applyFont="1" applyFill="1" applyAlignment="1">
      <alignment horizontal="left" vertical="center"/>
    </xf>
    <xf numFmtId="0" fontId="9" fillId="3" borderId="0" xfId="23" applyFill="1" applyAlignment="1">
      <alignment horizontal="center" vertical="top" wrapText="1"/>
    </xf>
    <xf numFmtId="0" fontId="9" fillId="3" borderId="0" xfId="0" applyFont="1" applyFill="1" applyAlignment="1">
      <alignment horizontal="center" vertical="top" wrapText="1"/>
    </xf>
    <xf numFmtId="0" fontId="9" fillId="3" borderId="0" xfId="0" applyFont="1" applyFill="1" applyAlignment="1">
      <alignment horizontal="justify" vertical="top"/>
    </xf>
    <xf numFmtId="0" fontId="9" fillId="3" borderId="0" xfId="0" applyFont="1" applyFill="1" applyAlignment="1">
      <alignment horizontal="right" wrapText="1"/>
    </xf>
    <xf numFmtId="3" fontId="9" fillId="3" borderId="0" xfId="47" applyNumberFormat="1" applyFont="1" applyFill="1" applyBorder="1" applyAlignment="1">
      <alignment horizontal="center"/>
    </xf>
    <xf numFmtId="4" fontId="9" fillId="3" borderId="0" xfId="27" applyNumberFormat="1" applyFont="1" applyFill="1" applyBorder="1" applyAlignment="1">
      <alignment horizontal="center"/>
    </xf>
    <xf numFmtId="0" fontId="9" fillId="3" borderId="0" xfId="0" applyFont="1" applyFill="1" applyAlignment="1">
      <alignment horizontal="justify" vertical="top" wrapText="1"/>
    </xf>
    <xf numFmtId="17" fontId="9" fillId="3" borderId="0" xfId="0" applyNumberFormat="1" applyFont="1" applyFill="1" applyAlignment="1">
      <alignment horizontal="center" vertical="top" wrapText="1"/>
    </xf>
    <xf numFmtId="49" fontId="9" fillId="3" borderId="0" xfId="0" applyNumberFormat="1" applyFont="1" applyFill="1" applyAlignment="1">
      <alignment horizontal="center" vertical="top" wrapText="1"/>
    </xf>
    <xf numFmtId="0" fontId="0" fillId="3" borderId="0" xfId="0" applyFill="1" applyAlignment="1">
      <alignment horizontal="justify" vertical="top"/>
    </xf>
    <xf numFmtId="0" fontId="9" fillId="3" borderId="0" xfId="0" quotePrefix="1" applyFont="1" applyFill="1" applyAlignment="1">
      <alignment horizontal="center" vertical="top" wrapText="1"/>
    </xf>
    <xf numFmtId="0" fontId="9" fillId="3" borderId="0" xfId="23" quotePrefix="1" applyFill="1" applyAlignment="1">
      <alignment horizontal="center" vertical="top" wrapText="1"/>
    </xf>
    <xf numFmtId="0" fontId="13" fillId="3" borderId="0" xfId="23" applyFont="1" applyFill="1" applyAlignment="1">
      <alignment horizontal="justify" vertical="top"/>
    </xf>
    <xf numFmtId="16" fontId="9" fillId="3" borderId="0" xfId="0" applyNumberFormat="1" applyFont="1" applyFill="1" applyAlignment="1">
      <alignment horizontal="center" vertical="top" wrapText="1"/>
    </xf>
    <xf numFmtId="0" fontId="10" fillId="3" borderId="0" xfId="23" applyFont="1" applyFill="1" applyAlignment="1">
      <alignment horizontal="center" vertical="top" wrapText="1"/>
    </xf>
    <xf numFmtId="0" fontId="10" fillId="3" borderId="0" xfId="1" applyFont="1" applyFill="1" applyAlignment="1">
      <alignment horizontal="right" vertical="center" wrapText="1"/>
    </xf>
    <xf numFmtId="0" fontId="9" fillId="3" borderId="0" xfId="1" applyFill="1" applyAlignment="1">
      <alignment horizontal="right" vertical="top" wrapText="1"/>
    </xf>
    <xf numFmtId="43" fontId="10" fillId="3" borderId="0" xfId="47" applyFont="1" applyFill="1" applyBorder="1" applyAlignment="1">
      <alignment horizontal="center" vertical="center" wrapText="1"/>
    </xf>
    <xf numFmtId="0" fontId="29" fillId="3" borderId="0" xfId="0" applyFont="1" applyFill="1" applyAlignment="1">
      <alignment horizontal="center"/>
    </xf>
    <xf numFmtId="0" fontId="13" fillId="3" borderId="0" xfId="23" applyFont="1" applyFill="1" applyAlignment="1">
      <alignment horizontal="left"/>
    </xf>
    <xf numFmtId="0" fontId="30" fillId="3" borderId="0" xfId="0" applyFont="1" applyFill="1"/>
    <xf numFmtId="0" fontId="11" fillId="4" borderId="0" xfId="23" applyFont="1" applyFill="1" applyAlignment="1">
      <alignment horizontal="center" vertical="center" wrapText="1"/>
    </xf>
    <xf numFmtId="0" fontId="11" fillId="4" borderId="0" xfId="23" quotePrefix="1" applyFont="1" applyFill="1" applyAlignment="1">
      <alignment horizontal="center" vertical="center" wrapText="1"/>
    </xf>
    <xf numFmtId="0" fontId="11" fillId="4" borderId="0" xfId="23" quotePrefix="1" applyFont="1" applyFill="1" applyAlignment="1">
      <alignment horizontal="center" vertical="center"/>
    </xf>
    <xf numFmtId="0" fontId="10" fillId="4" borderId="0" xfId="23" applyFont="1" applyFill="1" applyAlignment="1">
      <alignment horizontal="center" vertical="center" wrapText="1"/>
    </xf>
    <xf numFmtId="0" fontId="10" fillId="4" borderId="0" xfId="23" applyFont="1" applyFill="1" applyAlignment="1">
      <alignment horizontal="right"/>
    </xf>
    <xf numFmtId="0" fontId="10" fillId="4" borderId="0" xfId="23" applyFont="1" applyFill="1" applyAlignment="1">
      <alignment horizontal="left" vertical="center"/>
    </xf>
    <xf numFmtId="0" fontId="9" fillId="4" borderId="0" xfId="23" applyFill="1" applyAlignment="1">
      <alignment horizontal="center" vertical="top" wrapText="1"/>
    </xf>
    <xf numFmtId="0" fontId="9" fillId="4" borderId="0" xfId="0" applyFont="1" applyFill="1" applyAlignment="1">
      <alignment horizontal="center" vertical="top" wrapText="1"/>
    </xf>
    <xf numFmtId="0" fontId="9" fillId="4" borderId="0" xfId="0" applyFont="1" applyFill="1" applyAlignment="1">
      <alignment horizontal="justify" vertical="top"/>
    </xf>
    <xf numFmtId="0" fontId="9" fillId="4" borderId="0" xfId="0" applyFont="1" applyFill="1" applyAlignment="1">
      <alignment horizontal="right" wrapText="1"/>
    </xf>
    <xf numFmtId="0" fontId="9" fillId="4" borderId="0" xfId="23" applyFill="1" applyAlignment="1">
      <alignment horizontal="left" wrapText="1"/>
    </xf>
    <xf numFmtId="3" fontId="9" fillId="4" borderId="0" xfId="47" applyNumberFormat="1" applyFont="1" applyFill="1" applyBorder="1" applyAlignment="1">
      <alignment horizontal="center"/>
    </xf>
    <xf numFmtId="4" fontId="9" fillId="4" borderId="0" xfId="27" applyNumberFormat="1" applyFont="1" applyFill="1" applyBorder="1" applyAlignment="1">
      <alignment horizontal="center"/>
    </xf>
    <xf numFmtId="0" fontId="9" fillId="4" borderId="0" xfId="0" applyFont="1" applyFill="1" applyAlignment="1">
      <alignment horizontal="justify" vertical="top" wrapText="1"/>
    </xf>
    <xf numFmtId="0" fontId="9" fillId="4" borderId="0" xfId="23" quotePrefix="1" applyFill="1" applyAlignment="1">
      <alignment horizontal="center" vertical="top" wrapText="1"/>
    </xf>
    <xf numFmtId="0" fontId="0" fillId="4" borderId="0" xfId="0" applyFill="1" applyAlignment="1">
      <alignment horizontal="justify" vertical="top"/>
    </xf>
    <xf numFmtId="17" fontId="9" fillId="4" borderId="0" xfId="0" applyNumberFormat="1" applyFont="1" applyFill="1" applyAlignment="1">
      <alignment horizontal="center" vertical="top" wrapText="1"/>
    </xf>
    <xf numFmtId="49" fontId="9" fillId="4" borderId="0" xfId="0" applyNumberFormat="1" applyFont="1" applyFill="1" applyAlignment="1">
      <alignment horizontal="center" vertical="top" wrapText="1"/>
    </xf>
    <xf numFmtId="0" fontId="9" fillId="4" borderId="0" xfId="0" quotePrefix="1" applyFont="1" applyFill="1" applyAlignment="1">
      <alignment horizontal="center" vertical="top" wrapText="1"/>
    </xf>
    <xf numFmtId="0" fontId="13" fillId="4" borderId="0" xfId="23" applyFont="1" applyFill="1" applyAlignment="1">
      <alignment horizontal="justify" vertical="top"/>
    </xf>
    <xf numFmtId="0" fontId="10" fillId="4" borderId="0" xfId="23" applyFont="1" applyFill="1" applyAlignment="1">
      <alignment horizontal="center" vertical="top" wrapText="1"/>
    </xf>
    <xf numFmtId="0" fontId="11" fillId="5" borderId="0" xfId="23" applyFont="1" applyFill="1" applyAlignment="1">
      <alignment horizontal="center" vertical="center" wrapText="1"/>
    </xf>
    <xf numFmtId="0" fontId="11" fillId="5" borderId="0" xfId="23" quotePrefix="1" applyFont="1" applyFill="1" applyAlignment="1">
      <alignment horizontal="center" vertical="center" wrapText="1"/>
    </xf>
    <xf numFmtId="0" fontId="11" fillId="5" borderId="0" xfId="23" quotePrefix="1" applyFont="1" applyFill="1" applyAlignment="1">
      <alignment horizontal="center" vertical="center"/>
    </xf>
    <xf numFmtId="0" fontId="10" fillId="5" borderId="0" xfId="23" applyFont="1" applyFill="1" applyAlignment="1">
      <alignment horizontal="center" vertical="center" wrapText="1"/>
    </xf>
    <xf numFmtId="0" fontId="10" fillId="5" borderId="0" xfId="23" applyFont="1" applyFill="1" applyAlignment="1">
      <alignment horizontal="right"/>
    </xf>
    <xf numFmtId="0" fontId="10" fillId="5" borderId="0" xfId="23" applyFont="1" applyFill="1" applyAlignment="1">
      <alignment horizontal="left" vertical="center"/>
    </xf>
    <xf numFmtId="0" fontId="9" fillId="5" borderId="0" xfId="23" applyFill="1" applyAlignment="1">
      <alignment horizontal="center" vertical="top" wrapText="1"/>
    </xf>
    <xf numFmtId="0" fontId="9" fillId="5" borderId="0" xfId="0" applyFont="1" applyFill="1" applyAlignment="1">
      <alignment horizontal="center" vertical="top" wrapText="1"/>
    </xf>
    <xf numFmtId="0" fontId="9" fillId="5" borderId="0" xfId="0" applyFont="1" applyFill="1" applyAlignment="1">
      <alignment horizontal="justify" vertical="top"/>
    </xf>
    <xf numFmtId="0" fontId="9" fillId="5" borderId="0" xfId="0" applyFont="1" applyFill="1" applyAlignment="1">
      <alignment horizontal="right" wrapText="1"/>
    </xf>
    <xf numFmtId="0" fontId="9" fillId="5" borderId="0" xfId="23" applyFill="1" applyAlignment="1">
      <alignment horizontal="left" wrapText="1"/>
    </xf>
    <xf numFmtId="3" fontId="9" fillId="5" borderId="0" xfId="47" applyNumberFormat="1" applyFont="1" applyFill="1" applyBorder="1" applyAlignment="1">
      <alignment horizontal="center"/>
    </xf>
    <xf numFmtId="4" fontId="9" fillId="5" borderId="0" xfId="27" applyNumberFormat="1" applyFont="1" applyFill="1" applyBorder="1" applyAlignment="1">
      <alignment horizontal="center"/>
    </xf>
    <xf numFmtId="4" fontId="9" fillId="5" borderId="0" xfId="47" applyNumberFormat="1" applyFont="1" applyFill="1" applyBorder="1" applyAlignment="1">
      <alignment horizontal="center"/>
    </xf>
    <xf numFmtId="0" fontId="9" fillId="5" borderId="0" xfId="0" applyFont="1" applyFill="1" applyAlignment="1">
      <alignment horizontal="justify" vertical="top" wrapText="1"/>
    </xf>
    <xf numFmtId="0" fontId="9" fillId="5" borderId="0" xfId="23" quotePrefix="1" applyFill="1" applyAlignment="1">
      <alignment horizontal="center" vertical="top" wrapText="1"/>
    </xf>
    <xf numFmtId="0" fontId="0" fillId="5" borderId="0" xfId="0" applyFill="1" applyAlignment="1">
      <alignment horizontal="justify" vertical="top"/>
    </xf>
    <xf numFmtId="17" fontId="9" fillId="5" borderId="0" xfId="0" applyNumberFormat="1" applyFont="1" applyFill="1" applyAlignment="1">
      <alignment horizontal="center" vertical="top" wrapText="1"/>
    </xf>
    <xf numFmtId="49" fontId="9" fillId="5" borderId="0" xfId="0" applyNumberFormat="1" applyFont="1" applyFill="1" applyAlignment="1">
      <alignment horizontal="center" vertical="top" wrapText="1"/>
    </xf>
    <xf numFmtId="0" fontId="9" fillId="5" borderId="0" xfId="0" quotePrefix="1" applyFont="1" applyFill="1" applyAlignment="1">
      <alignment horizontal="center" vertical="top" wrapText="1"/>
    </xf>
    <xf numFmtId="0" fontId="13" fillId="5" borderId="0" xfId="23" applyFont="1" applyFill="1" applyAlignment="1">
      <alignment horizontal="justify" vertical="top"/>
    </xf>
    <xf numFmtId="0" fontId="10" fillId="5" borderId="0" xfId="23" applyFont="1" applyFill="1" applyAlignment="1">
      <alignment horizontal="center" vertical="top" wrapText="1"/>
    </xf>
    <xf numFmtId="16" fontId="9" fillId="4" borderId="0" xfId="0" applyNumberFormat="1" applyFont="1" applyFill="1" applyAlignment="1">
      <alignment horizontal="center" vertical="top" wrapText="1"/>
    </xf>
    <xf numFmtId="0" fontId="29" fillId="4" borderId="0" xfId="0" applyFont="1" applyFill="1" applyAlignment="1">
      <alignment horizontal="center"/>
    </xf>
    <xf numFmtId="0" fontId="30" fillId="4" borderId="0" xfId="0" applyFont="1" applyFill="1"/>
    <xf numFmtId="0" fontId="13" fillId="3" borderId="0" xfId="23" applyFont="1" applyFill="1" applyAlignment="1">
      <alignment vertical="top"/>
    </xf>
    <xf numFmtId="0" fontId="9" fillId="4" borderId="0" xfId="23" applyFill="1" applyAlignment="1">
      <alignment horizontal="center" vertical="center" wrapText="1"/>
    </xf>
    <xf numFmtId="0" fontId="14" fillId="0" borderId="0" xfId="23" applyFont="1" applyAlignment="1">
      <alignment horizontal="justify" vertical="top"/>
    </xf>
    <xf numFmtId="0" fontId="11" fillId="0" borderId="0" xfId="23" quotePrefix="1" applyFont="1" applyAlignment="1">
      <alignment horizontal="justify" vertical="top"/>
    </xf>
    <xf numFmtId="0" fontId="14" fillId="0" borderId="0" xfId="1" applyFont="1" applyAlignment="1">
      <alignment horizontal="justify" vertical="top"/>
    </xf>
    <xf numFmtId="0" fontId="10" fillId="0" borderId="0" xfId="23" applyFont="1" applyAlignment="1">
      <alignment horizontal="justify" vertical="top"/>
    </xf>
    <xf numFmtId="0" fontId="11" fillId="3" borderId="0" xfId="23" quotePrefix="1" applyFont="1" applyFill="1" applyAlignment="1">
      <alignment horizontal="justify" vertical="top"/>
    </xf>
    <xf numFmtId="0" fontId="10" fillId="3" borderId="0" xfId="23" applyFont="1" applyFill="1" applyAlignment="1">
      <alignment horizontal="justify" vertical="top"/>
    </xf>
    <xf numFmtId="0" fontId="10" fillId="3" borderId="0" xfId="1" applyFont="1" applyFill="1" applyAlignment="1">
      <alignment horizontal="justify" vertical="top" wrapText="1"/>
    </xf>
    <xf numFmtId="0" fontId="11" fillId="5" borderId="0" xfId="23" quotePrefix="1" applyFont="1" applyFill="1" applyAlignment="1">
      <alignment horizontal="justify" vertical="top"/>
    </xf>
    <xf numFmtId="0" fontId="10" fillId="5" borderId="0" xfId="23" applyFont="1" applyFill="1" applyAlignment="1">
      <alignment horizontal="justify" vertical="top"/>
    </xf>
    <xf numFmtId="0" fontId="11" fillId="4" borderId="0" xfId="23" quotePrefix="1" applyFont="1" applyFill="1" applyAlignment="1">
      <alignment horizontal="justify" vertical="top"/>
    </xf>
    <xf numFmtId="0" fontId="10" fillId="4" borderId="0" xfId="23" applyFont="1" applyFill="1" applyAlignment="1">
      <alignment horizontal="justify" vertical="top"/>
    </xf>
    <xf numFmtId="0" fontId="9" fillId="2" borderId="0" xfId="23" applyFill="1" applyAlignment="1">
      <alignment horizontal="justify" vertical="top"/>
    </xf>
    <xf numFmtId="0" fontId="29" fillId="2" borderId="0" xfId="23" applyFont="1" applyFill="1" applyAlignment="1">
      <alignment vertical="center"/>
    </xf>
    <xf numFmtId="0" fontId="31" fillId="0" borderId="0" xfId="115" applyFont="1"/>
    <xf numFmtId="0" fontId="10" fillId="0" borderId="0" xfId="23" applyFont="1" applyAlignment="1">
      <alignment vertical="center" wrapText="1"/>
    </xf>
    <xf numFmtId="0" fontId="33" fillId="6" borderId="1" xfId="115" applyFont="1" applyFill="1" applyBorder="1" applyAlignment="1">
      <alignment horizontal="center" vertical="center" wrapText="1"/>
    </xf>
    <xf numFmtId="0" fontId="33" fillId="6" borderId="1" xfId="115" applyFont="1" applyFill="1" applyBorder="1" applyAlignment="1">
      <alignment horizontal="center" vertical="center" wrapText="1" readingOrder="1"/>
    </xf>
    <xf numFmtId="0" fontId="34" fillId="0" borderId="1" xfId="115" applyFont="1" applyBorder="1" applyAlignment="1">
      <alignment horizontal="center" vertical="center"/>
    </xf>
    <xf numFmtId="0" fontId="34" fillId="0" borderId="1" xfId="115" applyFont="1" applyBorder="1" applyAlignment="1">
      <alignment horizontal="center" vertical="center" wrapText="1"/>
    </xf>
    <xf numFmtId="0" fontId="15" fillId="0" borderId="1" xfId="115" applyFont="1" applyBorder="1" applyAlignment="1">
      <alignment horizontal="center" vertical="center" wrapText="1"/>
    </xf>
    <xf numFmtId="4" fontId="31" fillId="0" borderId="1" xfId="115" applyNumberFormat="1" applyFont="1" applyBorder="1" applyAlignment="1">
      <alignment horizontal="center" vertical="center"/>
    </xf>
    <xf numFmtId="4" fontId="28" fillId="0" borderId="1" xfId="115" applyNumberFormat="1" applyFont="1" applyBorder="1" applyAlignment="1">
      <alignment horizontal="center" vertical="center"/>
    </xf>
    <xf numFmtId="0" fontId="29" fillId="3" borderId="0" xfId="0" applyFont="1" applyFill="1" applyAlignment="1">
      <alignment horizontal="center" vertical="center"/>
    </xf>
    <xf numFmtId="0" fontId="36" fillId="3" borderId="0" xfId="0" applyFont="1" applyFill="1" applyAlignment="1">
      <alignment horizontal="justify" vertical="top"/>
    </xf>
    <xf numFmtId="0" fontId="29" fillId="3" borderId="0" xfId="0" applyFont="1" applyFill="1" applyAlignment="1">
      <alignment horizontal="right"/>
    </xf>
    <xf numFmtId="0" fontId="29" fillId="3" borderId="0" xfId="0" applyFont="1" applyFill="1" applyAlignment="1">
      <alignment horizontal="left"/>
    </xf>
    <xf numFmtId="0" fontId="29" fillId="3" borderId="0" xfId="0" applyFont="1" applyFill="1" applyAlignment="1">
      <alignment horizontal="center" vertical="top"/>
    </xf>
    <xf numFmtId="0" fontId="36" fillId="3" borderId="0" xfId="0" applyFont="1" applyFill="1" applyAlignment="1">
      <alignment horizontal="right"/>
    </xf>
    <xf numFmtId="0" fontId="30" fillId="3" borderId="0" xfId="0" applyFont="1" applyFill="1" applyAlignment="1">
      <alignment horizontal="center" vertical="top"/>
    </xf>
    <xf numFmtId="0" fontId="30" fillId="3" borderId="0" xfId="0" applyFont="1" applyFill="1" applyAlignment="1">
      <alignment horizontal="justify" vertical="top" wrapText="1"/>
    </xf>
    <xf numFmtId="0" fontId="30" fillId="3" borderId="0" xfId="0" applyFont="1" applyFill="1" applyAlignment="1">
      <alignment horizontal="right" wrapText="1"/>
    </xf>
    <xf numFmtId="0" fontId="9" fillId="3" borderId="0" xfId="1" applyFill="1" applyAlignment="1">
      <alignment horizontal="left"/>
    </xf>
    <xf numFmtId="0" fontId="30" fillId="3" borderId="0" xfId="0" applyFont="1" applyFill="1" applyAlignment="1">
      <alignment horizontal="left"/>
    </xf>
    <xf numFmtId="0" fontId="9" fillId="3" borderId="0" xfId="1" applyFill="1" applyAlignment="1">
      <alignment horizontal="center" vertical="top" wrapText="1"/>
    </xf>
    <xf numFmtId="0" fontId="9" fillId="3" borderId="0" xfId="1" applyFill="1" applyAlignment="1">
      <alignment horizontal="justify" vertical="top" wrapText="1"/>
    </xf>
    <xf numFmtId="0" fontId="9" fillId="3" borderId="0" xfId="1" applyFill="1" applyAlignment="1">
      <alignment horizontal="right" wrapText="1"/>
    </xf>
    <xf numFmtId="0" fontId="9" fillId="3" borderId="0" xfId="0" applyFont="1" applyFill="1" applyAlignment="1">
      <alignment horizontal="center" vertical="top"/>
    </xf>
    <xf numFmtId="0" fontId="0" fillId="3" borderId="0" xfId="0" applyFill="1" applyAlignment="1">
      <alignment horizontal="right" wrapText="1"/>
    </xf>
    <xf numFmtId="1" fontId="10" fillId="3" borderId="0" xfId="1" applyNumberFormat="1" applyFont="1" applyFill="1" applyAlignment="1">
      <alignment horizontal="center" vertical="top"/>
    </xf>
    <xf numFmtId="16" fontId="9" fillId="3" borderId="0" xfId="1" applyNumberFormat="1" applyFill="1" applyAlignment="1">
      <alignment horizontal="center" vertical="top"/>
    </xf>
    <xf numFmtId="0" fontId="37" fillId="3" borderId="0" xfId="1" applyFont="1" applyFill="1" applyAlignment="1">
      <alignment horizontal="justify" vertical="top" wrapText="1"/>
    </xf>
    <xf numFmtId="0" fontId="37" fillId="3" borderId="0" xfId="1" applyFont="1" applyFill="1" applyAlignment="1">
      <alignment horizontal="right" wrapText="1"/>
    </xf>
    <xf numFmtId="1" fontId="9" fillId="3" borderId="0" xfId="1" applyNumberFormat="1" applyFill="1" applyAlignment="1">
      <alignment horizontal="center" vertical="top"/>
    </xf>
    <xf numFmtId="0" fontId="38" fillId="3" borderId="0" xfId="1" applyFont="1" applyFill="1" applyAlignment="1">
      <alignment horizontal="justify" vertical="top" wrapText="1"/>
    </xf>
    <xf numFmtId="0" fontId="38" fillId="3" borderId="0" xfId="1" applyFont="1" applyFill="1" applyAlignment="1">
      <alignment horizontal="right" wrapText="1"/>
    </xf>
    <xf numFmtId="0" fontId="30" fillId="3" borderId="0" xfId="1" applyFont="1" applyFill="1" applyAlignment="1">
      <alignment horizontal="left"/>
    </xf>
    <xf numFmtId="0" fontId="9" fillId="3" borderId="0" xfId="23" applyFill="1" applyAlignment="1">
      <alignment horizontal="left"/>
    </xf>
    <xf numFmtId="0" fontId="29" fillId="7" borderId="0" xfId="0" applyFont="1" applyFill="1" applyAlignment="1">
      <alignment horizontal="center" vertical="center"/>
    </xf>
    <xf numFmtId="0" fontId="30" fillId="7" borderId="0" xfId="0" applyFont="1" applyFill="1"/>
    <xf numFmtId="0" fontId="29" fillId="7" borderId="0" xfId="0" applyFont="1" applyFill="1" applyAlignment="1">
      <alignment horizontal="right"/>
    </xf>
    <xf numFmtId="0" fontId="29" fillId="7" borderId="0" xfId="0" applyFont="1" applyFill="1" applyAlignment="1">
      <alignment horizontal="left"/>
    </xf>
    <xf numFmtId="0" fontId="29" fillId="7" borderId="0" xfId="0" applyFont="1" applyFill="1" applyAlignment="1">
      <alignment horizontal="center" vertical="top"/>
    </xf>
    <xf numFmtId="0" fontId="36" fillId="7" borderId="0" xfId="0" applyFont="1" applyFill="1" applyAlignment="1">
      <alignment horizontal="justify" vertical="top"/>
    </xf>
    <xf numFmtId="0" fontId="36" fillId="7" borderId="0" xfId="0" applyFont="1" applyFill="1" applyAlignment="1">
      <alignment horizontal="right"/>
    </xf>
    <xf numFmtId="0" fontId="30" fillId="7" borderId="0" xfId="0" applyFont="1" applyFill="1" applyAlignment="1">
      <alignment horizontal="center" vertical="top"/>
    </xf>
    <xf numFmtId="0" fontId="30" fillId="7" borderId="0" xfId="0" applyFont="1" applyFill="1" applyAlignment="1">
      <alignment horizontal="right" wrapText="1"/>
    </xf>
    <xf numFmtId="0" fontId="9" fillId="7" borderId="0" xfId="1" applyFill="1" applyAlignment="1">
      <alignment horizontal="left"/>
    </xf>
    <xf numFmtId="0" fontId="9" fillId="7" borderId="0" xfId="0" applyFont="1" applyFill="1" applyAlignment="1">
      <alignment horizontal="right" wrapText="1"/>
    </xf>
    <xf numFmtId="0" fontId="30" fillId="7" borderId="0" xfId="0" applyFont="1" applyFill="1" applyAlignment="1">
      <alignment horizontal="left"/>
    </xf>
    <xf numFmtId="0" fontId="9" fillId="7" borderId="0" xfId="1" applyFill="1" applyAlignment="1">
      <alignment horizontal="center" vertical="top" wrapText="1"/>
    </xf>
    <xf numFmtId="0" fontId="9" fillId="7" borderId="0" xfId="1" applyFill="1" applyAlignment="1">
      <alignment horizontal="right" wrapText="1"/>
    </xf>
    <xf numFmtId="0" fontId="30" fillId="7" borderId="0" xfId="0" applyFont="1" applyFill="1" applyAlignment="1">
      <alignment horizontal="right"/>
    </xf>
    <xf numFmtId="0" fontId="9" fillId="7" borderId="0" xfId="0" applyFont="1" applyFill="1" applyAlignment="1">
      <alignment horizontal="center" vertical="top" wrapText="1"/>
    </xf>
    <xf numFmtId="0" fontId="9" fillId="7" borderId="0" xfId="0" applyFont="1" applyFill="1" applyAlignment="1">
      <alignment horizontal="center" vertical="top"/>
    </xf>
    <xf numFmtId="0" fontId="0" fillId="7" borderId="0" xfId="0" applyFill="1" applyAlignment="1">
      <alignment horizontal="right" wrapText="1"/>
    </xf>
    <xf numFmtId="1" fontId="10" fillId="7" borderId="0" xfId="1" applyNumberFormat="1" applyFont="1" applyFill="1" applyAlignment="1">
      <alignment horizontal="center" vertical="top"/>
    </xf>
    <xf numFmtId="16" fontId="9" fillId="7" borderId="0" xfId="1" applyNumberFormat="1" applyFill="1" applyAlignment="1">
      <alignment horizontal="center" vertical="top"/>
    </xf>
    <xf numFmtId="0" fontId="37" fillId="7" borderId="0" xfId="1" applyFont="1" applyFill="1" applyAlignment="1">
      <alignment horizontal="right" wrapText="1"/>
    </xf>
    <xf numFmtId="1" fontId="9" fillId="7" borderId="0" xfId="1" applyNumberFormat="1" applyFill="1" applyAlignment="1">
      <alignment horizontal="center" vertical="top"/>
    </xf>
    <xf numFmtId="0" fontId="38" fillId="7" borderId="0" xfId="1" applyFont="1" applyFill="1" applyAlignment="1">
      <alignment horizontal="right" wrapText="1"/>
    </xf>
    <xf numFmtId="0" fontId="30" fillId="7" borderId="0" xfId="1" applyFont="1" applyFill="1" applyAlignment="1">
      <alignment horizontal="left"/>
    </xf>
    <xf numFmtId="0" fontId="29" fillId="4" borderId="0" xfId="0" applyFont="1" applyFill="1" applyAlignment="1">
      <alignment horizontal="center" vertical="center"/>
    </xf>
    <xf numFmtId="0" fontId="29" fillId="4" borderId="0" xfId="0" applyFont="1" applyFill="1" applyAlignment="1">
      <alignment horizontal="right"/>
    </xf>
    <xf numFmtId="0" fontId="29" fillId="4" borderId="0" xfId="0" applyFont="1" applyFill="1" applyAlignment="1">
      <alignment horizontal="left"/>
    </xf>
    <xf numFmtId="0" fontId="29" fillId="4" borderId="0" xfId="0" applyFont="1" applyFill="1" applyAlignment="1">
      <alignment horizontal="center" vertical="top"/>
    </xf>
    <xf numFmtId="0" fontId="36" fillId="4" borderId="0" xfId="0" applyFont="1" applyFill="1" applyAlignment="1">
      <alignment horizontal="justify" vertical="top"/>
    </xf>
    <xf numFmtId="0" fontId="36" fillId="4" borderId="0" xfId="0" applyFont="1" applyFill="1" applyAlignment="1">
      <alignment horizontal="right"/>
    </xf>
    <xf numFmtId="0" fontId="30" fillId="4" borderId="0" xfId="0" applyFont="1" applyFill="1" applyAlignment="1">
      <alignment horizontal="center" vertical="top"/>
    </xf>
    <xf numFmtId="0" fontId="30" fillId="4" borderId="0" xfId="0" applyFont="1" applyFill="1" applyAlignment="1">
      <alignment horizontal="right" wrapText="1"/>
    </xf>
    <xf numFmtId="0" fontId="9" fillId="4" borderId="0" xfId="1" applyFill="1" applyAlignment="1">
      <alignment horizontal="left"/>
    </xf>
    <xf numFmtId="0" fontId="30" fillId="4" borderId="0" xfId="0" applyFont="1" applyFill="1" applyAlignment="1">
      <alignment horizontal="left"/>
    </xf>
    <xf numFmtId="0" fontId="9" fillId="4" borderId="0" xfId="1" applyFill="1" applyAlignment="1">
      <alignment horizontal="center" vertical="top" wrapText="1"/>
    </xf>
    <xf numFmtId="0" fontId="9" fillId="4" borderId="0" xfId="1" applyFill="1" applyAlignment="1">
      <alignment horizontal="right" wrapText="1"/>
    </xf>
    <xf numFmtId="0" fontId="30" fillId="4" borderId="0" xfId="0" applyFont="1" applyFill="1" applyAlignment="1">
      <alignment horizontal="right"/>
    </xf>
    <xf numFmtId="0" fontId="0" fillId="4" borderId="0" xfId="0" applyFill="1" applyAlignment="1">
      <alignment horizontal="right" wrapText="1"/>
    </xf>
    <xf numFmtId="1" fontId="10" fillId="4" borderId="0" xfId="1" applyNumberFormat="1" applyFont="1" applyFill="1" applyAlignment="1">
      <alignment horizontal="center" vertical="top"/>
    </xf>
    <xf numFmtId="16" fontId="9" fillId="4" borderId="0" xfId="1" applyNumberFormat="1" applyFill="1" applyAlignment="1">
      <alignment horizontal="center" vertical="top"/>
    </xf>
    <xf numFmtId="0" fontId="37" fillId="4" borderId="0" xfId="1" applyFont="1" applyFill="1" applyAlignment="1">
      <alignment horizontal="right" wrapText="1"/>
    </xf>
    <xf numFmtId="1" fontId="9" fillId="4" borderId="0" xfId="1" applyNumberFormat="1" applyFill="1" applyAlignment="1">
      <alignment horizontal="center" vertical="top"/>
    </xf>
    <xf numFmtId="0" fontId="38" fillId="4" borderId="0" xfId="1" applyFont="1" applyFill="1" applyAlignment="1">
      <alignment horizontal="right" wrapText="1"/>
    </xf>
    <xf numFmtId="0" fontId="30" fillId="4" borderId="0" xfId="1" applyFont="1" applyFill="1" applyAlignment="1">
      <alignment horizontal="left"/>
    </xf>
    <xf numFmtId="0" fontId="9" fillId="4" borderId="0" xfId="23" applyFill="1" applyAlignment="1">
      <alignment horizontal="left"/>
    </xf>
    <xf numFmtId="0" fontId="9" fillId="8" borderId="0" xfId="0" applyFont="1" applyFill="1" applyAlignment="1">
      <alignment horizontal="center" vertical="top"/>
    </xf>
    <xf numFmtId="0" fontId="29" fillId="9" borderId="0" xfId="0" applyFont="1" applyFill="1" applyAlignment="1">
      <alignment horizontal="center" vertical="center"/>
    </xf>
    <xf numFmtId="0" fontId="29" fillId="9" borderId="0" xfId="0" applyFont="1" applyFill="1" applyAlignment="1">
      <alignment horizontal="right"/>
    </xf>
    <xf numFmtId="0" fontId="29" fillId="9" borderId="0" xfId="0" applyFont="1" applyFill="1" applyAlignment="1">
      <alignment horizontal="left"/>
    </xf>
    <xf numFmtId="0" fontId="29" fillId="9" borderId="0" xfId="0" applyFont="1" applyFill="1" applyAlignment="1">
      <alignment horizontal="center" vertical="top"/>
    </xf>
    <xf numFmtId="0" fontId="36" fillId="9" borderId="0" xfId="0" applyFont="1" applyFill="1" applyAlignment="1">
      <alignment horizontal="justify" vertical="top"/>
    </xf>
    <xf numFmtId="0" fontId="36" fillId="9" borderId="0" xfId="0" applyFont="1" applyFill="1" applyAlignment="1">
      <alignment horizontal="right"/>
    </xf>
    <xf numFmtId="0" fontId="30" fillId="9" borderId="0" xfId="0" applyFont="1" applyFill="1" applyAlignment="1">
      <alignment horizontal="center" vertical="top"/>
    </xf>
    <xf numFmtId="0" fontId="30" fillId="9" borderId="0" xfId="0" applyFont="1" applyFill="1" applyAlignment="1">
      <alignment horizontal="right" wrapText="1"/>
    </xf>
    <xf numFmtId="0" fontId="9" fillId="9" borderId="0" xfId="1" applyFill="1" applyAlignment="1">
      <alignment horizontal="left"/>
    </xf>
    <xf numFmtId="0" fontId="9" fillId="9" borderId="0" xfId="0" applyFont="1" applyFill="1" applyAlignment="1">
      <alignment horizontal="right" wrapText="1"/>
    </xf>
    <xf numFmtId="0" fontId="30" fillId="9" borderId="0" xfId="0" applyFont="1" applyFill="1" applyAlignment="1">
      <alignment horizontal="left"/>
    </xf>
    <xf numFmtId="0" fontId="9" fillId="9" borderId="0" xfId="1" applyFill="1" applyAlignment="1">
      <alignment horizontal="center" vertical="top" wrapText="1"/>
    </xf>
    <xf numFmtId="0" fontId="9" fillId="9" borderId="0" xfId="1" applyFill="1" applyAlignment="1">
      <alignment horizontal="right" wrapText="1"/>
    </xf>
    <xf numFmtId="0" fontId="30" fillId="9" borderId="0" xfId="0" applyFont="1" applyFill="1" applyAlignment="1">
      <alignment horizontal="right"/>
    </xf>
    <xf numFmtId="0" fontId="9" fillId="9" borderId="0" xfId="0" applyFont="1" applyFill="1" applyAlignment="1">
      <alignment horizontal="center" vertical="top" wrapText="1"/>
    </xf>
    <xf numFmtId="0" fontId="9" fillId="9" borderId="0" xfId="0" applyFont="1" applyFill="1" applyAlignment="1">
      <alignment horizontal="center" vertical="top"/>
    </xf>
    <xf numFmtId="0" fontId="0" fillId="9" borderId="0" xfId="0" applyFill="1" applyAlignment="1">
      <alignment horizontal="right" wrapText="1"/>
    </xf>
    <xf numFmtId="1" fontId="10" fillId="9" borderId="0" xfId="1" applyNumberFormat="1" applyFont="1" applyFill="1" applyAlignment="1">
      <alignment horizontal="center" vertical="top"/>
    </xf>
    <xf numFmtId="16" fontId="9" fillId="9" borderId="0" xfId="1" applyNumberFormat="1" applyFill="1" applyAlignment="1">
      <alignment horizontal="center" vertical="top"/>
    </xf>
    <xf numFmtId="0" fontId="37" fillId="9" borderId="0" xfId="1" applyFont="1" applyFill="1" applyAlignment="1">
      <alignment horizontal="right" wrapText="1"/>
    </xf>
    <xf numFmtId="1" fontId="9" fillId="9" borderId="0" xfId="1" applyNumberFormat="1" applyFill="1" applyAlignment="1">
      <alignment horizontal="center" vertical="top"/>
    </xf>
    <xf numFmtId="0" fontId="38" fillId="9" borderId="0" xfId="1" applyFont="1" applyFill="1" applyAlignment="1">
      <alignment horizontal="right" wrapText="1"/>
    </xf>
    <xf numFmtId="0" fontId="30" fillId="9" borderId="0" xfId="1" applyFont="1" applyFill="1" applyAlignment="1">
      <alignment horizontal="left"/>
    </xf>
    <xf numFmtId="0" fontId="9" fillId="9" borderId="0" xfId="0" applyFont="1" applyFill="1" applyAlignment="1">
      <alignment horizontal="left"/>
    </xf>
    <xf numFmtId="0" fontId="30" fillId="9" borderId="0" xfId="0" applyFont="1" applyFill="1"/>
    <xf numFmtId="0" fontId="9" fillId="9" borderId="0" xfId="23" applyFill="1" applyAlignment="1">
      <alignment horizontal="left"/>
    </xf>
    <xf numFmtId="0" fontId="29" fillId="9" borderId="0" xfId="0" applyFont="1" applyFill="1" applyAlignment="1">
      <alignment horizontal="right" vertical="center"/>
    </xf>
    <xf numFmtId="0" fontId="9" fillId="9" borderId="0" xfId="23" applyFill="1" applyAlignment="1">
      <alignment horizontal="center" vertical="center" wrapText="1"/>
    </xf>
    <xf numFmtId="0" fontId="9" fillId="9" borderId="0" xfId="23" applyFill="1" applyAlignment="1">
      <alignment horizontal="justify" vertical="top"/>
    </xf>
    <xf numFmtId="0" fontId="9" fillId="9" borderId="0" xfId="23" applyFill="1" applyAlignment="1">
      <alignment horizontal="right"/>
    </xf>
    <xf numFmtId="0" fontId="9" fillId="9" borderId="0" xfId="23" applyFill="1" applyAlignment="1">
      <alignment horizontal="left" vertical="center"/>
    </xf>
    <xf numFmtId="0" fontId="10" fillId="3" borderId="0" xfId="0" applyFont="1" applyFill="1" applyAlignment="1">
      <alignment horizontal="right"/>
    </xf>
    <xf numFmtId="4" fontId="10" fillId="3" borderId="0" xfId="47" applyNumberFormat="1" applyFont="1" applyFill="1" applyBorder="1" applyAlignment="1">
      <alignment horizontal="center"/>
    </xf>
    <xf numFmtId="0" fontId="29" fillId="3" borderId="0" xfId="0" applyFont="1" applyFill="1" applyAlignment="1">
      <alignment horizontal="justify" vertical="top"/>
    </xf>
    <xf numFmtId="0" fontId="30" fillId="3" borderId="0" xfId="0" applyFont="1" applyFill="1" applyAlignment="1">
      <alignment horizontal="justify" vertical="top"/>
    </xf>
    <xf numFmtId="0" fontId="30" fillId="3" borderId="0" xfId="0" applyFont="1" applyFill="1" applyAlignment="1">
      <alignment horizontal="right"/>
    </xf>
    <xf numFmtId="0" fontId="10" fillId="4" borderId="0" xfId="0" applyFont="1" applyFill="1" applyAlignment="1">
      <alignment horizontal="right"/>
    </xf>
    <xf numFmtId="4" fontId="10" fillId="4" borderId="0" xfId="47" applyNumberFormat="1" applyFont="1" applyFill="1" applyBorder="1" applyAlignment="1">
      <alignment horizontal="center"/>
    </xf>
    <xf numFmtId="43" fontId="9" fillId="4" borderId="0" xfId="47" applyFont="1" applyFill="1" applyAlignment="1"/>
    <xf numFmtId="0" fontId="9" fillId="4" borderId="0" xfId="23" applyFill="1"/>
    <xf numFmtId="0" fontId="29" fillId="8" borderId="0" xfId="0" applyFont="1" applyFill="1" applyAlignment="1">
      <alignment horizontal="center" vertical="center"/>
    </xf>
    <xf numFmtId="0" fontId="30" fillId="8" borderId="0" xfId="0" applyFont="1" applyFill="1"/>
    <xf numFmtId="0" fontId="29" fillId="8" borderId="0" xfId="0" applyFont="1" applyFill="1" applyAlignment="1">
      <alignment horizontal="right"/>
    </xf>
    <xf numFmtId="0" fontId="29" fillId="8" borderId="0" xfId="0" applyFont="1" applyFill="1" applyAlignment="1">
      <alignment horizontal="left"/>
    </xf>
    <xf numFmtId="0" fontId="29" fillId="8" borderId="0" xfId="0" applyFont="1" applyFill="1" applyAlignment="1">
      <alignment horizontal="center" vertical="top"/>
    </xf>
    <xf numFmtId="0" fontId="36" fillId="8" borderId="0" xfId="0" applyFont="1" applyFill="1" applyAlignment="1">
      <alignment horizontal="justify" vertical="top"/>
    </xf>
    <xf numFmtId="0" fontId="36" fillId="8" borderId="0" xfId="0" applyFont="1" applyFill="1" applyAlignment="1">
      <alignment horizontal="right"/>
    </xf>
    <xf numFmtId="0" fontId="30" fillId="8" borderId="0" xfId="0" applyFont="1" applyFill="1" applyAlignment="1">
      <alignment horizontal="center" vertical="top"/>
    </xf>
    <xf numFmtId="0" fontId="30" fillId="8" borderId="0" xfId="0" applyFont="1" applyFill="1" applyAlignment="1">
      <alignment horizontal="right" wrapText="1"/>
    </xf>
    <xf numFmtId="0" fontId="9" fillId="8" borderId="0" xfId="1" applyFill="1" applyAlignment="1">
      <alignment horizontal="left"/>
    </xf>
    <xf numFmtId="0" fontId="9" fillId="8" borderId="0" xfId="0" applyFont="1" applyFill="1" applyAlignment="1">
      <alignment horizontal="right" wrapText="1"/>
    </xf>
    <xf numFmtId="0" fontId="30" fillId="8" borderId="0" xfId="0" applyFont="1" applyFill="1" applyAlignment="1">
      <alignment horizontal="left"/>
    </xf>
    <xf numFmtId="0" fontId="9" fillId="8" borderId="0" xfId="1" applyFill="1" applyAlignment="1">
      <alignment horizontal="center" vertical="top" wrapText="1"/>
    </xf>
    <xf numFmtId="0" fontId="9" fillId="8" borderId="0" xfId="1" applyFill="1" applyAlignment="1">
      <alignment horizontal="right" wrapText="1"/>
    </xf>
    <xf numFmtId="0" fontId="9" fillId="8" borderId="0" xfId="0" applyFont="1" applyFill="1" applyAlignment="1">
      <alignment horizontal="center" vertical="top" wrapText="1"/>
    </xf>
    <xf numFmtId="0" fontId="0" fillId="8" borderId="0" xfId="0" applyFill="1" applyAlignment="1">
      <alignment horizontal="right" wrapText="1"/>
    </xf>
    <xf numFmtId="1" fontId="10" fillId="8" borderId="0" xfId="1" applyNumberFormat="1" applyFont="1" applyFill="1" applyAlignment="1">
      <alignment horizontal="center" vertical="top"/>
    </xf>
    <xf numFmtId="16" fontId="9" fillId="8" borderId="0" xfId="1" applyNumberFormat="1" applyFill="1" applyAlignment="1">
      <alignment horizontal="center" vertical="top"/>
    </xf>
    <xf numFmtId="0" fontId="37" fillId="8" borderId="0" xfId="1" applyFont="1" applyFill="1" applyAlignment="1">
      <alignment horizontal="right" wrapText="1"/>
    </xf>
    <xf numFmtId="1" fontId="9" fillId="8" borderId="0" xfId="1" applyNumberFormat="1" applyFill="1" applyAlignment="1">
      <alignment horizontal="center" vertical="top"/>
    </xf>
    <xf numFmtId="0" fontId="38" fillId="8" borderId="0" xfId="1" applyFont="1" applyFill="1" applyAlignment="1">
      <alignment horizontal="right" wrapText="1"/>
    </xf>
    <xf numFmtId="0" fontId="30" fillId="8" borderId="0" xfId="1" applyFont="1" applyFill="1" applyAlignment="1">
      <alignment horizontal="left"/>
    </xf>
    <xf numFmtId="0" fontId="9" fillId="8" borderId="0" xfId="0" applyFont="1" applyFill="1" applyAlignment="1">
      <alignment horizontal="left"/>
    </xf>
    <xf numFmtId="0" fontId="30" fillId="8" borderId="0" xfId="0" applyFont="1" applyFill="1" applyAlignment="1">
      <alignment horizontal="right"/>
    </xf>
    <xf numFmtId="0" fontId="9" fillId="8" borderId="0" xfId="23" applyFill="1" applyAlignment="1">
      <alignment horizontal="left"/>
    </xf>
    <xf numFmtId="0" fontId="29" fillId="8" borderId="0" xfId="0" applyFont="1" applyFill="1" applyAlignment="1">
      <alignment horizontal="right" vertical="center"/>
    </xf>
    <xf numFmtId="0" fontId="9" fillId="8" borderId="0" xfId="23" applyFill="1" applyAlignment="1">
      <alignment horizontal="center" vertical="center" wrapText="1"/>
    </xf>
    <xf numFmtId="0" fontId="9" fillId="8" borderId="0" xfId="23" applyFill="1" applyAlignment="1">
      <alignment horizontal="justify" vertical="top"/>
    </xf>
    <xf numFmtId="0" fontId="9" fillId="8" borderId="0" xfId="23" applyFill="1" applyAlignment="1">
      <alignment horizontal="right"/>
    </xf>
    <xf numFmtId="0" fontId="9" fillId="8" borderId="0" xfId="23" applyFill="1" applyAlignment="1">
      <alignment horizontal="left" vertical="center"/>
    </xf>
    <xf numFmtId="43" fontId="9" fillId="7" borderId="0" xfId="47" applyFont="1" applyFill="1" applyAlignment="1"/>
    <xf numFmtId="0" fontId="9" fillId="7" borderId="0" xfId="23" applyFill="1"/>
    <xf numFmtId="0" fontId="9" fillId="7" borderId="0" xfId="0" applyFont="1" applyFill="1" applyAlignment="1">
      <alignment horizontal="left"/>
    </xf>
    <xf numFmtId="0" fontId="9" fillId="7" borderId="0" xfId="23" applyFill="1" applyAlignment="1">
      <alignment horizontal="left"/>
    </xf>
    <xf numFmtId="0" fontId="29" fillId="7" borderId="0" xfId="0" applyFont="1" applyFill="1" applyAlignment="1">
      <alignment horizontal="right" vertical="center"/>
    </xf>
    <xf numFmtId="0" fontId="9" fillId="7" borderId="0" xfId="23" applyFill="1" applyAlignment="1">
      <alignment horizontal="center" vertical="center" wrapText="1"/>
    </xf>
    <xf numFmtId="0" fontId="9" fillId="7" borderId="0" xfId="23" applyFill="1" applyAlignment="1">
      <alignment horizontal="justify" vertical="top"/>
    </xf>
    <xf numFmtId="0" fontId="9" fillId="7" borderId="0" xfId="23" applyFill="1" applyAlignment="1">
      <alignment horizontal="right"/>
    </xf>
    <xf numFmtId="0" fontId="9" fillId="7" borderId="0" xfId="23" applyFill="1" applyAlignment="1">
      <alignment horizontal="left" vertical="center"/>
    </xf>
    <xf numFmtId="0" fontId="10" fillId="3" borderId="0" xfId="0" applyFont="1" applyFill="1" applyAlignment="1">
      <alignment horizontal="justify" vertical="top"/>
    </xf>
    <xf numFmtId="0" fontId="30" fillId="4" borderId="0" xfId="0" applyFont="1" applyFill="1" applyAlignment="1">
      <alignment horizontal="justify" vertical="top" wrapText="1"/>
    </xf>
    <xf numFmtId="0" fontId="9" fillId="4" borderId="0" xfId="1" applyFill="1" applyAlignment="1">
      <alignment horizontal="justify" vertical="top" wrapText="1"/>
    </xf>
    <xf numFmtId="0" fontId="0" fillId="4" borderId="0" xfId="0" applyFill="1" applyAlignment="1">
      <alignment horizontal="justify" vertical="top" wrapText="1"/>
    </xf>
    <xf numFmtId="0" fontId="37" fillId="4" borderId="0" xfId="1" applyFont="1" applyFill="1" applyAlignment="1">
      <alignment horizontal="justify" vertical="top" wrapText="1"/>
    </xf>
    <xf numFmtId="0" fontId="38" fillId="4" borderId="0" xfId="1" applyFont="1" applyFill="1" applyAlignment="1">
      <alignment horizontal="justify" vertical="top" wrapText="1"/>
    </xf>
    <xf numFmtId="0" fontId="10" fillId="4" borderId="0" xfId="0" applyFont="1" applyFill="1" applyAlignment="1">
      <alignment horizontal="justify" vertical="top"/>
    </xf>
    <xf numFmtId="0" fontId="29" fillId="4" borderId="0" xfId="0" applyFont="1" applyFill="1" applyAlignment="1">
      <alignment horizontal="justify" vertical="top"/>
    </xf>
    <xf numFmtId="0" fontId="30" fillId="4" borderId="0" xfId="0" applyFont="1" applyFill="1" applyAlignment="1">
      <alignment horizontal="justify" vertical="top"/>
    </xf>
    <xf numFmtId="0" fontId="30" fillId="9" borderId="0" xfId="0" applyFont="1" applyFill="1" applyAlignment="1">
      <alignment horizontal="justify" vertical="top" wrapText="1"/>
    </xf>
    <xf numFmtId="0" fontId="9" fillId="9" borderId="0" xfId="0" applyFont="1" applyFill="1" applyAlignment="1">
      <alignment horizontal="justify" vertical="top" wrapText="1"/>
    </xf>
    <xf numFmtId="0" fontId="9" fillId="9" borderId="0" xfId="1" applyFill="1" applyAlignment="1">
      <alignment horizontal="justify" vertical="top" wrapText="1"/>
    </xf>
    <xf numFmtId="0" fontId="0" fillId="9" borderId="0" xfId="0" applyFill="1" applyAlignment="1">
      <alignment horizontal="justify" vertical="top" wrapText="1"/>
    </xf>
    <xf numFmtId="0" fontId="37" fillId="9" borderId="0" xfId="1" applyFont="1" applyFill="1" applyAlignment="1">
      <alignment horizontal="justify" vertical="top" wrapText="1"/>
    </xf>
    <xf numFmtId="0" fontId="38" fillId="9" borderId="0" xfId="1" applyFont="1" applyFill="1" applyAlignment="1">
      <alignment horizontal="justify" vertical="top" wrapText="1"/>
    </xf>
    <xf numFmtId="0" fontId="30" fillId="9" borderId="0" xfId="0" applyFont="1" applyFill="1" applyAlignment="1">
      <alignment horizontal="justify" vertical="top"/>
    </xf>
    <xf numFmtId="0" fontId="29" fillId="9" borderId="0" xfId="0" applyFont="1" applyFill="1" applyAlignment="1">
      <alignment horizontal="justify" vertical="top"/>
    </xf>
    <xf numFmtId="0" fontId="30" fillId="8" borderId="0" xfId="0" applyFont="1" applyFill="1" applyAlignment="1">
      <alignment horizontal="justify" vertical="top" wrapText="1"/>
    </xf>
    <xf numFmtId="0" fontId="9" fillId="8" borderId="0" xfId="0" applyFont="1" applyFill="1" applyAlignment="1">
      <alignment horizontal="justify" vertical="top" wrapText="1"/>
    </xf>
    <xf numFmtId="0" fontId="9" fillId="8" borderId="0" xfId="1" applyFill="1" applyAlignment="1">
      <alignment horizontal="justify" vertical="top" wrapText="1"/>
    </xf>
    <xf numFmtId="0" fontId="0" fillId="8" borderId="0" xfId="0" applyFill="1" applyAlignment="1">
      <alignment horizontal="justify" vertical="top" wrapText="1"/>
    </xf>
    <xf numFmtId="0" fontId="37" fillId="8" borderId="0" xfId="1" applyFont="1" applyFill="1" applyAlignment="1">
      <alignment horizontal="justify" vertical="top" wrapText="1"/>
    </xf>
    <xf numFmtId="0" fontId="38" fillId="8" borderId="0" xfId="1" applyFont="1" applyFill="1" applyAlignment="1">
      <alignment horizontal="justify" vertical="top" wrapText="1"/>
    </xf>
    <xf numFmtId="0" fontId="30" fillId="8" borderId="0" xfId="0" applyFont="1" applyFill="1" applyAlignment="1">
      <alignment horizontal="justify" vertical="top"/>
    </xf>
    <xf numFmtId="0" fontId="29" fillId="8" borderId="0" xfId="0" applyFont="1" applyFill="1" applyAlignment="1">
      <alignment horizontal="justify" vertical="top"/>
    </xf>
    <xf numFmtId="0" fontId="30" fillId="7" borderId="0" xfId="0" applyFont="1" applyFill="1" applyAlignment="1">
      <alignment horizontal="justify" vertical="top" wrapText="1"/>
    </xf>
    <xf numFmtId="0" fontId="9" fillId="7" borderId="0" xfId="0" applyFont="1" applyFill="1" applyAlignment="1">
      <alignment horizontal="justify" vertical="top" wrapText="1"/>
    </xf>
    <xf numFmtId="0" fontId="9" fillId="7" borderId="0" xfId="1" applyFill="1" applyAlignment="1">
      <alignment horizontal="justify" vertical="top" wrapText="1"/>
    </xf>
    <xf numFmtId="0" fontId="0" fillId="7" borderId="0" xfId="0" applyFill="1" applyAlignment="1">
      <alignment horizontal="justify" vertical="top" wrapText="1"/>
    </xf>
    <xf numFmtId="0" fontId="37" fillId="7" borderId="0" xfId="1" applyFont="1" applyFill="1" applyAlignment="1">
      <alignment horizontal="justify" vertical="top" wrapText="1"/>
    </xf>
    <xf numFmtId="0" fontId="38" fillId="7" borderId="0" xfId="1" applyFont="1" applyFill="1" applyAlignment="1">
      <alignment horizontal="justify" vertical="top" wrapText="1"/>
    </xf>
    <xf numFmtId="0" fontId="30" fillId="7" borderId="0" xfId="0" applyFont="1" applyFill="1" applyAlignment="1">
      <alignment horizontal="justify" vertical="top"/>
    </xf>
    <xf numFmtId="0" fontId="29" fillId="7" borderId="0" xfId="0" applyFont="1" applyFill="1" applyAlignment="1">
      <alignment horizontal="justify" vertical="top"/>
    </xf>
    <xf numFmtId="0" fontId="29" fillId="5" borderId="0" xfId="0" applyFont="1" applyFill="1" applyAlignment="1">
      <alignment horizontal="center" vertical="center"/>
    </xf>
    <xf numFmtId="0" fontId="30" fillId="5" borderId="0" xfId="0" applyFont="1" applyFill="1"/>
    <xf numFmtId="0" fontId="36" fillId="5" borderId="0" xfId="0" applyFont="1" applyFill="1" applyAlignment="1">
      <alignment vertical="center"/>
    </xf>
    <xf numFmtId="0" fontId="29" fillId="5" borderId="0" xfId="0" applyFont="1" applyFill="1" applyAlignment="1">
      <alignment horizontal="right"/>
    </xf>
    <xf numFmtId="0" fontId="29" fillId="5" borderId="0" xfId="0" applyFont="1" applyFill="1" applyAlignment="1">
      <alignment horizontal="left"/>
    </xf>
    <xf numFmtId="0" fontId="29" fillId="5" borderId="0" xfId="0" applyFont="1" applyFill="1" applyAlignment="1">
      <alignment horizontal="center" vertical="top"/>
    </xf>
    <xf numFmtId="0" fontId="36" fillId="5" borderId="0" xfId="0" applyFont="1" applyFill="1" applyAlignment="1">
      <alignment horizontal="justify" vertical="top"/>
    </xf>
    <xf numFmtId="0" fontId="36" fillId="5" borderId="0" xfId="0" applyFont="1" applyFill="1" applyAlignment="1">
      <alignment horizontal="right"/>
    </xf>
    <xf numFmtId="0" fontId="30" fillId="5" borderId="0" xfId="0" applyFont="1" applyFill="1" applyAlignment="1">
      <alignment horizontal="center" vertical="top"/>
    </xf>
    <xf numFmtId="0" fontId="30" fillId="5" borderId="0" xfId="0" applyFont="1" applyFill="1" applyAlignment="1">
      <alignment horizontal="left" vertical="top" wrapText="1"/>
    </xf>
    <xf numFmtId="0" fontId="30" fillId="5" borderId="0" xfId="0" applyFont="1" applyFill="1" applyAlignment="1">
      <alignment horizontal="right" wrapText="1"/>
    </xf>
    <xf numFmtId="0" fontId="9" fillId="5" borderId="0" xfId="1" applyFill="1" applyAlignment="1">
      <alignment horizontal="left"/>
    </xf>
    <xf numFmtId="0" fontId="30" fillId="5" borderId="0" xfId="0" applyFont="1" applyFill="1" applyAlignment="1">
      <alignment horizontal="left"/>
    </xf>
    <xf numFmtId="0" fontId="9" fillId="5" borderId="0" xfId="1" applyFill="1" applyAlignment="1">
      <alignment horizontal="center" vertical="top" wrapText="1"/>
    </xf>
    <xf numFmtId="0" fontId="9" fillId="5" borderId="0" xfId="1" applyFill="1" applyAlignment="1">
      <alignment horizontal="right" wrapText="1"/>
    </xf>
    <xf numFmtId="0" fontId="30" fillId="5" borderId="0" xfId="0" applyFont="1" applyFill="1" applyAlignment="1">
      <alignment horizontal="right"/>
    </xf>
    <xf numFmtId="0" fontId="9" fillId="5" borderId="0" xfId="0" applyFont="1" applyFill="1" applyAlignment="1">
      <alignment horizontal="center" vertical="top"/>
    </xf>
    <xf numFmtId="0" fontId="0" fillId="5" borderId="0" xfId="0" applyFill="1" applyAlignment="1">
      <alignment wrapText="1"/>
    </xf>
    <xf numFmtId="0" fontId="0" fillId="5" borderId="0" xfId="0" applyFill="1" applyAlignment="1">
      <alignment horizontal="right" wrapText="1"/>
    </xf>
    <xf numFmtId="1" fontId="10" fillId="5" borderId="0" xfId="1" applyNumberFormat="1" applyFont="1" applyFill="1" applyAlignment="1">
      <alignment horizontal="center" vertical="top"/>
    </xf>
    <xf numFmtId="16" fontId="9" fillId="5" borderId="0" xfId="1" applyNumberFormat="1" applyFill="1" applyAlignment="1">
      <alignment horizontal="center" vertical="top"/>
    </xf>
    <xf numFmtId="0" fontId="37" fillId="5" borderId="0" xfId="1" applyFont="1" applyFill="1" applyAlignment="1">
      <alignment horizontal="left" vertical="top" wrapText="1"/>
    </xf>
    <xf numFmtId="0" fontId="37" fillId="5" borderId="0" xfId="1" applyFont="1" applyFill="1" applyAlignment="1">
      <alignment horizontal="right" wrapText="1"/>
    </xf>
    <xf numFmtId="1" fontId="9" fillId="5" borderId="0" xfId="1" applyNumberFormat="1" applyFill="1" applyAlignment="1">
      <alignment horizontal="center" vertical="top"/>
    </xf>
    <xf numFmtId="0" fontId="38" fillId="5" borderId="0" xfId="1" applyFont="1" applyFill="1" applyAlignment="1">
      <alignment horizontal="right" wrapText="1"/>
    </xf>
    <xf numFmtId="0" fontId="9" fillId="5" borderId="0" xfId="1" applyFill="1" applyAlignment="1">
      <alignment horizontal="left" vertical="top" wrapText="1"/>
    </xf>
    <xf numFmtId="0" fontId="30" fillId="5" borderId="0" xfId="1" applyFont="1" applyFill="1" applyAlignment="1">
      <alignment horizontal="left"/>
    </xf>
    <xf numFmtId="0" fontId="36" fillId="5" borderId="0" xfId="0" applyFont="1" applyFill="1" applyAlignment="1">
      <alignment horizontal="left" vertical="top" wrapText="1"/>
    </xf>
    <xf numFmtId="0" fontId="36" fillId="5" borderId="0" xfId="0" applyFont="1" applyFill="1" applyAlignment="1">
      <alignment horizontal="right" wrapText="1"/>
    </xf>
    <xf numFmtId="0" fontId="0" fillId="5" borderId="0" xfId="0" applyFill="1" applyAlignment="1">
      <alignment horizontal="center" vertical="top"/>
    </xf>
    <xf numFmtId="0" fontId="30" fillId="5" borderId="0" xfId="1" applyFont="1" applyFill="1" applyAlignment="1">
      <alignment horizontal="right" wrapText="1"/>
    </xf>
    <xf numFmtId="3" fontId="9" fillId="5" borderId="0" xfId="47" applyNumberFormat="1" applyFont="1" applyFill="1" applyBorder="1" applyAlignment="1">
      <alignment horizontal="right"/>
    </xf>
    <xf numFmtId="0" fontId="27" fillId="5" borderId="0" xfId="0" applyFont="1" applyFill="1" applyAlignment="1">
      <alignment horizontal="right" wrapText="1"/>
    </xf>
    <xf numFmtId="0" fontId="9" fillId="5" borderId="0" xfId="0" applyFont="1" applyFill="1" applyAlignment="1">
      <alignment horizontal="left"/>
    </xf>
    <xf numFmtId="0" fontId="30" fillId="5" borderId="0" xfId="0" applyFont="1" applyFill="1" applyAlignment="1">
      <alignment wrapText="1"/>
    </xf>
    <xf numFmtId="0" fontId="9" fillId="5" borderId="0" xfId="23" applyFill="1" applyAlignment="1">
      <alignment horizontal="left"/>
    </xf>
    <xf numFmtId="0" fontId="29" fillId="5" borderId="0" xfId="0" applyFont="1" applyFill="1" applyAlignment="1">
      <alignment horizontal="right" vertical="center"/>
    </xf>
    <xf numFmtId="16" fontId="30" fillId="5" borderId="0" xfId="0" applyNumberFormat="1" applyFont="1" applyFill="1" applyAlignment="1">
      <alignment horizontal="left"/>
    </xf>
    <xf numFmtId="1" fontId="30" fillId="5" borderId="0" xfId="0" applyNumberFormat="1" applyFont="1" applyFill="1" applyAlignment="1">
      <alignment horizontal="center" vertical="top"/>
    </xf>
    <xf numFmtId="0" fontId="30" fillId="5" borderId="0" xfId="0" applyFont="1" applyFill="1" applyAlignment="1">
      <alignment horizontal="justify" vertical="top" wrapText="1"/>
    </xf>
    <xf numFmtId="0" fontId="9" fillId="5" borderId="0" xfId="1" applyFill="1" applyAlignment="1">
      <alignment horizontal="justify" vertical="top" wrapText="1"/>
    </xf>
    <xf numFmtId="0" fontId="30" fillId="5" borderId="0" xfId="0" applyFont="1" applyFill="1" applyAlignment="1">
      <alignment horizontal="left" wrapText="1"/>
    </xf>
    <xf numFmtId="0" fontId="30" fillId="3" borderId="0" xfId="0" applyFont="1" applyFill="1" applyAlignment="1">
      <alignment horizontal="left" wrapText="1"/>
    </xf>
    <xf numFmtId="0" fontId="30" fillId="4" borderId="0" xfId="0" applyFont="1" applyFill="1" applyAlignment="1">
      <alignment horizontal="left" wrapText="1"/>
    </xf>
    <xf numFmtId="0" fontId="30" fillId="9" borderId="0" xfId="0" applyFont="1" applyFill="1" applyAlignment="1">
      <alignment horizontal="left" wrapText="1"/>
    </xf>
    <xf numFmtId="0" fontId="30" fillId="8" borderId="0" xfId="0" applyFont="1" applyFill="1" applyAlignment="1">
      <alignment horizontal="left" wrapText="1"/>
    </xf>
    <xf numFmtId="0" fontId="30" fillId="7" borderId="0" xfId="0" applyFont="1" applyFill="1" applyAlignment="1">
      <alignment horizontal="left" wrapText="1"/>
    </xf>
    <xf numFmtId="4" fontId="29" fillId="3" borderId="0" xfId="116" applyNumberFormat="1" applyFont="1" applyFill="1" applyBorder="1" applyAlignment="1">
      <alignment horizontal="center"/>
    </xf>
    <xf numFmtId="4" fontId="30" fillId="3" borderId="0" xfId="116" applyNumberFormat="1" applyFont="1" applyFill="1" applyBorder="1" applyAlignment="1">
      <alignment horizontal="center"/>
    </xf>
    <xf numFmtId="4" fontId="30" fillId="3" borderId="0" xfId="0" applyNumberFormat="1" applyFont="1" applyFill="1" applyAlignment="1">
      <alignment horizontal="center"/>
    </xf>
    <xf numFmtId="4" fontId="29" fillId="5" borderId="0" xfId="116" applyNumberFormat="1" applyFont="1" applyFill="1" applyBorder="1" applyAlignment="1">
      <alignment horizontal="center"/>
    </xf>
    <xf numFmtId="4" fontId="30" fillId="5" borderId="0" xfId="116" applyNumberFormat="1" applyFont="1" applyFill="1" applyBorder="1" applyAlignment="1">
      <alignment horizontal="center"/>
    </xf>
    <xf numFmtId="4" fontId="29" fillId="4" borderId="0" xfId="116" applyNumberFormat="1" applyFont="1" applyFill="1" applyBorder="1" applyAlignment="1">
      <alignment horizontal="center"/>
    </xf>
    <xf numFmtId="4" fontId="30" fillId="4" borderId="0" xfId="116" applyNumberFormat="1" applyFont="1" applyFill="1" applyBorder="1" applyAlignment="1">
      <alignment horizontal="center"/>
    </xf>
    <xf numFmtId="4" fontId="30" fillId="4" borderId="0" xfId="0" applyNumberFormat="1" applyFont="1" applyFill="1" applyAlignment="1">
      <alignment horizontal="center"/>
    </xf>
    <xf numFmtId="4" fontId="29" fillId="9" borderId="0" xfId="116" applyNumberFormat="1" applyFont="1" applyFill="1" applyBorder="1" applyAlignment="1">
      <alignment horizontal="center"/>
    </xf>
    <xf numFmtId="4" fontId="30" fillId="9" borderId="0" xfId="116" applyNumberFormat="1" applyFont="1" applyFill="1" applyBorder="1" applyAlignment="1">
      <alignment horizontal="center"/>
    </xf>
    <xf numFmtId="4" fontId="29" fillId="8" borderId="0" xfId="116" applyNumberFormat="1" applyFont="1" applyFill="1" applyBorder="1" applyAlignment="1">
      <alignment horizontal="center"/>
    </xf>
    <xf numFmtId="4" fontId="30" fillId="8" borderId="0" xfId="116" applyNumberFormat="1" applyFont="1" applyFill="1" applyBorder="1" applyAlignment="1">
      <alignment horizontal="center"/>
    </xf>
    <xf numFmtId="4" fontId="29" fillId="7" borderId="0" xfId="116" applyNumberFormat="1" applyFont="1" applyFill="1" applyBorder="1" applyAlignment="1">
      <alignment horizontal="center"/>
    </xf>
    <xf numFmtId="4" fontId="30" fillId="7" borderId="0" xfId="116" applyNumberFormat="1" applyFont="1" applyFill="1" applyBorder="1" applyAlignment="1">
      <alignment horizontal="center"/>
    </xf>
    <xf numFmtId="4" fontId="14" fillId="0" borderId="0" xfId="23" applyNumberFormat="1" applyFont="1" applyAlignment="1">
      <alignment horizontal="center"/>
    </xf>
    <xf numFmtId="4" fontId="11" fillId="0" borderId="1" xfId="47" applyNumberFormat="1" applyFont="1" applyFill="1" applyBorder="1" applyAlignment="1">
      <alignment horizontal="center" wrapText="1"/>
    </xf>
    <xf numFmtId="4" fontId="11" fillId="0" borderId="1" xfId="47" quotePrefix="1" applyNumberFormat="1" applyFont="1" applyFill="1" applyBorder="1" applyAlignment="1">
      <alignment horizontal="center"/>
    </xf>
    <xf numFmtId="4" fontId="11" fillId="0" borderId="0" xfId="47" quotePrefix="1" applyNumberFormat="1" applyFont="1" applyFill="1" applyBorder="1" applyAlignment="1">
      <alignment horizontal="center"/>
    </xf>
    <xf numFmtId="4" fontId="14" fillId="0" borderId="0" xfId="1" applyNumberFormat="1" applyFont="1" applyAlignment="1">
      <alignment horizontal="center"/>
    </xf>
    <xf numFmtId="4" fontId="11" fillId="3" borderId="0" xfId="47" quotePrefix="1" applyNumberFormat="1" applyFont="1" applyFill="1" applyBorder="1" applyAlignment="1">
      <alignment horizontal="center"/>
    </xf>
    <xf numFmtId="4" fontId="13" fillId="3" borderId="0" xfId="23" applyNumberFormat="1" applyFont="1" applyFill="1" applyAlignment="1">
      <alignment horizontal="center"/>
    </xf>
    <xf numFmtId="4" fontId="11" fillId="5" borderId="0" xfId="47" quotePrefix="1" applyNumberFormat="1" applyFont="1" applyFill="1" applyBorder="1" applyAlignment="1">
      <alignment horizontal="center"/>
    </xf>
    <xf numFmtId="4" fontId="10" fillId="5" borderId="0" xfId="47" applyNumberFormat="1" applyFont="1" applyFill="1" applyBorder="1" applyAlignment="1">
      <alignment horizontal="center"/>
    </xf>
    <xf numFmtId="4" fontId="29" fillId="5" borderId="0" xfId="0" applyNumberFormat="1" applyFont="1" applyFill="1" applyAlignment="1">
      <alignment horizontal="center"/>
    </xf>
    <xf numFmtId="4" fontId="11" fillId="4" borderId="0" xfId="47" quotePrefix="1" applyNumberFormat="1" applyFont="1" applyFill="1" applyBorder="1" applyAlignment="1">
      <alignment horizontal="center"/>
    </xf>
    <xf numFmtId="4" fontId="9" fillId="4" borderId="0" xfId="47" applyNumberFormat="1" applyFont="1" applyFill="1" applyAlignment="1">
      <alignment horizontal="center"/>
    </xf>
    <xf numFmtId="4" fontId="9" fillId="9" borderId="0" xfId="47" applyNumberFormat="1" applyFont="1" applyFill="1" applyAlignment="1">
      <alignment horizontal="center"/>
    </xf>
    <xf numFmtId="4" fontId="29" fillId="9" borderId="0" xfId="0" applyNumberFormat="1" applyFont="1" applyFill="1" applyAlignment="1">
      <alignment horizontal="center"/>
    </xf>
    <xf numFmtId="4" fontId="9" fillId="8" borderId="0" xfId="47" applyNumberFormat="1" applyFont="1" applyFill="1" applyAlignment="1">
      <alignment horizontal="center"/>
    </xf>
    <xf numFmtId="4" fontId="29" fillId="8" borderId="0" xfId="0" applyNumberFormat="1" applyFont="1" applyFill="1" applyAlignment="1">
      <alignment horizontal="center"/>
    </xf>
    <xf numFmtId="4" fontId="9" fillId="7" borderId="0" xfId="47" applyNumberFormat="1" applyFont="1" applyFill="1" applyAlignment="1">
      <alignment horizontal="center"/>
    </xf>
    <xf numFmtId="4" fontId="29" fillId="7" borderId="0" xfId="0" applyNumberFormat="1" applyFont="1" applyFill="1" applyAlignment="1">
      <alignment horizontal="center"/>
    </xf>
    <xf numFmtId="4" fontId="9" fillId="2" borderId="0" xfId="47" applyNumberFormat="1" applyFont="1" applyFill="1" applyAlignment="1">
      <alignment horizontal="center"/>
    </xf>
    <xf numFmtId="4" fontId="9" fillId="3" borderId="0" xfId="116" applyNumberFormat="1" applyFont="1" applyFill="1" applyBorder="1" applyAlignment="1">
      <alignment horizontal="center"/>
    </xf>
    <xf numFmtId="4" fontId="9" fillId="5" borderId="0" xfId="116" applyNumberFormat="1" applyFont="1" applyFill="1" applyBorder="1" applyAlignment="1">
      <alignment horizontal="center"/>
    </xf>
    <xf numFmtId="4" fontId="9" fillId="5" borderId="0" xfId="116" applyNumberFormat="1" applyFont="1" applyFill="1" applyBorder="1" applyAlignment="1">
      <alignment horizontal="center" wrapText="1"/>
    </xf>
    <xf numFmtId="4" fontId="9" fillId="5" borderId="0" xfId="116" applyNumberFormat="1" applyFont="1" applyFill="1" applyBorder="1" applyAlignment="1" applyProtection="1">
      <alignment horizontal="center"/>
    </xf>
    <xf numFmtId="4" fontId="9" fillId="4" borderId="0" xfId="116" applyNumberFormat="1" applyFont="1" applyFill="1" applyBorder="1" applyAlignment="1">
      <alignment horizontal="center"/>
    </xf>
    <xf numFmtId="4" fontId="9" fillId="9" borderId="0" xfId="116" applyNumberFormat="1" applyFont="1" applyFill="1" applyBorder="1" applyAlignment="1">
      <alignment horizontal="center"/>
    </xf>
    <xf numFmtId="4" fontId="9" fillId="9" borderId="0" xfId="116" quotePrefix="1" applyNumberFormat="1" applyFont="1" applyFill="1" applyBorder="1" applyAlignment="1">
      <alignment horizontal="center"/>
    </xf>
    <xf numFmtId="4" fontId="9" fillId="8" borderId="0" xfId="116" applyNumberFormat="1" applyFont="1" applyFill="1" applyBorder="1" applyAlignment="1">
      <alignment horizontal="center"/>
    </xf>
    <xf numFmtId="4" fontId="9" fillId="8" borderId="0" xfId="116" quotePrefix="1" applyNumberFormat="1" applyFont="1" applyFill="1" applyBorder="1" applyAlignment="1">
      <alignment horizontal="center"/>
    </xf>
    <xf numFmtId="4" fontId="9" fillId="7" borderId="0" xfId="116" applyNumberFormat="1" applyFont="1" applyFill="1" applyBorder="1" applyAlignment="1">
      <alignment horizontal="center"/>
    </xf>
    <xf numFmtId="4" fontId="9" fillId="7" borderId="0" xfId="116" quotePrefix="1" applyNumberFormat="1" applyFont="1" applyFill="1" applyBorder="1" applyAlignment="1">
      <alignment horizontal="center"/>
    </xf>
    <xf numFmtId="4" fontId="30" fillId="3" borderId="0" xfId="116" applyNumberFormat="1" applyFont="1" applyFill="1" applyAlignment="1">
      <alignment horizontal="center"/>
    </xf>
    <xf numFmtId="4" fontId="10" fillId="3" borderId="0" xfId="0" applyNumberFormat="1" applyFont="1" applyFill="1" applyAlignment="1">
      <alignment horizontal="center"/>
    </xf>
    <xf numFmtId="4" fontId="0" fillId="5" borderId="0" xfId="0" applyNumberFormat="1" applyFill="1" applyAlignment="1">
      <alignment horizontal="center"/>
    </xf>
    <xf numFmtId="4" fontId="30" fillId="5" borderId="0" xfId="116" applyNumberFormat="1" applyFont="1" applyFill="1" applyAlignment="1">
      <alignment horizontal="center"/>
    </xf>
    <xf numFmtId="4" fontId="30" fillId="4" borderId="0" xfId="116" applyNumberFormat="1" applyFont="1" applyFill="1" applyAlignment="1">
      <alignment horizontal="center"/>
    </xf>
    <xf numFmtId="4" fontId="10" fillId="4" borderId="0" xfId="0" applyNumberFormat="1" applyFont="1" applyFill="1" applyAlignment="1">
      <alignment horizontal="center"/>
    </xf>
    <xf numFmtId="4" fontId="30" fillId="9" borderId="0" xfId="116" applyNumberFormat="1" applyFont="1" applyFill="1" applyAlignment="1">
      <alignment horizontal="center"/>
    </xf>
    <xf numFmtId="4" fontId="30" fillId="8" borderId="0" xfId="116" applyNumberFormat="1" applyFont="1" applyFill="1" applyAlignment="1">
      <alignment horizontal="center"/>
    </xf>
    <xf numFmtId="4" fontId="30" fillId="7" borderId="0" xfId="116" applyNumberFormat="1" applyFont="1" applyFill="1" applyAlignment="1">
      <alignment horizontal="center"/>
    </xf>
    <xf numFmtId="0" fontId="10" fillId="3" borderId="0" xfId="0" applyFont="1" applyFill="1" applyAlignment="1">
      <alignment horizontal="right" vertical="center"/>
    </xf>
    <xf numFmtId="0" fontId="9" fillId="5" borderId="0" xfId="23" applyFill="1" applyAlignment="1">
      <alignment horizontal="center" vertical="center" wrapText="1"/>
    </xf>
    <xf numFmtId="0" fontId="9" fillId="5" borderId="0" xfId="23" applyFill="1" applyAlignment="1">
      <alignment horizontal="justify" vertical="top"/>
    </xf>
    <xf numFmtId="0" fontId="9" fillId="5" borderId="0" xfId="23" applyFill="1" applyAlignment="1">
      <alignment horizontal="right"/>
    </xf>
    <xf numFmtId="0" fontId="9" fillId="5" borderId="0" xfId="23" applyFill="1" applyAlignment="1">
      <alignment horizontal="left" vertical="center"/>
    </xf>
    <xf numFmtId="4" fontId="9" fillId="5" borderId="0" xfId="47" applyNumberFormat="1" applyFont="1" applyFill="1" applyAlignment="1">
      <alignment horizontal="center"/>
    </xf>
    <xf numFmtId="0" fontId="9" fillId="4" borderId="0" xfId="23" applyFill="1" applyAlignment="1">
      <alignment horizontal="justify" vertical="top"/>
    </xf>
    <xf numFmtId="0" fontId="9" fillId="4" borderId="0" xfId="23" applyFill="1" applyAlignment="1">
      <alignment horizontal="right"/>
    </xf>
    <xf numFmtId="0" fontId="9" fillId="4" borderId="0" xfId="23" applyFill="1" applyAlignment="1">
      <alignment horizontal="left" vertical="center"/>
    </xf>
    <xf numFmtId="0" fontId="10" fillId="0" borderId="0" xfId="0" applyFont="1" applyAlignment="1">
      <alignment horizontal="right" vertical="center"/>
    </xf>
    <xf numFmtId="0" fontId="9" fillId="4" borderId="0" xfId="0" applyFont="1" applyFill="1" applyAlignment="1">
      <alignment horizontal="center" vertical="top"/>
    </xf>
    <xf numFmtId="0" fontId="15" fillId="0" borderId="1" xfId="115" applyFont="1" applyBorder="1" applyAlignment="1">
      <alignment horizontal="justify" vertical="center" wrapText="1"/>
    </xf>
    <xf numFmtId="4" fontId="39" fillId="0" borderId="0" xfId="23" applyNumberFormat="1" applyFont="1" applyAlignment="1">
      <alignment horizontal="center"/>
    </xf>
    <xf numFmtId="4" fontId="40" fillId="0" borderId="0" xfId="47" quotePrefix="1" applyNumberFormat="1" applyFont="1" applyFill="1" applyBorder="1" applyAlignment="1">
      <alignment horizontal="center"/>
    </xf>
    <xf numFmtId="4" fontId="39" fillId="0" borderId="0" xfId="1" applyNumberFormat="1" applyFont="1" applyAlignment="1">
      <alignment horizontal="center"/>
    </xf>
    <xf numFmtId="4" fontId="41" fillId="0" borderId="0" xfId="47" applyNumberFormat="1" applyFont="1" applyFill="1" applyBorder="1" applyAlignment="1">
      <alignment horizontal="center"/>
    </xf>
    <xf numFmtId="4" fontId="27" fillId="0" borderId="0" xfId="47" applyNumberFormat="1" applyFont="1" applyFill="1" applyBorder="1" applyAlignment="1">
      <alignment horizontal="center"/>
    </xf>
    <xf numFmtId="4" fontId="41" fillId="0" borderId="1" xfId="47" applyNumberFormat="1" applyFont="1" applyFill="1" applyBorder="1" applyAlignment="1">
      <alignment horizontal="center"/>
    </xf>
    <xf numFmtId="4" fontId="41" fillId="3" borderId="0" xfId="47" applyNumberFormat="1" applyFont="1" applyFill="1" applyBorder="1" applyAlignment="1">
      <alignment horizontal="center"/>
    </xf>
    <xf numFmtId="4" fontId="40" fillId="3" borderId="0" xfId="47" quotePrefix="1" applyNumberFormat="1" applyFont="1" applyFill="1" applyBorder="1" applyAlignment="1">
      <alignment horizontal="center"/>
    </xf>
    <xf numFmtId="4" fontId="42" fillId="3" borderId="0" xfId="23" applyNumberFormat="1" applyFont="1" applyFill="1" applyAlignment="1">
      <alignment horizontal="center"/>
    </xf>
    <xf numFmtId="4" fontId="27" fillId="3" borderId="0" xfId="47" applyNumberFormat="1" applyFont="1" applyFill="1" applyBorder="1" applyAlignment="1">
      <alignment horizontal="center"/>
    </xf>
    <xf numFmtId="4" fontId="41" fillId="3" borderId="0" xfId="0" applyNumberFormat="1" applyFont="1" applyFill="1" applyAlignment="1">
      <alignment horizontal="center"/>
    </xf>
    <xf numFmtId="4" fontId="41" fillId="3" borderId="0" xfId="116" applyNumberFormat="1" applyFont="1" applyFill="1" applyBorder="1" applyAlignment="1">
      <alignment horizontal="center"/>
    </xf>
    <xf numFmtId="4" fontId="27" fillId="3" borderId="0" xfId="116" applyNumberFormat="1" applyFont="1" applyFill="1" applyBorder="1" applyAlignment="1">
      <alignment horizontal="center"/>
    </xf>
    <xf numFmtId="4" fontId="41" fillId="3" borderId="1" xfId="47" applyNumberFormat="1" applyFont="1" applyFill="1" applyBorder="1" applyAlignment="1">
      <alignment horizontal="center"/>
    </xf>
    <xf numFmtId="4" fontId="39" fillId="3" borderId="0" xfId="0" applyNumberFormat="1" applyFont="1" applyFill="1" applyAlignment="1">
      <alignment horizontal="center"/>
    </xf>
    <xf numFmtId="4" fontId="27" fillId="3" borderId="0" xfId="0" applyNumberFormat="1" applyFont="1" applyFill="1" applyAlignment="1">
      <alignment horizontal="center"/>
    </xf>
    <xf numFmtId="4" fontId="27" fillId="5" borderId="0" xfId="47" applyNumberFormat="1" applyFont="1" applyFill="1" applyAlignment="1">
      <alignment horizontal="center"/>
    </xf>
    <xf numFmtId="4" fontId="40" fillId="5" borderId="0" xfId="47" quotePrefix="1" applyNumberFormat="1" applyFont="1" applyFill="1" applyBorder="1" applyAlignment="1">
      <alignment horizontal="center"/>
    </xf>
    <xf numFmtId="4" fontId="41" fillId="5" borderId="0" xfId="47" applyNumberFormat="1" applyFont="1" applyFill="1" applyBorder="1" applyAlignment="1">
      <alignment horizontal="center"/>
    </xf>
    <xf numFmtId="4" fontId="27" fillId="5" borderId="0" xfId="47" applyNumberFormat="1" applyFont="1" applyFill="1" applyBorder="1" applyAlignment="1">
      <alignment horizontal="center"/>
    </xf>
    <xf numFmtId="4" fontId="41" fillId="5" borderId="0" xfId="0" applyNumberFormat="1" applyFont="1" applyFill="1" applyAlignment="1">
      <alignment horizontal="center"/>
    </xf>
    <xf numFmtId="4" fontId="41" fillId="5" borderId="0" xfId="116" applyNumberFormat="1" applyFont="1" applyFill="1" applyBorder="1" applyAlignment="1">
      <alignment horizontal="center"/>
    </xf>
    <xf numFmtId="4" fontId="27" fillId="5" borderId="0" xfId="116" applyNumberFormat="1" applyFont="1" applyFill="1" applyBorder="1" applyAlignment="1">
      <alignment horizontal="center"/>
    </xf>
    <xf numFmtId="4" fontId="41" fillId="5" borderId="1" xfId="47" applyNumberFormat="1" applyFont="1" applyFill="1" applyBorder="1" applyAlignment="1">
      <alignment horizontal="center"/>
    </xf>
    <xf numFmtId="4" fontId="27" fillId="5" borderId="0" xfId="0" applyNumberFormat="1" applyFont="1" applyFill="1" applyAlignment="1">
      <alignment horizontal="center"/>
    </xf>
    <xf numFmtId="4" fontId="41" fillId="5" borderId="5" xfId="116" applyNumberFormat="1" applyFont="1" applyFill="1" applyBorder="1" applyAlignment="1">
      <alignment horizontal="center" wrapText="1"/>
    </xf>
    <xf numFmtId="4" fontId="41" fillId="5" borderId="5" xfId="116" applyNumberFormat="1" applyFont="1" applyFill="1" applyBorder="1" applyAlignment="1">
      <alignment horizontal="center"/>
    </xf>
    <xf numFmtId="4" fontId="27" fillId="4" borderId="0" xfId="47" applyNumberFormat="1" applyFont="1" applyFill="1" applyAlignment="1">
      <alignment horizontal="center"/>
    </xf>
    <xf numFmtId="4" fontId="40" fillId="4" borderId="0" xfId="47" quotePrefix="1" applyNumberFormat="1" applyFont="1" applyFill="1" applyBorder="1" applyAlignment="1">
      <alignment horizontal="center"/>
    </xf>
    <xf numFmtId="4" fontId="41" fillId="4" borderId="0" xfId="47" applyNumberFormat="1" applyFont="1" applyFill="1" applyBorder="1" applyAlignment="1">
      <alignment horizontal="center"/>
    </xf>
    <xf numFmtId="4" fontId="27" fillId="4" borderId="0" xfId="47" applyNumberFormat="1" applyFont="1" applyFill="1" applyBorder="1" applyAlignment="1">
      <alignment horizontal="center"/>
    </xf>
    <xf numFmtId="4" fontId="41" fillId="4" borderId="0" xfId="0" applyNumberFormat="1" applyFont="1" applyFill="1" applyAlignment="1">
      <alignment horizontal="center"/>
    </xf>
    <xf numFmtId="4" fontId="41" fillId="4" borderId="0" xfId="116" applyNumberFormat="1" applyFont="1" applyFill="1" applyBorder="1" applyAlignment="1">
      <alignment horizontal="center"/>
    </xf>
    <xf numFmtId="4" fontId="27" fillId="4" borderId="0" xfId="116" applyNumberFormat="1" applyFont="1" applyFill="1" applyBorder="1" applyAlignment="1">
      <alignment horizontal="center"/>
    </xf>
    <xf numFmtId="4" fontId="41" fillId="4" borderId="1" xfId="47" applyNumberFormat="1" applyFont="1" applyFill="1" applyBorder="1" applyAlignment="1">
      <alignment horizontal="center"/>
    </xf>
    <xf numFmtId="4" fontId="27" fillId="4" borderId="0" xfId="0" applyNumberFormat="1" applyFont="1" applyFill="1" applyAlignment="1">
      <alignment horizontal="center"/>
    </xf>
    <xf numFmtId="4" fontId="27" fillId="9" borderId="0" xfId="47" applyNumberFormat="1" applyFont="1" applyFill="1" applyAlignment="1">
      <alignment horizontal="center"/>
    </xf>
    <xf numFmtId="4" fontId="41" fillId="9" borderId="0" xfId="0" applyNumberFormat="1" applyFont="1" applyFill="1" applyAlignment="1">
      <alignment horizontal="center"/>
    </xf>
    <xf numFmtId="4" fontId="41" fillId="9" borderId="0" xfId="116" applyNumberFormat="1" applyFont="1" applyFill="1" applyBorder="1" applyAlignment="1">
      <alignment horizontal="center"/>
    </xf>
    <xf numFmtId="4" fontId="27" fillId="9" borderId="0" xfId="116" applyNumberFormat="1" applyFont="1" applyFill="1" applyBorder="1" applyAlignment="1">
      <alignment horizontal="center"/>
    </xf>
    <xf numFmtId="4" fontId="41" fillId="9" borderId="1" xfId="116" applyNumberFormat="1" applyFont="1" applyFill="1" applyBorder="1" applyAlignment="1">
      <alignment horizontal="center" wrapText="1"/>
    </xf>
    <xf numFmtId="4" fontId="27" fillId="9" borderId="0" xfId="0" applyNumberFormat="1" applyFont="1" applyFill="1" applyAlignment="1">
      <alignment horizontal="center"/>
    </xf>
    <xf numFmtId="4" fontId="41" fillId="9" borderId="5" xfId="116" applyNumberFormat="1" applyFont="1" applyFill="1" applyBorder="1" applyAlignment="1">
      <alignment horizontal="center" wrapText="1"/>
    </xf>
    <xf numFmtId="4" fontId="41" fillId="9" borderId="5" xfId="116" applyNumberFormat="1" applyFont="1" applyFill="1" applyBorder="1" applyAlignment="1">
      <alignment horizontal="center"/>
    </xf>
    <xf numFmtId="4" fontId="27" fillId="8" borderId="0" xfId="47" applyNumberFormat="1" applyFont="1" applyFill="1" applyAlignment="1">
      <alignment horizontal="center"/>
    </xf>
    <xf numFmtId="4" fontId="41" fillId="8" borderId="0" xfId="0" applyNumberFormat="1" applyFont="1" applyFill="1" applyAlignment="1">
      <alignment horizontal="center"/>
    </xf>
    <xf numFmtId="4" fontId="41" fillId="8" borderId="0" xfId="116" applyNumberFormat="1" applyFont="1" applyFill="1" applyBorder="1" applyAlignment="1">
      <alignment horizontal="center"/>
    </xf>
    <xf numFmtId="4" fontId="27" fillId="8" borderId="0" xfId="116" applyNumberFormat="1" applyFont="1" applyFill="1" applyBorder="1" applyAlignment="1">
      <alignment horizontal="center"/>
    </xf>
    <xf numFmtId="4" fontId="41" fillId="8" borderId="1" xfId="116" applyNumberFormat="1" applyFont="1" applyFill="1" applyBorder="1" applyAlignment="1">
      <alignment horizontal="center" wrapText="1"/>
    </xf>
    <xf numFmtId="4" fontId="27" fillId="8" borderId="0" xfId="0" applyNumberFormat="1" applyFont="1" applyFill="1" applyAlignment="1">
      <alignment horizontal="center"/>
    </xf>
    <xf numFmtId="4" fontId="41" fillId="8" borderId="1" xfId="116" applyNumberFormat="1" applyFont="1" applyFill="1" applyBorder="1" applyAlignment="1">
      <alignment horizontal="center"/>
    </xf>
    <xf numFmtId="4" fontId="27" fillId="7" borderId="0" xfId="47" applyNumberFormat="1" applyFont="1" applyFill="1" applyAlignment="1">
      <alignment horizontal="center"/>
    </xf>
    <xf numFmtId="4" fontId="41" fillId="7" borderId="0" xfId="0" applyNumberFormat="1" applyFont="1" applyFill="1" applyAlignment="1">
      <alignment horizontal="center"/>
    </xf>
    <xf numFmtId="4" fontId="41" fillId="7" borderId="0" xfId="116" applyNumberFormat="1" applyFont="1" applyFill="1" applyBorder="1" applyAlignment="1">
      <alignment horizontal="center"/>
    </xf>
    <xf numFmtId="4" fontId="27" fillId="7" borderId="0" xfId="116" applyNumberFormat="1" applyFont="1" applyFill="1" applyBorder="1" applyAlignment="1">
      <alignment horizontal="center"/>
    </xf>
    <xf numFmtId="4" fontId="41" fillId="7" borderId="1" xfId="116" applyNumberFormat="1" applyFont="1" applyFill="1" applyBorder="1" applyAlignment="1">
      <alignment horizontal="center" wrapText="1"/>
    </xf>
    <xf numFmtId="4" fontId="27" fillId="7" borderId="0" xfId="0" applyNumberFormat="1" applyFont="1" applyFill="1" applyAlignment="1">
      <alignment horizontal="center"/>
    </xf>
    <xf numFmtId="4" fontId="41" fillId="7" borderId="1" xfId="116" applyNumberFormat="1" applyFont="1" applyFill="1" applyBorder="1" applyAlignment="1">
      <alignment horizontal="center"/>
    </xf>
    <xf numFmtId="4" fontId="27" fillId="2" borderId="0" xfId="47" applyNumberFormat="1" applyFont="1" applyFill="1" applyAlignment="1">
      <alignment horizontal="center"/>
    </xf>
    <xf numFmtId="3" fontId="29" fillId="4" borderId="0" xfId="0" applyNumberFormat="1" applyFont="1" applyFill="1" applyAlignment="1">
      <alignment horizontal="center" vertical="center"/>
    </xf>
    <xf numFmtId="3" fontId="30" fillId="4" borderId="0" xfId="0" applyNumberFormat="1" applyFont="1" applyFill="1" applyAlignment="1">
      <alignment horizontal="center"/>
    </xf>
    <xf numFmtId="3" fontId="30" fillId="4" borderId="0" xfId="116" applyNumberFormat="1" applyFont="1" applyFill="1" applyBorder="1" applyAlignment="1">
      <alignment horizontal="center"/>
    </xf>
    <xf numFmtId="3" fontId="9" fillId="4" borderId="0" xfId="116" applyNumberFormat="1" applyFont="1" applyFill="1" applyBorder="1" applyAlignment="1" applyProtection="1">
      <alignment horizontal="center"/>
    </xf>
    <xf numFmtId="3" fontId="9" fillId="4" borderId="0" xfId="116" applyNumberFormat="1" applyFont="1" applyFill="1" applyBorder="1" applyAlignment="1">
      <alignment horizontal="center"/>
    </xf>
    <xf numFmtId="3" fontId="30" fillId="9" borderId="0" xfId="116" applyNumberFormat="1" applyFont="1" applyFill="1" applyBorder="1" applyAlignment="1">
      <alignment horizontal="center"/>
    </xf>
    <xf numFmtId="3" fontId="30" fillId="9" borderId="0" xfId="0" applyNumberFormat="1" applyFont="1" applyFill="1"/>
    <xf numFmtId="3" fontId="9" fillId="9" borderId="0" xfId="116" applyNumberFormat="1" applyFont="1" applyFill="1" applyBorder="1" applyAlignment="1" applyProtection="1">
      <alignment horizontal="center"/>
    </xf>
    <xf numFmtId="3" fontId="9" fillId="9" borderId="0" xfId="116" applyNumberFormat="1" applyFont="1" applyFill="1" applyBorder="1" applyAlignment="1">
      <alignment horizontal="center"/>
    </xf>
    <xf numFmtId="3" fontId="30" fillId="9" borderId="0" xfId="0" applyNumberFormat="1" applyFont="1" applyFill="1" applyAlignment="1">
      <alignment horizontal="right"/>
    </xf>
    <xf numFmtId="3" fontId="14" fillId="0" borderId="0" xfId="23" applyNumberFormat="1" applyFont="1" applyAlignment="1">
      <alignment horizontal="center" vertical="center"/>
    </xf>
    <xf numFmtId="3" fontId="11" fillId="0" borderId="1" xfId="47" applyNumberFormat="1" applyFont="1" applyFill="1" applyBorder="1" applyAlignment="1">
      <alignment horizontal="center" vertical="center"/>
    </xf>
    <xf numFmtId="3" fontId="11" fillId="0" borderId="0" xfId="47" applyNumberFormat="1" applyFont="1" applyFill="1" applyBorder="1" applyAlignment="1">
      <alignment horizontal="center" vertical="center"/>
    </xf>
    <xf numFmtId="3" fontId="14" fillId="0" borderId="0" xfId="1" applyNumberFormat="1" applyFont="1" applyAlignment="1">
      <alignment horizontal="center" vertical="center"/>
    </xf>
    <xf numFmtId="3" fontId="10" fillId="0" borderId="0" xfId="47" applyNumberFormat="1" applyFont="1" applyFill="1" applyBorder="1" applyAlignment="1">
      <alignment horizontal="center" vertical="center"/>
    </xf>
    <xf numFmtId="3" fontId="9" fillId="0" borderId="0" xfId="27" applyNumberFormat="1" applyFont="1" applyFill="1" applyBorder="1" applyAlignment="1">
      <alignment horizontal="center"/>
    </xf>
    <xf numFmtId="3" fontId="10" fillId="0" borderId="0" xfId="0" applyNumberFormat="1" applyFont="1" applyAlignment="1">
      <alignment horizontal="right" vertical="center"/>
    </xf>
    <xf numFmtId="3" fontId="10" fillId="3" borderId="0" xfId="0" applyNumberFormat="1" applyFont="1" applyFill="1" applyAlignment="1">
      <alignment horizontal="right" vertical="center"/>
    </xf>
    <xf numFmtId="3" fontId="11" fillId="3" borderId="0" xfId="47" applyNumberFormat="1" applyFont="1" applyFill="1" applyBorder="1" applyAlignment="1">
      <alignment horizontal="center" vertical="center"/>
    </xf>
    <xf numFmtId="3" fontId="13" fillId="3" borderId="0" xfId="23" applyNumberFormat="1" applyFont="1" applyFill="1" applyAlignment="1">
      <alignment vertical="top"/>
    </xf>
    <xf numFmtId="3" fontId="10" fillId="3" borderId="0" xfId="47" applyNumberFormat="1" applyFont="1" applyFill="1" applyBorder="1" applyAlignment="1">
      <alignment horizontal="center" vertical="center"/>
    </xf>
    <xf numFmtId="3" fontId="9" fillId="3" borderId="0" xfId="27" applyNumberFormat="1" applyFont="1" applyFill="1" applyBorder="1" applyAlignment="1">
      <alignment horizontal="center"/>
    </xf>
    <xf numFmtId="3" fontId="29" fillId="3" borderId="0" xfId="0" applyNumberFormat="1" applyFont="1" applyFill="1" applyAlignment="1">
      <alignment vertical="center"/>
    </xf>
    <xf numFmtId="3" fontId="29" fillId="3" borderId="0" xfId="116" applyNumberFormat="1" applyFont="1" applyFill="1" applyBorder="1" applyAlignment="1">
      <alignment horizontal="center"/>
    </xf>
    <xf numFmtId="3" fontId="30" fillId="3" borderId="0" xfId="116" applyNumberFormat="1" applyFont="1" applyFill="1" applyBorder="1" applyAlignment="1">
      <alignment horizontal="center"/>
    </xf>
    <xf numFmtId="3" fontId="30" fillId="3" borderId="0" xfId="0" quotePrefix="1" applyNumberFormat="1" applyFont="1" applyFill="1" applyAlignment="1">
      <alignment horizontal="right"/>
    </xf>
    <xf numFmtId="3" fontId="9" fillId="3" borderId="0" xfId="116" applyNumberFormat="1" applyFont="1" applyFill="1" applyBorder="1" applyAlignment="1">
      <alignment horizontal="center"/>
    </xf>
    <xf numFmtId="3" fontId="10" fillId="3" borderId="0" xfId="47" applyNumberFormat="1" applyFont="1" applyFill="1" applyBorder="1" applyAlignment="1">
      <alignment horizontal="center" vertical="center" wrapText="1"/>
    </xf>
    <xf numFmtId="3" fontId="30" fillId="3" borderId="0" xfId="0" applyNumberFormat="1" applyFont="1" applyFill="1" applyAlignment="1">
      <alignment horizontal="center"/>
    </xf>
    <xf numFmtId="3" fontId="30" fillId="3" borderId="0" xfId="0" applyNumberFormat="1" applyFont="1" applyFill="1"/>
    <xf numFmtId="3" fontId="9" fillId="3" borderId="0" xfId="116" applyNumberFormat="1" applyFont="1" applyFill="1" applyBorder="1" applyAlignment="1" applyProtection="1">
      <alignment horizontal="center"/>
    </xf>
    <xf numFmtId="3" fontId="10" fillId="3" borderId="0" xfId="0" applyNumberFormat="1" applyFont="1" applyFill="1" applyAlignment="1">
      <alignment horizontal="right"/>
    </xf>
    <xf numFmtId="3" fontId="9" fillId="5" borderId="0" xfId="47" applyNumberFormat="1" applyFont="1" applyFill="1" applyAlignment="1">
      <alignment horizontal="center" vertical="center"/>
    </xf>
    <xf numFmtId="3" fontId="11" fillId="5" borderId="0" xfId="47" applyNumberFormat="1" applyFont="1" applyFill="1" applyBorder="1" applyAlignment="1">
      <alignment horizontal="center" vertical="center"/>
    </xf>
    <xf numFmtId="3" fontId="10" fillId="5" borderId="0" xfId="47" applyNumberFormat="1" applyFont="1" applyFill="1" applyBorder="1" applyAlignment="1">
      <alignment horizontal="center" vertical="center"/>
    </xf>
    <xf numFmtId="3" fontId="9" fillId="5" borderId="0" xfId="27" applyNumberFormat="1" applyFont="1" applyFill="1" applyBorder="1" applyAlignment="1">
      <alignment horizontal="center"/>
    </xf>
    <xf numFmtId="3" fontId="29" fillId="5" borderId="0" xfId="0" applyNumberFormat="1" applyFont="1" applyFill="1" applyAlignment="1">
      <alignment vertical="center"/>
    </xf>
    <xf numFmtId="3" fontId="29" fillId="5" borderId="0" xfId="116" applyNumberFormat="1" applyFont="1" applyFill="1" applyBorder="1" applyAlignment="1">
      <alignment horizontal="center"/>
    </xf>
    <xf numFmtId="3" fontId="30" fillId="5" borderId="0" xfId="116" applyNumberFormat="1" applyFont="1" applyFill="1" applyBorder="1" applyAlignment="1">
      <alignment horizontal="center"/>
    </xf>
    <xf numFmtId="3" fontId="30" fillId="5" borderId="0" xfId="0" applyNumberFormat="1" applyFont="1" applyFill="1" applyAlignment="1">
      <alignment horizontal="right"/>
    </xf>
    <xf numFmtId="3" fontId="9" fillId="5" borderId="0" xfId="116" applyNumberFormat="1" applyFont="1" applyFill="1" applyBorder="1" applyAlignment="1">
      <alignment horizontal="center"/>
    </xf>
    <xf numFmtId="3" fontId="30" fillId="5" borderId="0" xfId="0" applyNumberFormat="1" applyFont="1" applyFill="1"/>
    <xf numFmtId="3" fontId="9" fillId="5" borderId="0" xfId="116" applyNumberFormat="1" applyFont="1" applyFill="1" applyBorder="1" applyAlignment="1"/>
    <xf numFmtId="3" fontId="30" fillId="5" borderId="0" xfId="116" applyNumberFormat="1" applyFont="1" applyFill="1" applyBorder="1" applyAlignment="1"/>
    <xf numFmtId="3" fontId="9" fillId="5" borderId="0" xfId="116" applyNumberFormat="1" applyFont="1" applyFill="1" applyBorder="1" applyAlignment="1" applyProtection="1">
      <alignment horizontal="center"/>
    </xf>
    <xf numFmtId="3" fontId="29" fillId="5" borderId="0" xfId="0" applyNumberFormat="1" applyFont="1" applyFill="1" applyAlignment="1">
      <alignment horizontal="right" vertical="center"/>
    </xf>
    <xf numFmtId="3" fontId="9" fillId="4" borderId="0" xfId="47" applyNumberFormat="1" applyFont="1" applyFill="1" applyAlignment="1">
      <alignment horizontal="center" vertical="center"/>
    </xf>
    <xf numFmtId="3" fontId="11" fillId="4" borderId="0" xfId="47" applyNumberFormat="1" applyFont="1" applyFill="1" applyBorder="1" applyAlignment="1">
      <alignment horizontal="center" vertical="center"/>
    </xf>
    <xf numFmtId="3" fontId="10" fillId="4" borderId="0" xfId="47" applyNumberFormat="1" applyFont="1" applyFill="1" applyBorder="1" applyAlignment="1">
      <alignment horizontal="center" vertical="center"/>
    </xf>
    <xf numFmtId="3" fontId="9" fillId="4" borderId="0" xfId="27" applyNumberFormat="1" applyFont="1" applyFill="1" applyBorder="1" applyAlignment="1">
      <alignment horizontal="center"/>
    </xf>
    <xf numFmtId="3" fontId="29" fillId="4" borderId="0" xfId="0" applyNumberFormat="1" applyFont="1" applyFill="1" applyAlignment="1">
      <alignment vertical="center"/>
    </xf>
    <xf numFmtId="3" fontId="29" fillId="4" borderId="0" xfId="116" applyNumberFormat="1" applyFont="1" applyFill="1" applyBorder="1" applyAlignment="1">
      <alignment horizontal="center"/>
    </xf>
    <xf numFmtId="3" fontId="30" fillId="4" borderId="0" xfId="0" applyNumberFormat="1" applyFont="1" applyFill="1" applyAlignment="1">
      <alignment horizontal="right"/>
    </xf>
    <xf numFmtId="3" fontId="10" fillId="4" borderId="0" xfId="0" applyNumberFormat="1" applyFont="1" applyFill="1" applyAlignment="1">
      <alignment horizontal="right"/>
    </xf>
    <xf numFmtId="3" fontId="9" fillId="9" borderId="0" xfId="47" applyNumberFormat="1" applyFont="1" applyFill="1" applyAlignment="1">
      <alignment horizontal="center" vertical="center"/>
    </xf>
    <xf numFmtId="3" fontId="29" fillId="9" borderId="0" xfId="0" applyNumberFormat="1" applyFont="1" applyFill="1" applyAlignment="1">
      <alignment vertical="center"/>
    </xf>
    <xf numFmtId="3" fontId="29" fillId="9" borderId="0" xfId="116" applyNumberFormat="1" applyFont="1" applyFill="1" applyBorder="1" applyAlignment="1">
      <alignment horizontal="center"/>
    </xf>
    <xf numFmtId="3" fontId="29" fillId="9" borderId="0" xfId="0" applyNumberFormat="1" applyFont="1" applyFill="1" applyAlignment="1">
      <alignment horizontal="right" vertical="center"/>
    </xf>
    <xf numFmtId="3" fontId="9" fillId="8" borderId="0" xfId="47" applyNumberFormat="1" applyFont="1" applyFill="1" applyAlignment="1">
      <alignment horizontal="center" vertical="center"/>
    </xf>
    <xf numFmtId="3" fontId="29" fillId="8" borderId="0" xfId="0" applyNumberFormat="1" applyFont="1" applyFill="1" applyAlignment="1">
      <alignment vertical="center"/>
    </xf>
    <xf numFmtId="3" fontId="29" fillId="8" borderId="0" xfId="116" applyNumberFormat="1" applyFont="1" applyFill="1" applyBorder="1" applyAlignment="1">
      <alignment horizontal="center"/>
    </xf>
    <xf numFmtId="3" fontId="30" fillId="8" borderId="0" xfId="116" applyNumberFormat="1" applyFont="1" applyFill="1" applyBorder="1" applyAlignment="1">
      <alignment horizontal="center"/>
    </xf>
    <xf numFmtId="3" fontId="30" fillId="8" borderId="0" xfId="0" applyNumberFormat="1" applyFont="1" applyFill="1"/>
    <xf numFmtId="3" fontId="9" fillId="8" borderId="0" xfId="116" applyNumberFormat="1" applyFont="1" applyFill="1" applyBorder="1" applyAlignment="1">
      <alignment horizontal="center"/>
    </xf>
    <xf numFmtId="3" fontId="9" fillId="8" borderId="0" xfId="116" applyNumberFormat="1" applyFont="1" applyFill="1" applyBorder="1" applyAlignment="1" applyProtection="1">
      <alignment horizontal="center"/>
    </xf>
    <xf numFmtId="3" fontId="29" fillId="8" borderId="0" xfId="0" applyNumberFormat="1" applyFont="1" applyFill="1" applyAlignment="1">
      <alignment horizontal="right" vertical="center"/>
    </xf>
    <xf numFmtId="3" fontId="9" fillId="7" borderId="0" xfId="47" applyNumberFormat="1" applyFont="1" applyFill="1" applyAlignment="1">
      <alignment horizontal="center" vertical="center"/>
    </xf>
    <xf numFmtId="3" fontId="29" fillId="7" borderId="0" xfId="0" applyNumberFormat="1" applyFont="1" applyFill="1" applyAlignment="1">
      <alignment vertical="center"/>
    </xf>
    <xf numFmtId="3" fontId="29" fillId="7" borderId="0" xfId="116" applyNumberFormat="1" applyFont="1" applyFill="1" applyBorder="1" applyAlignment="1">
      <alignment horizontal="center"/>
    </xf>
    <xf numFmtId="3" fontId="30" fillId="7" borderId="0" xfId="116" applyNumberFormat="1" applyFont="1" applyFill="1" applyBorder="1" applyAlignment="1">
      <alignment horizontal="center"/>
    </xf>
    <xf numFmtId="3" fontId="30" fillId="7" borderId="0" xfId="0" applyNumberFormat="1" applyFont="1" applyFill="1"/>
    <xf numFmtId="3" fontId="9" fillId="7" borderId="0" xfId="116" applyNumberFormat="1" applyFont="1" applyFill="1" applyBorder="1" applyAlignment="1">
      <alignment horizontal="center"/>
    </xf>
    <xf numFmtId="3" fontId="9" fillId="7" borderId="0" xfId="116" applyNumberFormat="1" applyFont="1" applyFill="1" applyBorder="1" applyAlignment="1" applyProtection="1">
      <alignment horizontal="center"/>
    </xf>
    <xf numFmtId="3" fontId="29" fillId="7" borderId="0" xfId="0" applyNumberFormat="1" applyFont="1" applyFill="1" applyAlignment="1">
      <alignment horizontal="right" vertical="center"/>
    </xf>
    <xf numFmtId="3" fontId="9" fillId="2" borderId="0" xfId="47" applyNumberFormat="1" applyFont="1" applyFill="1" applyAlignment="1">
      <alignment horizontal="center" vertical="center"/>
    </xf>
    <xf numFmtId="3" fontId="30" fillId="8" borderId="0" xfId="0" applyNumberFormat="1" applyFont="1" applyFill="1" applyAlignment="1">
      <alignment horizontal="center"/>
    </xf>
    <xf numFmtId="3" fontId="30" fillId="7" borderId="0" xfId="0" applyNumberFormat="1" applyFont="1" applyFill="1" applyAlignment="1">
      <alignment horizontal="center"/>
    </xf>
    <xf numFmtId="0" fontId="28" fillId="0" borderId="2" xfId="115" applyFont="1" applyBorder="1" applyAlignment="1">
      <alignment horizontal="right" vertical="center"/>
    </xf>
    <xf numFmtId="0" fontId="28" fillId="0" borderId="5" xfId="115" applyFont="1" applyBorder="1" applyAlignment="1">
      <alignment horizontal="right" vertical="center"/>
    </xf>
    <xf numFmtId="0" fontId="28" fillId="0" borderId="3" xfId="115" applyFont="1" applyBorder="1" applyAlignment="1">
      <alignment horizontal="right" vertical="center"/>
    </xf>
    <xf numFmtId="0" fontId="29" fillId="2" borderId="0" xfId="23" applyFont="1" applyFill="1" applyAlignment="1">
      <alignment horizontal="center" vertical="center"/>
    </xf>
    <xf numFmtId="0" fontId="10" fillId="0" borderId="0" xfId="23" applyFont="1" applyAlignment="1">
      <alignment horizontal="center" vertical="center" wrapText="1"/>
    </xf>
    <xf numFmtId="0" fontId="32" fillId="0" borderId="0" xfId="115" applyFont="1" applyAlignment="1">
      <alignment horizontal="center"/>
    </xf>
    <xf numFmtId="0" fontId="31" fillId="0" borderId="4" xfId="115" applyFont="1" applyBorder="1" applyAlignment="1">
      <alignment horizontal="center"/>
    </xf>
    <xf numFmtId="0" fontId="10" fillId="4" borderId="1" xfId="0" applyFont="1" applyFill="1" applyBorder="1" applyAlignment="1">
      <alignment horizontal="right"/>
    </xf>
    <xf numFmtId="0" fontId="13" fillId="5" borderId="0" xfId="23" applyFont="1" applyFill="1" applyAlignment="1">
      <alignment horizontal="left" vertical="top"/>
    </xf>
    <xf numFmtId="0" fontId="10" fillId="5" borderId="1" xfId="0" applyFont="1" applyFill="1" applyBorder="1" applyAlignment="1">
      <alignment horizontal="right"/>
    </xf>
    <xf numFmtId="0" fontId="14" fillId="4" borderId="0" xfId="1" applyFont="1" applyFill="1" applyAlignment="1">
      <alignment horizontal="center" vertical="top"/>
    </xf>
    <xf numFmtId="0" fontId="14" fillId="4" borderId="0" xfId="1" applyFont="1" applyFill="1" applyAlignment="1">
      <alignment horizontal="center" vertical="center"/>
    </xf>
    <xf numFmtId="0" fontId="13" fillId="4" borderId="0" xfId="23" applyFont="1" applyFill="1" applyAlignment="1">
      <alignment horizontal="left" vertical="top"/>
    </xf>
    <xf numFmtId="0" fontId="29" fillId="0" borderId="0" xfId="0" applyFont="1" applyAlignment="1">
      <alignment horizontal="center" vertical="center"/>
    </xf>
    <xf numFmtId="0" fontId="14" fillId="0" borderId="0" xfId="1" applyFont="1" applyAlignment="1">
      <alignment horizontal="center" vertical="center"/>
    </xf>
    <xf numFmtId="0" fontId="13" fillId="0" borderId="0" xfId="23" applyFont="1" applyAlignment="1">
      <alignment horizontal="left" vertical="top"/>
    </xf>
    <xf numFmtId="0" fontId="26" fillId="0" borderId="0" xfId="23" applyFont="1" applyAlignment="1">
      <alignment horizontal="center" vertical="center" wrapText="1"/>
    </xf>
    <xf numFmtId="0" fontId="13" fillId="0" borderId="0" xfId="23" applyFont="1" applyAlignment="1">
      <alignment horizontal="center" vertical="center" wrapText="1"/>
    </xf>
    <xf numFmtId="0" fontId="11" fillId="0" borderId="2" xfId="23" applyFont="1" applyBorder="1" applyAlignment="1">
      <alignment horizontal="center" vertical="center"/>
    </xf>
    <xf numFmtId="0" fontId="11" fillId="0" borderId="3" xfId="23" applyFont="1" applyBorder="1" applyAlignment="1">
      <alignment horizontal="center" vertical="center"/>
    </xf>
    <xf numFmtId="0" fontId="11" fillId="0" borderId="1" xfId="23" quotePrefix="1" applyFont="1" applyBorder="1" applyAlignment="1">
      <alignment horizontal="center" vertical="center"/>
    </xf>
    <xf numFmtId="0" fontId="14" fillId="0" borderId="0" xfId="1" applyFont="1" applyAlignment="1">
      <alignment horizontal="center" vertical="top"/>
    </xf>
    <xf numFmtId="0" fontId="14" fillId="9" borderId="0" xfId="1" applyFont="1" applyFill="1" applyAlignment="1">
      <alignment horizontal="center" vertical="top"/>
    </xf>
    <xf numFmtId="0" fontId="14" fillId="9" borderId="0" xfId="1" applyFont="1" applyFill="1" applyAlignment="1">
      <alignment horizontal="center" vertical="center"/>
    </xf>
    <xf numFmtId="1" fontId="10" fillId="5" borderId="5" xfId="1" applyNumberFormat="1" applyFont="1" applyFill="1" applyBorder="1" applyAlignment="1">
      <alignment horizontal="right" vertical="top"/>
    </xf>
    <xf numFmtId="0" fontId="29" fillId="5" borderId="5" xfId="0" applyFont="1" applyFill="1" applyBorder="1" applyAlignment="1">
      <alignment horizontal="right" vertical="center"/>
    </xf>
    <xf numFmtId="0" fontId="10" fillId="0" borderId="1" xfId="0" applyFont="1" applyBorder="1" applyAlignment="1">
      <alignment horizontal="right" vertical="center"/>
    </xf>
    <xf numFmtId="0" fontId="13" fillId="3" borderId="0" xfId="23" applyFont="1" applyFill="1" applyAlignment="1">
      <alignment horizontal="left" vertical="top"/>
    </xf>
    <xf numFmtId="0" fontId="10" fillId="3" borderId="1" xfId="0" applyFont="1" applyFill="1" applyBorder="1" applyAlignment="1">
      <alignment horizontal="right"/>
    </xf>
    <xf numFmtId="0" fontId="14" fillId="5" borderId="0" xfId="1" applyFont="1" applyFill="1" applyAlignment="1">
      <alignment horizontal="center" vertical="top"/>
    </xf>
    <xf numFmtId="0" fontId="14" fillId="5" borderId="0" xfId="1" applyFont="1" applyFill="1" applyAlignment="1">
      <alignment horizontal="center" vertical="center"/>
    </xf>
    <xf numFmtId="0" fontId="14" fillId="3" borderId="0" xfId="1" applyFont="1" applyFill="1" applyAlignment="1">
      <alignment horizontal="center" vertical="top"/>
    </xf>
    <xf numFmtId="0" fontId="14" fillId="3" borderId="0" xfId="1" applyFont="1" applyFill="1" applyAlignment="1">
      <alignment horizontal="center" vertical="center"/>
    </xf>
    <xf numFmtId="0" fontId="10" fillId="9" borderId="1" xfId="0" applyFont="1" applyFill="1" applyBorder="1" applyAlignment="1">
      <alignment horizontal="right"/>
    </xf>
    <xf numFmtId="0" fontId="14" fillId="8" borderId="0" xfId="1" applyFont="1" applyFill="1" applyAlignment="1">
      <alignment horizontal="center" vertical="top"/>
    </xf>
    <xf numFmtId="0" fontId="14" fillId="8" borderId="0" xfId="1" applyFont="1" applyFill="1" applyAlignment="1">
      <alignment horizontal="center" vertical="center"/>
    </xf>
    <xf numFmtId="0" fontId="10" fillId="8" borderId="1" xfId="0" applyFont="1" applyFill="1" applyBorder="1" applyAlignment="1">
      <alignment horizontal="right"/>
    </xf>
    <xf numFmtId="0" fontId="14" fillId="7" borderId="0" xfId="1" applyFont="1" applyFill="1" applyAlignment="1">
      <alignment horizontal="center" vertical="top"/>
    </xf>
    <xf numFmtId="0" fontId="14" fillId="7" borderId="0" xfId="1" applyFont="1" applyFill="1" applyAlignment="1">
      <alignment horizontal="center" vertical="center"/>
    </xf>
    <xf numFmtId="0" fontId="10" fillId="7" borderId="1" xfId="0" applyFont="1" applyFill="1" applyBorder="1" applyAlignment="1">
      <alignment horizontal="right"/>
    </xf>
  </cellXfs>
  <cellStyles count="117">
    <cellStyle name="Comma" xfId="116" builtinId="3"/>
    <cellStyle name="Comma 10" xfId="47" xr:uid="{00000000-0005-0000-0000-000001000000}"/>
    <cellStyle name="Comma 11" xfId="48" xr:uid="{00000000-0005-0000-0000-000002000000}"/>
    <cellStyle name="Comma 11 2" xfId="84" xr:uid="{00000000-0005-0000-0000-000003000000}"/>
    <cellStyle name="Comma 12" xfId="27" xr:uid="{00000000-0005-0000-0000-000004000000}"/>
    <cellStyle name="Comma 13" xfId="28" xr:uid="{00000000-0005-0000-0000-000005000000}"/>
    <cellStyle name="Comma 14" xfId="114" xr:uid="{00000000-0005-0000-0000-000006000000}"/>
    <cellStyle name="Comma 2" xfId="2" xr:uid="{00000000-0005-0000-0000-000007000000}"/>
    <cellStyle name="Comma 3" xfId="12" xr:uid="{00000000-0005-0000-0000-000008000000}"/>
    <cellStyle name="Comma 3 2" xfId="13" xr:uid="{00000000-0005-0000-0000-000009000000}"/>
    <cellStyle name="Comma 3 3" xfId="49" xr:uid="{00000000-0005-0000-0000-00000A000000}"/>
    <cellStyle name="Comma 4" xfId="14" xr:uid="{00000000-0005-0000-0000-00000B000000}"/>
    <cellStyle name="Comma 5" xfId="15" xr:uid="{00000000-0005-0000-0000-00000C000000}"/>
    <cellStyle name="Comma 6" xfId="26" xr:uid="{00000000-0005-0000-0000-00000D000000}"/>
    <cellStyle name="Comma 6 2" xfId="50" xr:uid="{00000000-0005-0000-0000-00000E000000}"/>
    <cellStyle name="Comma 7" xfId="30" xr:uid="{00000000-0005-0000-0000-00000F000000}"/>
    <cellStyle name="Comma 7 2" xfId="85" xr:uid="{00000000-0005-0000-0000-000010000000}"/>
    <cellStyle name="Comma 8" xfId="31" xr:uid="{00000000-0005-0000-0000-000011000000}"/>
    <cellStyle name="Comma 8 2" xfId="86" xr:uid="{00000000-0005-0000-0000-000012000000}"/>
    <cellStyle name="Comma 9" xfId="32" xr:uid="{00000000-0005-0000-0000-000013000000}"/>
    <cellStyle name="Comma 9 2" xfId="87" xr:uid="{00000000-0005-0000-0000-000014000000}"/>
    <cellStyle name="Comma0" xfId="3" xr:uid="{00000000-0005-0000-0000-000015000000}"/>
    <cellStyle name="Currency0" xfId="4" xr:uid="{00000000-0005-0000-0000-000016000000}"/>
    <cellStyle name="Date" xfId="5" xr:uid="{00000000-0005-0000-0000-000017000000}"/>
    <cellStyle name="Fixed" xfId="6" xr:uid="{00000000-0005-0000-0000-000018000000}"/>
    <cellStyle name="MC" xfId="9" xr:uid="{00000000-0005-0000-0000-000019000000}"/>
    <cellStyle name="Normal" xfId="0" builtinId="0"/>
    <cellStyle name="Normal 10" xfId="33" xr:uid="{00000000-0005-0000-0000-00001B000000}"/>
    <cellStyle name="Normal 10 2" xfId="51" xr:uid="{00000000-0005-0000-0000-00001C000000}"/>
    <cellStyle name="Normal 10 2 2" xfId="88" xr:uid="{00000000-0005-0000-0000-00001D000000}"/>
    <cellStyle name="Normal 10 3" xfId="89" xr:uid="{00000000-0005-0000-0000-00001E000000}"/>
    <cellStyle name="Normal 11" xfId="52" xr:uid="{00000000-0005-0000-0000-00001F000000}"/>
    <cellStyle name="Normal 11 2" xfId="90" xr:uid="{00000000-0005-0000-0000-000020000000}"/>
    <cellStyle name="Normal 12" xfId="53" xr:uid="{00000000-0005-0000-0000-000021000000}"/>
    <cellStyle name="Normal 12 2" xfId="91" xr:uid="{00000000-0005-0000-0000-000022000000}"/>
    <cellStyle name="Normal 13" xfId="23" xr:uid="{00000000-0005-0000-0000-000023000000}"/>
    <cellStyle name="Normal 14" xfId="54" xr:uid="{00000000-0005-0000-0000-000024000000}"/>
    <cellStyle name="Normal 14 2" xfId="92" xr:uid="{00000000-0005-0000-0000-000025000000}"/>
    <cellStyle name="Normal 15" xfId="34" xr:uid="{00000000-0005-0000-0000-000026000000}"/>
    <cellStyle name="Normal 16" xfId="55" xr:uid="{00000000-0005-0000-0000-000027000000}"/>
    <cellStyle name="Normal 16 2" xfId="93" xr:uid="{00000000-0005-0000-0000-000028000000}"/>
    <cellStyle name="Normal 17" xfId="56" xr:uid="{00000000-0005-0000-0000-000029000000}"/>
    <cellStyle name="Normal 17 2" xfId="94" xr:uid="{00000000-0005-0000-0000-00002A000000}"/>
    <cellStyle name="Normal 18" xfId="83" xr:uid="{00000000-0005-0000-0000-00002B000000}"/>
    <cellStyle name="Normal 18 2" xfId="100" xr:uid="{00000000-0005-0000-0000-00002C000000}"/>
    <cellStyle name="Normal 18 2 2" xfId="107" xr:uid="{00000000-0005-0000-0000-00002D000000}"/>
    <cellStyle name="Normal 19" xfId="115" xr:uid="{00000000-0005-0000-0000-00002E000000}"/>
    <cellStyle name="Normal 2" xfId="7" xr:uid="{00000000-0005-0000-0000-00002F000000}"/>
    <cellStyle name="Normal 2 2" xfId="22" xr:uid="{00000000-0005-0000-0000-000030000000}"/>
    <cellStyle name="Normal 2 2 2" xfId="35" xr:uid="{00000000-0005-0000-0000-000031000000}"/>
    <cellStyle name="Normal 2 3" xfId="8" xr:uid="{00000000-0005-0000-0000-000032000000}"/>
    <cellStyle name="Normal 2 4" xfId="10" xr:uid="{00000000-0005-0000-0000-000033000000}"/>
    <cellStyle name="Normal 2 5" xfId="77" xr:uid="{00000000-0005-0000-0000-000034000000}"/>
    <cellStyle name="Normal 3" xfId="1" xr:uid="{00000000-0005-0000-0000-000035000000}"/>
    <cellStyle name="Normal 3 2" xfId="21" xr:uid="{00000000-0005-0000-0000-000036000000}"/>
    <cellStyle name="Normal 3 3" xfId="36" xr:uid="{00000000-0005-0000-0000-000037000000}"/>
    <cellStyle name="Normal 3 4" xfId="37" xr:uid="{00000000-0005-0000-0000-000038000000}"/>
    <cellStyle name="Normal 3 4 2" xfId="95" xr:uid="{00000000-0005-0000-0000-000039000000}"/>
    <cellStyle name="Normal 4" xfId="38" xr:uid="{00000000-0005-0000-0000-00003A000000}"/>
    <cellStyle name="Normal 4 2" xfId="11" xr:uid="{00000000-0005-0000-0000-00003B000000}"/>
    <cellStyle name="Normal 4 3" xfId="39" xr:uid="{00000000-0005-0000-0000-00003C000000}"/>
    <cellStyle name="Normal 5" xfId="40" xr:uid="{00000000-0005-0000-0000-00003D000000}"/>
    <cellStyle name="Normal 6" xfId="24" xr:uid="{00000000-0005-0000-0000-00003E000000}"/>
    <cellStyle name="Normal 6 2" xfId="57" xr:uid="{00000000-0005-0000-0000-00003F000000}"/>
    <cellStyle name="Normal 6 2 10" xfId="101" xr:uid="{00000000-0005-0000-0000-000040000000}"/>
    <cellStyle name="Normal 6 2 10 2" xfId="108" xr:uid="{00000000-0005-0000-0000-000041000000}"/>
    <cellStyle name="Normal 6 2 2" xfId="58" xr:uid="{00000000-0005-0000-0000-000042000000}"/>
    <cellStyle name="Normal 6 2 2 2" xfId="64" xr:uid="{00000000-0005-0000-0000-000043000000}"/>
    <cellStyle name="Normal 6 2 2 2 2" xfId="79" xr:uid="{00000000-0005-0000-0000-000044000000}"/>
    <cellStyle name="Normal 6 2 2 2 2 2" xfId="103" xr:uid="{00000000-0005-0000-0000-000045000000}"/>
    <cellStyle name="Normal 6 2 2 2 2 2 2" xfId="110" xr:uid="{00000000-0005-0000-0000-000046000000}"/>
    <cellStyle name="Normal 6 2 3" xfId="59" xr:uid="{00000000-0005-0000-0000-000047000000}"/>
    <cellStyle name="Normal 6 2 3 2" xfId="60" xr:uid="{00000000-0005-0000-0000-000048000000}"/>
    <cellStyle name="Normal 6 2 3 2 2" xfId="96" xr:uid="{00000000-0005-0000-0000-000049000000}"/>
    <cellStyle name="Normal 6 2 3 3" xfId="97" xr:uid="{00000000-0005-0000-0000-00004A000000}"/>
    <cellStyle name="Normal 6 2 4" xfId="61" xr:uid="{00000000-0005-0000-0000-00004B000000}"/>
    <cellStyle name="Normal 6 2 4 2" xfId="66" xr:uid="{00000000-0005-0000-0000-00004C000000}"/>
    <cellStyle name="Normal 6 2 4 2 2" xfId="81" xr:uid="{00000000-0005-0000-0000-00004D000000}"/>
    <cellStyle name="Normal 6 2 4 2 2 2" xfId="105" xr:uid="{00000000-0005-0000-0000-00004E000000}"/>
    <cellStyle name="Normal 6 2 4 2 2 2 2" xfId="112" xr:uid="{00000000-0005-0000-0000-00004F000000}"/>
    <cellStyle name="Normal 6 2 4 3" xfId="68" xr:uid="{00000000-0005-0000-0000-000050000000}"/>
    <cellStyle name="Normal 6 2 4 4" xfId="67" xr:uid="{00000000-0005-0000-0000-000051000000}"/>
    <cellStyle name="Normal 6 2 4 4 2" xfId="82" xr:uid="{00000000-0005-0000-0000-000052000000}"/>
    <cellStyle name="Normal 6 2 4 4 2 2" xfId="106" xr:uid="{00000000-0005-0000-0000-000053000000}"/>
    <cellStyle name="Normal 6 2 4 4 2 2 2" xfId="113" xr:uid="{00000000-0005-0000-0000-000054000000}"/>
    <cellStyle name="Normal 6 2 4 5" xfId="69" xr:uid="{00000000-0005-0000-0000-000055000000}"/>
    <cellStyle name="Normal 6 2 4 6" xfId="70" xr:uid="{00000000-0005-0000-0000-000056000000}"/>
    <cellStyle name="Normal 6 2 4 7" xfId="71" xr:uid="{00000000-0005-0000-0000-000057000000}"/>
    <cellStyle name="Normal 6 2 4 8" xfId="72" xr:uid="{00000000-0005-0000-0000-000058000000}"/>
    <cellStyle name="Normal 6 2 5" xfId="62" xr:uid="{00000000-0005-0000-0000-000059000000}"/>
    <cellStyle name="Normal 6 2 5 2" xfId="63" xr:uid="{00000000-0005-0000-0000-00005A000000}"/>
    <cellStyle name="Normal 6 2 5 2 2" xfId="78" xr:uid="{00000000-0005-0000-0000-00005B000000}"/>
    <cellStyle name="Normal 6 2 5 2 2 2" xfId="102" xr:uid="{00000000-0005-0000-0000-00005C000000}"/>
    <cellStyle name="Normal 6 2 5 2 2 2 2" xfId="109" xr:uid="{00000000-0005-0000-0000-00005D000000}"/>
    <cellStyle name="Normal 6 2 6" xfId="73" xr:uid="{00000000-0005-0000-0000-00005E000000}"/>
    <cellStyle name="Normal 6 2 7" xfId="74" xr:uid="{00000000-0005-0000-0000-00005F000000}"/>
    <cellStyle name="Normal 6 2 8" xfId="75" xr:uid="{00000000-0005-0000-0000-000060000000}"/>
    <cellStyle name="Normal 6 2 9" xfId="76" xr:uid="{00000000-0005-0000-0000-000061000000}"/>
    <cellStyle name="Normal 7" xfId="41" xr:uid="{00000000-0005-0000-0000-000062000000}"/>
    <cellStyle name="Normal 7 2" xfId="42" xr:uid="{00000000-0005-0000-0000-000063000000}"/>
    <cellStyle name="Normal 8" xfId="43" xr:uid="{00000000-0005-0000-0000-000064000000}"/>
    <cellStyle name="Normal 8 2" xfId="98" xr:uid="{00000000-0005-0000-0000-000065000000}"/>
    <cellStyle name="Normal 9" xfId="44" xr:uid="{00000000-0005-0000-0000-000066000000}"/>
    <cellStyle name="Normal 9 2" xfId="65" xr:uid="{00000000-0005-0000-0000-000067000000}"/>
    <cellStyle name="Normal 9 2 2" xfId="80" xr:uid="{00000000-0005-0000-0000-000068000000}"/>
    <cellStyle name="Normal 9 2 2 2" xfId="104" xr:uid="{00000000-0005-0000-0000-000069000000}"/>
    <cellStyle name="Normal 9 2 2 2 2" xfId="111" xr:uid="{00000000-0005-0000-0000-00006A000000}"/>
    <cellStyle name="Percent 12" xfId="29" xr:uid="{00000000-0005-0000-0000-00006B000000}"/>
    <cellStyle name="Percent 13" xfId="45" xr:uid="{00000000-0005-0000-0000-00006C000000}"/>
    <cellStyle name="Percent 2" xfId="16" xr:uid="{00000000-0005-0000-0000-00006D000000}"/>
    <cellStyle name="Percent 2 2" xfId="46" xr:uid="{00000000-0005-0000-0000-00006E000000}"/>
    <cellStyle name="Percent 2 2 2" xfId="99" xr:uid="{00000000-0005-0000-0000-00006F000000}"/>
    <cellStyle name="Percent 3" xfId="17" xr:uid="{00000000-0005-0000-0000-000070000000}"/>
    <cellStyle name="Percent 3 2" xfId="18" xr:uid="{00000000-0005-0000-0000-000071000000}"/>
    <cellStyle name="Percent 4" xfId="19" xr:uid="{00000000-0005-0000-0000-000072000000}"/>
    <cellStyle name="Percent 5" xfId="20" xr:uid="{00000000-0005-0000-0000-000073000000}"/>
    <cellStyle name="常规_复件 爬山路 Microsoft Excel 工作表" xfId="25" xr:uid="{00000000-0005-0000-0000-000074000000}"/>
  </cellStyles>
  <dxfs count="0"/>
  <tableStyles count="0" defaultTableStyle="TableStyleMedium9" defaultPivotStyle="PivotStyleLight16"/>
  <colors>
    <mruColors>
      <color rgb="FF0000CC"/>
      <color rgb="FFFFAB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85</xdr:row>
      <xdr:rowOff>0</xdr:rowOff>
    </xdr:from>
    <xdr:to>
      <xdr:col>2</xdr:col>
      <xdr:colOff>252692</xdr:colOff>
      <xdr:row>88</xdr:row>
      <xdr:rowOff>140963</xdr:rowOff>
    </xdr:to>
    <xdr:sp macro="" textlink="">
      <xdr:nvSpPr>
        <xdr:cNvPr id="16" name="AutoShape 1" descr="cid:image002.gif@01C68B21.9782C830">
          <a:extLst>
            <a:ext uri="{FF2B5EF4-FFF2-40B4-BE49-F238E27FC236}">
              <a16:creationId xmlns:a16="http://schemas.microsoft.com/office/drawing/2014/main" id="{00000000-0008-0000-0100-000010000000}"/>
            </a:ext>
          </a:extLst>
        </xdr:cNvPr>
        <xdr:cNvSpPr>
          <a:spLocks noChangeAspect="1" noChangeArrowheads="1"/>
        </xdr:cNvSpPr>
      </xdr:nvSpPr>
      <xdr:spPr bwMode="auto">
        <a:xfrm>
          <a:off x="276225" y="25669875"/>
          <a:ext cx="1036917" cy="633881"/>
        </a:xfrm>
        <a:prstGeom prst="rect">
          <a:avLst/>
        </a:prstGeom>
        <a:noFill/>
        <a:ln w="9525">
          <a:noFill/>
          <a:miter lim="800000"/>
          <a:headEnd/>
          <a:tailEnd/>
        </a:ln>
      </xdr:spPr>
    </xdr:sp>
    <xdr:clientData/>
  </xdr:twoCellAnchor>
  <xdr:twoCellAnchor editAs="oneCell">
    <xdr:from>
      <xdr:col>1</xdr:col>
      <xdr:colOff>0</xdr:colOff>
      <xdr:row>85</xdr:row>
      <xdr:rowOff>0</xdr:rowOff>
    </xdr:from>
    <xdr:to>
      <xdr:col>2</xdr:col>
      <xdr:colOff>252692</xdr:colOff>
      <xdr:row>88</xdr:row>
      <xdr:rowOff>140963</xdr:rowOff>
    </xdr:to>
    <xdr:sp macro="" textlink="">
      <xdr:nvSpPr>
        <xdr:cNvPr id="17" name="AutoShape 2" descr="cid:image002.gif@01C68B21.9782C830">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276225" y="25669875"/>
          <a:ext cx="1036917" cy="633881"/>
        </a:xfrm>
        <a:prstGeom prst="rect">
          <a:avLst/>
        </a:prstGeom>
        <a:noFill/>
        <a:ln w="9525">
          <a:noFill/>
          <a:miter lim="800000"/>
          <a:headEnd/>
          <a:tailEnd/>
        </a:ln>
      </xdr:spPr>
    </xdr:sp>
    <xdr:clientData/>
  </xdr:twoCellAnchor>
  <xdr:twoCellAnchor editAs="oneCell">
    <xdr:from>
      <xdr:col>1</xdr:col>
      <xdr:colOff>0</xdr:colOff>
      <xdr:row>85</xdr:row>
      <xdr:rowOff>0</xdr:rowOff>
    </xdr:from>
    <xdr:to>
      <xdr:col>2</xdr:col>
      <xdr:colOff>252692</xdr:colOff>
      <xdr:row>88</xdr:row>
      <xdr:rowOff>140963</xdr:rowOff>
    </xdr:to>
    <xdr:sp macro="" textlink="">
      <xdr:nvSpPr>
        <xdr:cNvPr id="18" name="AutoShape 1" descr="cid:image002.gif@01C68B21.9782C830">
          <a:extLst>
            <a:ext uri="{FF2B5EF4-FFF2-40B4-BE49-F238E27FC236}">
              <a16:creationId xmlns:a16="http://schemas.microsoft.com/office/drawing/2014/main" id="{00000000-0008-0000-0100-000012000000}"/>
            </a:ext>
          </a:extLst>
        </xdr:cNvPr>
        <xdr:cNvSpPr>
          <a:spLocks noChangeAspect="1" noChangeArrowheads="1"/>
        </xdr:cNvSpPr>
      </xdr:nvSpPr>
      <xdr:spPr bwMode="auto">
        <a:xfrm>
          <a:off x="276225" y="25669875"/>
          <a:ext cx="1036917" cy="633881"/>
        </a:xfrm>
        <a:prstGeom prst="rect">
          <a:avLst/>
        </a:prstGeom>
        <a:noFill/>
        <a:ln w="9525">
          <a:noFill/>
          <a:miter lim="800000"/>
          <a:headEnd/>
          <a:tailEnd/>
        </a:ln>
      </xdr:spPr>
    </xdr:sp>
    <xdr:clientData/>
  </xdr:twoCellAnchor>
  <xdr:twoCellAnchor editAs="oneCell">
    <xdr:from>
      <xdr:col>1</xdr:col>
      <xdr:colOff>0</xdr:colOff>
      <xdr:row>85</xdr:row>
      <xdr:rowOff>0</xdr:rowOff>
    </xdr:from>
    <xdr:to>
      <xdr:col>2</xdr:col>
      <xdr:colOff>252692</xdr:colOff>
      <xdr:row>88</xdr:row>
      <xdr:rowOff>140963</xdr:rowOff>
    </xdr:to>
    <xdr:sp macro="" textlink="">
      <xdr:nvSpPr>
        <xdr:cNvPr id="19" name="AutoShape 2" descr="cid:image002.gif@01C68B21.9782C830">
          <a:extLst>
            <a:ext uri="{FF2B5EF4-FFF2-40B4-BE49-F238E27FC236}">
              <a16:creationId xmlns:a16="http://schemas.microsoft.com/office/drawing/2014/main" id="{00000000-0008-0000-0100-000013000000}"/>
            </a:ext>
          </a:extLst>
        </xdr:cNvPr>
        <xdr:cNvSpPr>
          <a:spLocks noChangeAspect="1" noChangeArrowheads="1"/>
        </xdr:cNvSpPr>
      </xdr:nvSpPr>
      <xdr:spPr bwMode="auto">
        <a:xfrm>
          <a:off x="276225" y="25669875"/>
          <a:ext cx="1036917" cy="633881"/>
        </a:xfrm>
        <a:prstGeom prst="rect">
          <a:avLst/>
        </a:prstGeom>
        <a:noFill/>
        <a:ln w="9525">
          <a:noFill/>
          <a:miter lim="800000"/>
          <a:headEnd/>
          <a:tailEnd/>
        </a:ln>
      </xdr:spPr>
    </xdr:sp>
    <xdr:clientData/>
  </xdr:twoCellAnchor>
  <xdr:twoCellAnchor editAs="oneCell">
    <xdr:from>
      <xdr:col>1</xdr:col>
      <xdr:colOff>0</xdr:colOff>
      <xdr:row>85</xdr:row>
      <xdr:rowOff>0</xdr:rowOff>
    </xdr:from>
    <xdr:to>
      <xdr:col>2</xdr:col>
      <xdr:colOff>252692</xdr:colOff>
      <xdr:row>88</xdr:row>
      <xdr:rowOff>144137</xdr:rowOff>
    </xdr:to>
    <xdr:sp macro="" textlink="">
      <xdr:nvSpPr>
        <xdr:cNvPr id="20" name="AutoShape 1" descr="cid:image002.gif@01C68B21.9782C830">
          <a:extLst>
            <a:ext uri="{FF2B5EF4-FFF2-40B4-BE49-F238E27FC236}">
              <a16:creationId xmlns:a16="http://schemas.microsoft.com/office/drawing/2014/main" id="{00000000-0008-0000-0100-000014000000}"/>
            </a:ext>
          </a:extLst>
        </xdr:cNvPr>
        <xdr:cNvSpPr>
          <a:spLocks noChangeAspect="1" noChangeArrowheads="1"/>
        </xdr:cNvSpPr>
      </xdr:nvSpPr>
      <xdr:spPr bwMode="auto">
        <a:xfrm>
          <a:off x="276225" y="25669875"/>
          <a:ext cx="1036917" cy="637055"/>
        </a:xfrm>
        <a:prstGeom prst="rect">
          <a:avLst/>
        </a:prstGeom>
        <a:noFill/>
        <a:ln w="9525">
          <a:noFill/>
          <a:miter lim="800000"/>
          <a:headEnd/>
          <a:tailEnd/>
        </a:ln>
      </xdr:spPr>
    </xdr:sp>
    <xdr:clientData/>
  </xdr:twoCellAnchor>
  <xdr:twoCellAnchor editAs="oneCell">
    <xdr:from>
      <xdr:col>1</xdr:col>
      <xdr:colOff>0</xdr:colOff>
      <xdr:row>85</xdr:row>
      <xdr:rowOff>0</xdr:rowOff>
    </xdr:from>
    <xdr:to>
      <xdr:col>2</xdr:col>
      <xdr:colOff>252692</xdr:colOff>
      <xdr:row>88</xdr:row>
      <xdr:rowOff>144137</xdr:rowOff>
    </xdr:to>
    <xdr:sp macro="" textlink="">
      <xdr:nvSpPr>
        <xdr:cNvPr id="21" name="AutoShape 2" descr="cid:image002.gif@01C68B21.9782C830">
          <a:extLst>
            <a:ext uri="{FF2B5EF4-FFF2-40B4-BE49-F238E27FC236}">
              <a16:creationId xmlns:a16="http://schemas.microsoft.com/office/drawing/2014/main" id="{00000000-0008-0000-0100-000015000000}"/>
            </a:ext>
          </a:extLst>
        </xdr:cNvPr>
        <xdr:cNvSpPr>
          <a:spLocks noChangeAspect="1" noChangeArrowheads="1"/>
        </xdr:cNvSpPr>
      </xdr:nvSpPr>
      <xdr:spPr bwMode="auto">
        <a:xfrm>
          <a:off x="276225" y="25669875"/>
          <a:ext cx="1036917" cy="637055"/>
        </a:xfrm>
        <a:prstGeom prst="rect">
          <a:avLst/>
        </a:prstGeom>
        <a:noFill/>
        <a:ln w="9525">
          <a:noFill/>
          <a:miter lim="800000"/>
          <a:headEnd/>
          <a:tailEnd/>
        </a:ln>
      </xdr:spPr>
    </xdr:sp>
    <xdr:clientData/>
  </xdr:twoCellAnchor>
  <xdr:twoCellAnchor editAs="oneCell">
    <xdr:from>
      <xdr:col>1</xdr:col>
      <xdr:colOff>0</xdr:colOff>
      <xdr:row>85</xdr:row>
      <xdr:rowOff>0</xdr:rowOff>
    </xdr:from>
    <xdr:to>
      <xdr:col>2</xdr:col>
      <xdr:colOff>252692</xdr:colOff>
      <xdr:row>88</xdr:row>
      <xdr:rowOff>144137</xdr:rowOff>
    </xdr:to>
    <xdr:sp macro="" textlink="">
      <xdr:nvSpPr>
        <xdr:cNvPr id="22" name="AutoShape 1" descr="cid:image002.gif@01C68B21.9782C830">
          <a:extLst>
            <a:ext uri="{FF2B5EF4-FFF2-40B4-BE49-F238E27FC236}">
              <a16:creationId xmlns:a16="http://schemas.microsoft.com/office/drawing/2014/main" id="{00000000-0008-0000-0100-000016000000}"/>
            </a:ext>
          </a:extLst>
        </xdr:cNvPr>
        <xdr:cNvSpPr>
          <a:spLocks noChangeAspect="1" noChangeArrowheads="1"/>
        </xdr:cNvSpPr>
      </xdr:nvSpPr>
      <xdr:spPr bwMode="auto">
        <a:xfrm>
          <a:off x="276225" y="25669875"/>
          <a:ext cx="1036917" cy="637055"/>
        </a:xfrm>
        <a:prstGeom prst="rect">
          <a:avLst/>
        </a:prstGeom>
        <a:noFill/>
        <a:ln w="9525">
          <a:noFill/>
          <a:miter lim="800000"/>
          <a:headEnd/>
          <a:tailEnd/>
        </a:ln>
      </xdr:spPr>
    </xdr:sp>
    <xdr:clientData/>
  </xdr:twoCellAnchor>
  <xdr:twoCellAnchor editAs="oneCell">
    <xdr:from>
      <xdr:col>1</xdr:col>
      <xdr:colOff>0</xdr:colOff>
      <xdr:row>400</xdr:row>
      <xdr:rowOff>0</xdr:rowOff>
    </xdr:from>
    <xdr:to>
      <xdr:col>2</xdr:col>
      <xdr:colOff>272863</xdr:colOff>
      <xdr:row>403</xdr:row>
      <xdr:rowOff>116541</xdr:rowOff>
    </xdr:to>
    <xdr:sp macro="" textlink="">
      <xdr:nvSpPr>
        <xdr:cNvPr id="23" name="AutoShape 1" descr="cid:image002.gif@01C68B21.9782C830">
          <a:extLst>
            <a:ext uri="{FF2B5EF4-FFF2-40B4-BE49-F238E27FC236}">
              <a16:creationId xmlns:a16="http://schemas.microsoft.com/office/drawing/2014/main" id="{00000000-0008-0000-0100-000017000000}"/>
            </a:ext>
          </a:extLst>
        </xdr:cNvPr>
        <xdr:cNvSpPr>
          <a:spLocks noChangeAspect="1" noChangeArrowheads="1"/>
        </xdr:cNvSpPr>
      </xdr:nvSpPr>
      <xdr:spPr bwMode="auto">
        <a:xfrm>
          <a:off x="285750" y="75657075"/>
          <a:ext cx="1057088" cy="602316"/>
        </a:xfrm>
        <a:prstGeom prst="rect">
          <a:avLst/>
        </a:prstGeom>
        <a:noFill/>
        <a:ln w="9525">
          <a:noFill/>
          <a:miter lim="800000"/>
          <a:headEnd/>
          <a:tailEnd/>
        </a:ln>
      </xdr:spPr>
    </xdr:sp>
    <xdr:clientData/>
  </xdr:twoCellAnchor>
  <xdr:twoCellAnchor editAs="oneCell">
    <xdr:from>
      <xdr:col>1</xdr:col>
      <xdr:colOff>0</xdr:colOff>
      <xdr:row>400</xdr:row>
      <xdr:rowOff>0</xdr:rowOff>
    </xdr:from>
    <xdr:to>
      <xdr:col>2</xdr:col>
      <xdr:colOff>272863</xdr:colOff>
      <xdr:row>403</xdr:row>
      <xdr:rowOff>116541</xdr:rowOff>
    </xdr:to>
    <xdr:sp macro="" textlink="">
      <xdr:nvSpPr>
        <xdr:cNvPr id="24" name="AutoShape 2" descr="cid:image002.gif@01C68B21.9782C830">
          <a:extLst>
            <a:ext uri="{FF2B5EF4-FFF2-40B4-BE49-F238E27FC236}">
              <a16:creationId xmlns:a16="http://schemas.microsoft.com/office/drawing/2014/main" id="{00000000-0008-0000-0100-000018000000}"/>
            </a:ext>
          </a:extLst>
        </xdr:cNvPr>
        <xdr:cNvSpPr>
          <a:spLocks noChangeAspect="1" noChangeArrowheads="1"/>
        </xdr:cNvSpPr>
      </xdr:nvSpPr>
      <xdr:spPr bwMode="auto">
        <a:xfrm>
          <a:off x="285750" y="75657075"/>
          <a:ext cx="1057088" cy="602316"/>
        </a:xfrm>
        <a:prstGeom prst="rect">
          <a:avLst/>
        </a:prstGeom>
        <a:noFill/>
        <a:ln w="9525">
          <a:noFill/>
          <a:miter lim="800000"/>
          <a:headEnd/>
          <a:tailEnd/>
        </a:ln>
      </xdr:spPr>
    </xdr:sp>
    <xdr:clientData/>
  </xdr:twoCellAnchor>
  <xdr:twoCellAnchor editAs="oneCell">
    <xdr:from>
      <xdr:col>1</xdr:col>
      <xdr:colOff>0</xdr:colOff>
      <xdr:row>400</xdr:row>
      <xdr:rowOff>0</xdr:rowOff>
    </xdr:from>
    <xdr:to>
      <xdr:col>2</xdr:col>
      <xdr:colOff>272863</xdr:colOff>
      <xdr:row>403</xdr:row>
      <xdr:rowOff>116541</xdr:rowOff>
    </xdr:to>
    <xdr:sp macro="" textlink="">
      <xdr:nvSpPr>
        <xdr:cNvPr id="25" name="AutoShape 1" descr="cid:image002.gif@01C68B21.9782C830">
          <a:extLst>
            <a:ext uri="{FF2B5EF4-FFF2-40B4-BE49-F238E27FC236}">
              <a16:creationId xmlns:a16="http://schemas.microsoft.com/office/drawing/2014/main" id="{00000000-0008-0000-0100-000019000000}"/>
            </a:ext>
          </a:extLst>
        </xdr:cNvPr>
        <xdr:cNvSpPr>
          <a:spLocks noChangeAspect="1" noChangeArrowheads="1"/>
        </xdr:cNvSpPr>
      </xdr:nvSpPr>
      <xdr:spPr bwMode="auto">
        <a:xfrm>
          <a:off x="285750" y="75657075"/>
          <a:ext cx="1057088" cy="602316"/>
        </a:xfrm>
        <a:prstGeom prst="rect">
          <a:avLst/>
        </a:prstGeom>
        <a:noFill/>
        <a:ln w="9525">
          <a:noFill/>
          <a:miter lim="800000"/>
          <a:headEnd/>
          <a:tailEnd/>
        </a:ln>
      </xdr:spPr>
    </xdr:sp>
    <xdr:clientData/>
  </xdr:twoCellAnchor>
  <xdr:twoCellAnchor editAs="oneCell">
    <xdr:from>
      <xdr:col>1</xdr:col>
      <xdr:colOff>0</xdr:colOff>
      <xdr:row>934</xdr:row>
      <xdr:rowOff>0</xdr:rowOff>
    </xdr:from>
    <xdr:to>
      <xdr:col>2</xdr:col>
      <xdr:colOff>252692</xdr:colOff>
      <xdr:row>937</xdr:row>
      <xdr:rowOff>149787</xdr:rowOff>
    </xdr:to>
    <xdr:sp macro="" textlink="">
      <xdr:nvSpPr>
        <xdr:cNvPr id="33" name="AutoShape 1" descr="cid:image002.gif@01C68B21.9782C830">
          <a:extLst>
            <a:ext uri="{FF2B5EF4-FFF2-40B4-BE49-F238E27FC236}">
              <a16:creationId xmlns:a16="http://schemas.microsoft.com/office/drawing/2014/main" id="{00000000-0008-0000-0100-000021000000}"/>
            </a:ext>
          </a:extLst>
        </xdr:cNvPr>
        <xdr:cNvSpPr>
          <a:spLocks noChangeAspect="1" noChangeArrowheads="1"/>
        </xdr:cNvSpPr>
      </xdr:nvSpPr>
      <xdr:spPr bwMode="auto">
        <a:xfrm>
          <a:off x="276225" y="65893950"/>
          <a:ext cx="1036917" cy="635561"/>
        </a:xfrm>
        <a:prstGeom prst="rect">
          <a:avLst/>
        </a:prstGeom>
        <a:noFill/>
        <a:ln w="9525">
          <a:noFill/>
          <a:miter lim="800000"/>
          <a:headEnd/>
          <a:tailEnd/>
        </a:ln>
      </xdr:spPr>
    </xdr:sp>
    <xdr:clientData/>
  </xdr:twoCellAnchor>
  <xdr:twoCellAnchor editAs="oneCell">
    <xdr:from>
      <xdr:col>1</xdr:col>
      <xdr:colOff>0</xdr:colOff>
      <xdr:row>934</xdr:row>
      <xdr:rowOff>0</xdr:rowOff>
    </xdr:from>
    <xdr:to>
      <xdr:col>2</xdr:col>
      <xdr:colOff>252692</xdr:colOff>
      <xdr:row>937</xdr:row>
      <xdr:rowOff>149787</xdr:rowOff>
    </xdr:to>
    <xdr:sp macro="" textlink="">
      <xdr:nvSpPr>
        <xdr:cNvPr id="34" name="AutoShape 2" descr="cid:image002.gif@01C68B21.9782C830">
          <a:extLst>
            <a:ext uri="{FF2B5EF4-FFF2-40B4-BE49-F238E27FC236}">
              <a16:creationId xmlns:a16="http://schemas.microsoft.com/office/drawing/2014/main" id="{00000000-0008-0000-0100-000022000000}"/>
            </a:ext>
          </a:extLst>
        </xdr:cNvPr>
        <xdr:cNvSpPr>
          <a:spLocks noChangeAspect="1" noChangeArrowheads="1"/>
        </xdr:cNvSpPr>
      </xdr:nvSpPr>
      <xdr:spPr bwMode="auto">
        <a:xfrm>
          <a:off x="276225" y="65893950"/>
          <a:ext cx="1036917" cy="635561"/>
        </a:xfrm>
        <a:prstGeom prst="rect">
          <a:avLst/>
        </a:prstGeom>
        <a:noFill/>
        <a:ln w="9525">
          <a:noFill/>
          <a:miter lim="800000"/>
          <a:headEnd/>
          <a:tailEnd/>
        </a:ln>
      </xdr:spPr>
    </xdr:sp>
    <xdr:clientData/>
  </xdr:twoCellAnchor>
  <xdr:twoCellAnchor editAs="oneCell">
    <xdr:from>
      <xdr:col>1</xdr:col>
      <xdr:colOff>0</xdr:colOff>
      <xdr:row>934</xdr:row>
      <xdr:rowOff>0</xdr:rowOff>
    </xdr:from>
    <xdr:to>
      <xdr:col>2</xdr:col>
      <xdr:colOff>252692</xdr:colOff>
      <xdr:row>937</xdr:row>
      <xdr:rowOff>149787</xdr:rowOff>
    </xdr:to>
    <xdr:sp macro="" textlink="">
      <xdr:nvSpPr>
        <xdr:cNvPr id="35" name="AutoShape 1" descr="cid:image002.gif@01C68B21.9782C830">
          <a:extLst>
            <a:ext uri="{FF2B5EF4-FFF2-40B4-BE49-F238E27FC236}">
              <a16:creationId xmlns:a16="http://schemas.microsoft.com/office/drawing/2014/main" id="{00000000-0008-0000-0100-000023000000}"/>
            </a:ext>
          </a:extLst>
        </xdr:cNvPr>
        <xdr:cNvSpPr>
          <a:spLocks noChangeAspect="1" noChangeArrowheads="1"/>
        </xdr:cNvSpPr>
      </xdr:nvSpPr>
      <xdr:spPr bwMode="auto">
        <a:xfrm>
          <a:off x="276225" y="65893950"/>
          <a:ext cx="1036917" cy="635561"/>
        </a:xfrm>
        <a:prstGeom prst="rect">
          <a:avLst/>
        </a:prstGeom>
        <a:noFill/>
        <a:ln w="9525">
          <a:noFill/>
          <a:miter lim="800000"/>
          <a:headEnd/>
          <a:tailEnd/>
        </a:ln>
      </xdr:spPr>
    </xdr:sp>
    <xdr:clientData/>
  </xdr:twoCellAnchor>
  <xdr:twoCellAnchor editAs="oneCell">
    <xdr:from>
      <xdr:col>1</xdr:col>
      <xdr:colOff>0</xdr:colOff>
      <xdr:row>934</xdr:row>
      <xdr:rowOff>0</xdr:rowOff>
    </xdr:from>
    <xdr:to>
      <xdr:col>2</xdr:col>
      <xdr:colOff>252692</xdr:colOff>
      <xdr:row>937</xdr:row>
      <xdr:rowOff>149787</xdr:rowOff>
    </xdr:to>
    <xdr:sp macro="" textlink="">
      <xdr:nvSpPr>
        <xdr:cNvPr id="36" name="AutoShape 2" descr="cid:image002.gif@01C68B21.9782C830">
          <a:extLst>
            <a:ext uri="{FF2B5EF4-FFF2-40B4-BE49-F238E27FC236}">
              <a16:creationId xmlns:a16="http://schemas.microsoft.com/office/drawing/2014/main" id="{00000000-0008-0000-0100-000024000000}"/>
            </a:ext>
          </a:extLst>
        </xdr:cNvPr>
        <xdr:cNvSpPr>
          <a:spLocks noChangeAspect="1" noChangeArrowheads="1"/>
        </xdr:cNvSpPr>
      </xdr:nvSpPr>
      <xdr:spPr bwMode="auto">
        <a:xfrm>
          <a:off x="276225" y="65893950"/>
          <a:ext cx="1036917" cy="635561"/>
        </a:xfrm>
        <a:prstGeom prst="rect">
          <a:avLst/>
        </a:prstGeom>
        <a:noFill/>
        <a:ln w="9525">
          <a:noFill/>
          <a:miter lim="800000"/>
          <a:headEnd/>
          <a:tailEnd/>
        </a:ln>
      </xdr:spPr>
    </xdr:sp>
    <xdr:clientData/>
  </xdr:twoCellAnchor>
  <xdr:twoCellAnchor editAs="oneCell">
    <xdr:from>
      <xdr:col>1</xdr:col>
      <xdr:colOff>0</xdr:colOff>
      <xdr:row>936</xdr:row>
      <xdr:rowOff>0</xdr:rowOff>
    </xdr:from>
    <xdr:to>
      <xdr:col>2</xdr:col>
      <xdr:colOff>252692</xdr:colOff>
      <xdr:row>939</xdr:row>
      <xdr:rowOff>152026</xdr:rowOff>
    </xdr:to>
    <xdr:sp macro="" textlink="">
      <xdr:nvSpPr>
        <xdr:cNvPr id="37" name="AutoShape 1" descr="cid:image002.gif@01C68B21.9782C830">
          <a:extLst>
            <a:ext uri="{FF2B5EF4-FFF2-40B4-BE49-F238E27FC236}">
              <a16:creationId xmlns:a16="http://schemas.microsoft.com/office/drawing/2014/main" id="{00000000-0008-0000-0100-000025000000}"/>
            </a:ext>
          </a:extLst>
        </xdr:cNvPr>
        <xdr:cNvSpPr>
          <a:spLocks noChangeAspect="1" noChangeArrowheads="1"/>
        </xdr:cNvSpPr>
      </xdr:nvSpPr>
      <xdr:spPr bwMode="auto">
        <a:xfrm>
          <a:off x="276225" y="66436875"/>
          <a:ext cx="1036917" cy="637801"/>
        </a:xfrm>
        <a:prstGeom prst="rect">
          <a:avLst/>
        </a:prstGeom>
        <a:noFill/>
        <a:ln w="9525">
          <a:noFill/>
          <a:miter lim="800000"/>
          <a:headEnd/>
          <a:tailEnd/>
        </a:ln>
      </xdr:spPr>
    </xdr:sp>
    <xdr:clientData/>
  </xdr:twoCellAnchor>
  <xdr:twoCellAnchor editAs="oneCell">
    <xdr:from>
      <xdr:col>1</xdr:col>
      <xdr:colOff>0</xdr:colOff>
      <xdr:row>936</xdr:row>
      <xdr:rowOff>0</xdr:rowOff>
    </xdr:from>
    <xdr:to>
      <xdr:col>2</xdr:col>
      <xdr:colOff>252692</xdr:colOff>
      <xdr:row>939</xdr:row>
      <xdr:rowOff>152026</xdr:rowOff>
    </xdr:to>
    <xdr:sp macro="" textlink="">
      <xdr:nvSpPr>
        <xdr:cNvPr id="38" name="AutoShape 2" descr="cid:image002.gif@01C68B21.9782C830">
          <a:extLst>
            <a:ext uri="{FF2B5EF4-FFF2-40B4-BE49-F238E27FC236}">
              <a16:creationId xmlns:a16="http://schemas.microsoft.com/office/drawing/2014/main" id="{00000000-0008-0000-0100-000026000000}"/>
            </a:ext>
          </a:extLst>
        </xdr:cNvPr>
        <xdr:cNvSpPr>
          <a:spLocks noChangeAspect="1" noChangeArrowheads="1"/>
        </xdr:cNvSpPr>
      </xdr:nvSpPr>
      <xdr:spPr bwMode="auto">
        <a:xfrm>
          <a:off x="276225" y="66436875"/>
          <a:ext cx="1036917" cy="637801"/>
        </a:xfrm>
        <a:prstGeom prst="rect">
          <a:avLst/>
        </a:prstGeom>
        <a:noFill/>
        <a:ln w="9525">
          <a:noFill/>
          <a:miter lim="800000"/>
          <a:headEnd/>
          <a:tailEnd/>
        </a:ln>
      </xdr:spPr>
    </xdr:sp>
    <xdr:clientData/>
  </xdr:twoCellAnchor>
  <xdr:twoCellAnchor editAs="oneCell">
    <xdr:from>
      <xdr:col>1</xdr:col>
      <xdr:colOff>0</xdr:colOff>
      <xdr:row>936</xdr:row>
      <xdr:rowOff>0</xdr:rowOff>
    </xdr:from>
    <xdr:to>
      <xdr:col>2</xdr:col>
      <xdr:colOff>252692</xdr:colOff>
      <xdr:row>939</xdr:row>
      <xdr:rowOff>152026</xdr:rowOff>
    </xdr:to>
    <xdr:sp macro="" textlink="">
      <xdr:nvSpPr>
        <xdr:cNvPr id="39" name="AutoShape 1" descr="cid:image002.gif@01C68B21.9782C830">
          <a:extLst>
            <a:ext uri="{FF2B5EF4-FFF2-40B4-BE49-F238E27FC236}">
              <a16:creationId xmlns:a16="http://schemas.microsoft.com/office/drawing/2014/main" id="{00000000-0008-0000-0100-000027000000}"/>
            </a:ext>
          </a:extLst>
        </xdr:cNvPr>
        <xdr:cNvSpPr>
          <a:spLocks noChangeAspect="1" noChangeArrowheads="1"/>
        </xdr:cNvSpPr>
      </xdr:nvSpPr>
      <xdr:spPr bwMode="auto">
        <a:xfrm>
          <a:off x="276225" y="66436875"/>
          <a:ext cx="1036917" cy="637801"/>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YasirNaeem\COMPLETED%20BOQS\BUILDINGS%20&amp;%20INFRA\MCDP\3.%20SHOPPING%20CENTRE%20BANK%20ROAD\FINAL%20BOQ%20Shopping%20Centre%20Bank%20Road%20(25-05-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hmed\AHMED(work)\Work%20Done\CWE\President%20house\PH(21-03-13)\BOQ%20PRESIDENT%20HOUSE%20(NESPAK)%2021-03-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RCDP\GOI%20NALLA%20BUS%20TERMINAL\BOQ%20BUS%20TERMINAL\BOQ%20Bus%20Terminal%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AMIR%20SHAHZAD%20(DATA)\CSR-AJK%202009\Finalized%20CSR%20by%20Miss%20Rubina\CSR%2009(I)%20Final%20Baghs-Aug%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AMIR%20SHAHZAD%20(DATA)\CSR-AJK%202009\Finalized%20CSR%20by%20Miss%20Rubina\CSR%2009(I)%20Final%20Baghs-Aug%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CDP\SOUTHERN%20BYPASS\BOQ%20Southern%20Bypass\FINAL%20BOQ%20SOUTHERN%20BYPASS%20(NESPAK)Inte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C-NS"/>
      <sheetName val="P-NS"/>
      <sheetName val="E-NS"/>
      <sheetName val="Ref"/>
      <sheetName val="MORTAR"/>
      <sheetName val="Shutt"/>
      <sheetName val="M. MAT"/>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1"/>
      <sheetName val="C-NS"/>
      <sheetName val="P-NS"/>
      <sheetName val="Ref"/>
      <sheetName val="MORTAR"/>
      <sheetName val="Shutt-2"/>
      <sheetName val="Shu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view="pageBreakPreview" zoomScale="80" zoomScaleNormal="80" zoomScaleSheetLayoutView="80" workbookViewId="0">
      <selection activeCell="E10" sqref="E10:E17"/>
    </sheetView>
  </sheetViews>
  <sheetFormatPr defaultRowHeight="14.25"/>
  <cols>
    <col min="1" max="1" width="5.85546875" style="126" bestFit="1" customWidth="1"/>
    <col min="2" max="2" width="18" style="126" customWidth="1"/>
    <col min="3" max="3" width="12.42578125" style="126" customWidth="1"/>
    <col min="4" max="4" width="12.28515625" style="126" bestFit="1" customWidth="1"/>
    <col min="5" max="5" width="20.42578125" style="126" customWidth="1"/>
    <col min="6" max="6" width="19.28515625" style="126" customWidth="1"/>
    <col min="7" max="7" width="28.85546875" style="126" customWidth="1"/>
    <col min="8" max="16384" width="9.140625" style="126"/>
  </cols>
  <sheetData>
    <row r="1" spans="1:10" ht="18" customHeight="1">
      <c r="A1" s="569" t="s">
        <v>0</v>
      </c>
      <c r="B1" s="569"/>
      <c r="C1" s="569"/>
      <c r="D1" s="569"/>
      <c r="E1" s="569"/>
      <c r="F1" s="569"/>
      <c r="G1" s="569"/>
      <c r="H1" s="125"/>
    </row>
    <row r="2" spans="1:10" ht="14.25" customHeight="1">
      <c r="A2" s="19"/>
      <c r="B2" s="19"/>
      <c r="C2" s="19"/>
      <c r="D2" s="19"/>
      <c r="E2" s="19"/>
      <c r="F2" s="19"/>
      <c r="G2" s="19"/>
      <c r="H2" s="127"/>
    </row>
    <row r="3" spans="1:10" ht="22.5" customHeight="1">
      <c r="A3" s="570" t="s">
        <v>1</v>
      </c>
      <c r="B3" s="570"/>
      <c r="C3" s="570"/>
      <c r="D3" s="570"/>
      <c r="E3" s="570"/>
      <c r="F3" s="570"/>
      <c r="G3" s="570"/>
      <c r="H3" s="127"/>
    </row>
    <row r="4" spans="1:10">
      <c r="A4" s="19"/>
      <c r="B4" s="19"/>
      <c r="C4" s="19"/>
      <c r="D4" s="19"/>
      <c r="E4" s="19"/>
      <c r="F4" s="19"/>
      <c r="G4" s="19"/>
      <c r="H4" s="127"/>
    </row>
    <row r="5" spans="1:10">
      <c r="A5" s="570" t="s">
        <v>2</v>
      </c>
      <c r="B5" s="570"/>
      <c r="C5" s="570"/>
      <c r="D5" s="570"/>
      <c r="E5" s="570"/>
      <c r="F5" s="570"/>
      <c r="G5" s="570"/>
      <c r="H5" s="127"/>
    </row>
    <row r="7" spans="1:10" ht="15">
      <c r="A7" s="571" t="s">
        <v>3</v>
      </c>
      <c r="B7" s="571"/>
      <c r="C7" s="571"/>
      <c r="D7" s="571"/>
      <c r="E7" s="571"/>
      <c r="F7" s="571"/>
      <c r="G7" s="571"/>
    </row>
    <row r="8" spans="1:10">
      <c r="A8" s="572"/>
      <c r="B8" s="572"/>
      <c r="C8" s="572"/>
      <c r="D8" s="572"/>
    </row>
    <row r="9" spans="1:10" ht="45.75" customHeight="1">
      <c r="A9" s="128" t="s">
        <v>4</v>
      </c>
      <c r="B9" s="128" t="s">
        <v>5</v>
      </c>
      <c r="C9" s="129" t="s">
        <v>6</v>
      </c>
      <c r="D9" s="129" t="s">
        <v>7</v>
      </c>
      <c r="E9" s="129" t="s">
        <v>8</v>
      </c>
      <c r="F9" s="129" t="s">
        <v>9</v>
      </c>
      <c r="G9" s="129" t="s">
        <v>10</v>
      </c>
    </row>
    <row r="10" spans="1:10" ht="64.5" customHeight="1">
      <c r="A10" s="130">
        <v>1</v>
      </c>
      <c r="B10" s="131" t="s">
        <v>11</v>
      </c>
      <c r="C10" s="131" t="s">
        <v>12</v>
      </c>
      <c r="D10" s="132" t="s">
        <v>13</v>
      </c>
      <c r="E10" s="133"/>
      <c r="F10" s="132" t="s">
        <v>14</v>
      </c>
      <c r="G10" s="429" t="s">
        <v>15</v>
      </c>
      <c r="J10" s="126">
        <v>8000</v>
      </c>
    </row>
    <row r="11" spans="1:10" ht="63.75" customHeight="1">
      <c r="A11" s="130">
        <v>2</v>
      </c>
      <c r="B11" s="131" t="s">
        <v>16</v>
      </c>
      <c r="C11" s="131" t="s">
        <v>12</v>
      </c>
      <c r="D11" s="132" t="s">
        <v>13</v>
      </c>
      <c r="E11" s="133"/>
      <c r="F11" s="132" t="s">
        <v>17</v>
      </c>
      <c r="G11" s="429" t="s">
        <v>18</v>
      </c>
      <c r="J11" s="126">
        <v>2940</v>
      </c>
    </row>
    <row r="12" spans="1:10" ht="60.75" customHeight="1">
      <c r="A12" s="130">
        <v>3</v>
      </c>
      <c r="B12" s="131" t="s">
        <v>19</v>
      </c>
      <c r="C12" s="131" t="s">
        <v>20</v>
      </c>
      <c r="D12" s="132" t="s">
        <v>13</v>
      </c>
      <c r="E12" s="133"/>
      <c r="F12" s="132" t="s">
        <v>14</v>
      </c>
      <c r="G12" s="429" t="s">
        <v>21</v>
      </c>
      <c r="J12" s="126">
        <v>350</v>
      </c>
    </row>
    <row r="13" spans="1:10" ht="69.75" customHeight="1">
      <c r="A13" s="130">
        <v>4</v>
      </c>
      <c r="B13" s="131" t="s">
        <v>22</v>
      </c>
      <c r="C13" s="131" t="s">
        <v>23</v>
      </c>
      <c r="D13" s="132" t="s">
        <v>13</v>
      </c>
      <c r="E13" s="133"/>
      <c r="F13" s="131" t="s">
        <v>24</v>
      </c>
      <c r="G13" s="429" t="s">
        <v>25</v>
      </c>
      <c r="J13" s="126">
        <v>2580</v>
      </c>
    </row>
    <row r="14" spans="1:10" ht="38.25" customHeight="1">
      <c r="A14" s="130">
        <v>5</v>
      </c>
      <c r="B14" s="131" t="s">
        <v>26</v>
      </c>
      <c r="C14" s="131" t="s">
        <v>27</v>
      </c>
      <c r="D14" s="132" t="s">
        <v>13</v>
      </c>
      <c r="E14" s="133"/>
      <c r="F14" s="131" t="s">
        <v>14</v>
      </c>
      <c r="G14" s="429" t="s">
        <v>28</v>
      </c>
    </row>
    <row r="15" spans="1:10" ht="51.75" customHeight="1">
      <c r="A15" s="130">
        <v>6</v>
      </c>
      <c r="B15" s="131" t="s">
        <v>29</v>
      </c>
      <c r="C15" s="131" t="s">
        <v>30</v>
      </c>
      <c r="D15" s="132" t="s">
        <v>13</v>
      </c>
      <c r="E15" s="133"/>
      <c r="F15" s="131" t="s">
        <v>14</v>
      </c>
      <c r="G15" s="429" t="s">
        <v>31</v>
      </c>
    </row>
    <row r="16" spans="1:10" ht="47.25" customHeight="1">
      <c r="A16" s="130">
        <v>7</v>
      </c>
      <c r="B16" s="131" t="s">
        <v>32</v>
      </c>
      <c r="C16" s="131" t="s">
        <v>33</v>
      </c>
      <c r="D16" s="132" t="s">
        <v>13</v>
      </c>
      <c r="E16" s="133"/>
      <c r="F16" s="132" t="s">
        <v>14</v>
      </c>
      <c r="G16" s="429" t="s">
        <v>31</v>
      </c>
    </row>
    <row r="17" spans="1:10" ht="42" customHeight="1">
      <c r="A17" s="566" t="s">
        <v>34</v>
      </c>
      <c r="B17" s="567"/>
      <c r="C17" s="567"/>
      <c r="D17" s="568"/>
      <c r="E17" s="134"/>
      <c r="F17" s="134"/>
      <c r="G17" s="134"/>
      <c r="J17" s="126">
        <f>SUM(J10:J16)</f>
        <v>13870</v>
      </c>
    </row>
    <row r="18" spans="1:10">
      <c r="J18" s="126">
        <f>25000-J17</f>
        <v>11130</v>
      </c>
    </row>
  </sheetData>
  <mergeCells count="6">
    <mergeCell ref="A17:D17"/>
    <mergeCell ref="A1:G1"/>
    <mergeCell ref="A3:G3"/>
    <mergeCell ref="A5:G5"/>
    <mergeCell ref="A7:G7"/>
    <mergeCell ref="A8:D8"/>
  </mergeCells>
  <printOptions horizontalCentered="1"/>
  <pageMargins left="0.75" right="0.5" top="0.75" bottom="0.75" header="0.3" footer="0.3"/>
  <pageSetup scale="7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62"/>
  <sheetViews>
    <sheetView tabSelected="1" view="pageBreakPreview" topLeftCell="A1192" zoomScaleNormal="100" zoomScaleSheetLayoutView="100" workbookViewId="0">
      <selection activeCell="A892" sqref="A892:XFD892"/>
    </sheetView>
  </sheetViews>
  <sheetFormatPr defaultColWidth="9.140625" defaultRowHeight="12.75"/>
  <cols>
    <col min="1" max="1" width="5.5703125" style="3" customWidth="1"/>
    <col min="2" max="2" width="11.7109375" style="3" customWidth="1"/>
    <col min="3" max="3" width="42.28515625" style="124" customWidth="1"/>
    <col min="4" max="4" width="5.42578125" style="4" customWidth="1"/>
    <col min="5" max="5" width="7.5703125" style="5" bestFit="1" customWidth="1"/>
    <col min="6" max="6" width="7.28515625" style="563" bestFit="1" customWidth="1"/>
    <col min="7" max="7" width="10.85546875" style="397" bestFit="1" customWidth="1"/>
    <col min="8" max="8" width="13.5703125" style="488" customWidth="1"/>
    <col min="9" max="9" width="16.5703125" style="2" customWidth="1"/>
    <col min="10" max="10" width="14.5703125" style="1" customWidth="1"/>
    <col min="11" max="11" width="9.140625" style="1"/>
    <col min="12" max="12" width="12" style="1" bestFit="1" customWidth="1"/>
    <col min="13" max="16384" width="9.140625" style="1"/>
  </cols>
  <sheetData>
    <row r="1" spans="1:8">
      <c r="A1" s="579" t="s">
        <v>0</v>
      </c>
      <c r="B1" s="579"/>
      <c r="C1" s="579"/>
      <c r="D1" s="579"/>
      <c r="E1" s="579"/>
      <c r="F1" s="579"/>
      <c r="G1" s="579"/>
      <c r="H1" s="579"/>
    </row>
    <row r="3" spans="1:8" ht="32.25" customHeight="1">
      <c r="A3" s="570" t="s">
        <v>1</v>
      </c>
      <c r="B3" s="570"/>
      <c r="C3" s="570"/>
      <c r="D3" s="570"/>
      <c r="E3" s="570"/>
      <c r="F3" s="570"/>
      <c r="G3" s="570"/>
      <c r="H3" s="570"/>
    </row>
    <row r="4" spans="1:8" s="6" customFormat="1" ht="15.75">
      <c r="A4" s="582"/>
      <c r="B4" s="582"/>
      <c r="C4" s="582"/>
      <c r="D4" s="582"/>
      <c r="E4" s="582"/>
      <c r="F4" s="582"/>
      <c r="G4" s="582"/>
      <c r="H4" s="582"/>
    </row>
    <row r="5" spans="1:8" s="6" customFormat="1">
      <c r="A5" s="570" t="s">
        <v>2</v>
      </c>
      <c r="B5" s="570"/>
      <c r="C5" s="570"/>
      <c r="D5" s="570"/>
      <c r="E5" s="570"/>
      <c r="F5" s="570"/>
      <c r="G5" s="570"/>
      <c r="H5" s="570"/>
    </row>
    <row r="6" spans="1:8" s="6" customFormat="1" ht="15.75">
      <c r="A6" s="582"/>
      <c r="B6" s="582"/>
      <c r="C6" s="582"/>
      <c r="D6" s="582"/>
      <c r="E6" s="582"/>
      <c r="F6" s="582"/>
      <c r="G6" s="582"/>
      <c r="H6" s="582"/>
    </row>
    <row r="7" spans="1:8" s="6" customFormat="1" ht="15" customHeight="1">
      <c r="A7" s="583" t="s">
        <v>35</v>
      </c>
      <c r="B7" s="583"/>
      <c r="C7" s="583"/>
      <c r="D7" s="583"/>
      <c r="E7" s="583"/>
      <c r="F7" s="583"/>
      <c r="G7" s="583"/>
      <c r="H7" s="583"/>
    </row>
    <row r="8" spans="1:8" s="10" customFormat="1" ht="15">
      <c r="A8" s="7"/>
      <c r="B8" s="7"/>
      <c r="C8" s="113"/>
      <c r="D8" s="8"/>
      <c r="E8" s="9"/>
      <c r="F8" s="499"/>
      <c r="G8" s="379"/>
      <c r="H8" s="430"/>
    </row>
    <row r="9" spans="1:8" s="13" customFormat="1" ht="39" customHeight="1">
      <c r="A9" s="11" t="s">
        <v>36</v>
      </c>
      <c r="B9" s="11" t="s">
        <v>37</v>
      </c>
      <c r="C9" s="12" t="s">
        <v>38</v>
      </c>
      <c r="D9" s="584" t="s">
        <v>39</v>
      </c>
      <c r="E9" s="585"/>
      <c r="F9" s="500" t="s">
        <v>40</v>
      </c>
      <c r="G9" s="380" t="s">
        <v>41</v>
      </c>
      <c r="H9" s="380" t="s">
        <v>42</v>
      </c>
    </row>
    <row r="10" spans="1:8" s="13" customFormat="1" ht="13.15" customHeight="1">
      <c r="A10" s="11" t="s">
        <v>43</v>
      </c>
      <c r="B10" s="14" t="s">
        <v>44</v>
      </c>
      <c r="C10" s="36" t="s">
        <v>45</v>
      </c>
      <c r="D10" s="586" t="s">
        <v>46</v>
      </c>
      <c r="E10" s="586"/>
      <c r="F10" s="500" t="s">
        <v>47</v>
      </c>
      <c r="G10" s="381" t="s">
        <v>48</v>
      </c>
      <c r="H10" s="381" t="s">
        <v>49</v>
      </c>
    </row>
    <row r="11" spans="1:8" s="13" customFormat="1" ht="13.15" customHeight="1">
      <c r="A11" s="15"/>
      <c r="B11" s="16"/>
      <c r="C11" s="114"/>
      <c r="D11" s="17"/>
      <c r="E11" s="17"/>
      <c r="F11" s="501"/>
      <c r="G11" s="382"/>
      <c r="H11" s="431"/>
    </row>
    <row r="12" spans="1:8" s="18" customFormat="1" ht="15">
      <c r="A12" s="587" t="s">
        <v>50</v>
      </c>
      <c r="B12" s="587"/>
      <c r="C12" s="587"/>
      <c r="D12" s="587"/>
      <c r="E12" s="587"/>
      <c r="F12" s="587"/>
      <c r="G12" s="587"/>
      <c r="H12" s="587"/>
    </row>
    <row r="13" spans="1:8" s="18" customFormat="1" ht="15">
      <c r="A13" s="580" t="s">
        <v>51</v>
      </c>
      <c r="B13" s="580"/>
      <c r="C13" s="580"/>
      <c r="D13" s="580"/>
      <c r="E13" s="580"/>
      <c r="F13" s="580"/>
      <c r="G13" s="580"/>
      <c r="H13" s="580"/>
    </row>
    <row r="14" spans="1:8" s="18" customFormat="1" ht="15">
      <c r="A14" s="35"/>
      <c r="B14" s="35"/>
      <c r="C14" s="115"/>
      <c r="D14" s="35"/>
      <c r="E14" s="35"/>
      <c r="F14" s="502"/>
      <c r="G14" s="383"/>
      <c r="H14" s="432"/>
    </row>
    <row r="15" spans="1:8" s="18" customFormat="1" ht="15">
      <c r="A15" s="580" t="s">
        <v>52</v>
      </c>
      <c r="B15" s="580"/>
      <c r="C15" s="580"/>
      <c r="D15" s="580"/>
      <c r="E15" s="580"/>
      <c r="F15" s="580"/>
      <c r="G15" s="580"/>
      <c r="H15" s="580"/>
    </row>
    <row r="16" spans="1:8" s="6" customFormat="1">
      <c r="A16" s="19"/>
      <c r="B16" s="19"/>
      <c r="C16" s="116"/>
      <c r="D16" s="23"/>
      <c r="E16" s="21"/>
      <c r="F16" s="503"/>
      <c r="G16" s="33"/>
      <c r="H16" s="433"/>
    </row>
    <row r="17" spans="1:14" s="22" customFormat="1">
      <c r="A17" s="19" t="s">
        <v>53</v>
      </c>
      <c r="B17" s="19"/>
      <c r="C17" s="581" t="s">
        <v>54</v>
      </c>
      <c r="D17" s="581"/>
      <c r="E17" s="581"/>
      <c r="F17" s="581"/>
      <c r="G17" s="581"/>
      <c r="H17" s="433"/>
    </row>
    <row r="18" spans="1:14" s="6" customFormat="1">
      <c r="A18" s="19"/>
      <c r="B18" s="19"/>
      <c r="C18" s="116"/>
      <c r="D18" s="23"/>
      <c r="E18" s="21"/>
      <c r="F18" s="503"/>
      <c r="G18" s="33"/>
      <c r="H18" s="433"/>
    </row>
    <row r="19" spans="1:14" s="6" customFormat="1" ht="25.5">
      <c r="A19" s="24">
        <v>1</v>
      </c>
      <c r="B19" s="25" t="s">
        <v>55</v>
      </c>
      <c r="C19" s="26" t="s">
        <v>56</v>
      </c>
      <c r="D19" s="27">
        <v>1000</v>
      </c>
      <c r="E19" s="28" t="s">
        <v>57</v>
      </c>
      <c r="F19" s="29">
        <v>2060</v>
      </c>
      <c r="G19" s="30"/>
      <c r="H19" s="434"/>
      <c r="I19" s="27"/>
      <c r="J19" s="28"/>
      <c r="K19" s="29"/>
      <c r="L19" s="30"/>
      <c r="M19" s="31"/>
      <c r="N19" s="27"/>
    </row>
    <row r="20" spans="1:14" s="6" customFormat="1">
      <c r="A20" s="24"/>
      <c r="B20" s="25"/>
      <c r="C20" s="26"/>
      <c r="D20" s="27"/>
      <c r="E20" s="28"/>
      <c r="F20" s="29"/>
      <c r="G20" s="30"/>
      <c r="H20" s="434"/>
      <c r="I20" s="27"/>
      <c r="J20" s="28"/>
      <c r="K20" s="29"/>
      <c r="L20" s="30"/>
      <c r="M20" s="31"/>
      <c r="N20" s="27"/>
    </row>
    <row r="21" spans="1:14" s="6" customFormat="1" ht="25.5">
      <c r="A21" s="24">
        <f>A19+1</f>
        <v>2</v>
      </c>
      <c r="B21" s="25" t="s">
        <v>58</v>
      </c>
      <c r="C21" s="26" t="s">
        <v>59</v>
      </c>
      <c r="D21" s="27">
        <v>100</v>
      </c>
      <c r="E21" s="28" t="s">
        <v>57</v>
      </c>
      <c r="F21" s="29">
        <v>1660</v>
      </c>
      <c r="G21" s="30"/>
      <c r="H21" s="434"/>
      <c r="I21" s="27"/>
      <c r="J21" s="28"/>
      <c r="K21" s="29"/>
      <c r="L21" s="30"/>
      <c r="M21" s="31"/>
      <c r="N21" s="27"/>
    </row>
    <row r="22" spans="1:14" s="6" customFormat="1">
      <c r="A22" s="24"/>
      <c r="B22" s="25"/>
      <c r="C22" s="26"/>
      <c r="D22" s="27"/>
      <c r="E22" s="28"/>
      <c r="F22" s="29"/>
      <c r="G22" s="30"/>
      <c r="H22" s="434"/>
      <c r="I22" s="27"/>
      <c r="J22" s="28"/>
      <c r="K22" s="29"/>
      <c r="L22" s="30"/>
      <c r="M22" s="31"/>
      <c r="N22" s="27"/>
    </row>
    <row r="23" spans="1:14" s="6" customFormat="1" ht="63.75">
      <c r="A23" s="24">
        <f>A21+1</f>
        <v>3</v>
      </c>
      <c r="B23" s="25" t="s">
        <v>60</v>
      </c>
      <c r="C23" s="32" t="s">
        <v>61</v>
      </c>
      <c r="D23" s="27">
        <v>100</v>
      </c>
      <c r="E23" s="28" t="s">
        <v>62</v>
      </c>
      <c r="F23" s="29">
        <v>1680</v>
      </c>
      <c r="G23" s="30"/>
      <c r="H23" s="434"/>
      <c r="I23" s="27"/>
      <c r="J23" s="28"/>
      <c r="K23" s="29"/>
      <c r="L23" s="30"/>
      <c r="M23" s="31"/>
      <c r="N23" s="27"/>
    </row>
    <row r="24" spans="1:14" s="6" customFormat="1">
      <c r="A24" s="24"/>
      <c r="B24" s="25"/>
      <c r="C24" s="26"/>
      <c r="D24" s="27"/>
      <c r="E24" s="28"/>
      <c r="F24" s="29"/>
      <c r="G24" s="30"/>
      <c r="H24" s="434"/>
      <c r="I24" s="27"/>
      <c r="J24" s="28"/>
      <c r="K24" s="29"/>
      <c r="L24" s="30"/>
      <c r="M24" s="31"/>
      <c r="N24" s="27"/>
    </row>
    <row r="25" spans="1:14" s="6" customFormat="1" ht="89.25">
      <c r="A25" s="24">
        <f>A23+1</f>
        <v>4</v>
      </c>
      <c r="B25" s="25" t="s">
        <v>63</v>
      </c>
      <c r="C25" s="32" t="s">
        <v>64</v>
      </c>
      <c r="D25" s="27">
        <v>1</v>
      </c>
      <c r="E25" s="28" t="s">
        <v>65</v>
      </c>
      <c r="F25" s="29">
        <v>50</v>
      </c>
      <c r="G25" s="30"/>
      <c r="H25" s="434"/>
      <c r="I25" s="27"/>
      <c r="J25" s="28"/>
      <c r="K25" s="29"/>
      <c r="L25" s="30"/>
      <c r="M25" s="31"/>
      <c r="N25" s="27"/>
    </row>
    <row r="26" spans="1:14" s="6" customFormat="1">
      <c r="A26" s="24"/>
      <c r="B26" s="25"/>
      <c r="C26" s="26"/>
      <c r="D26" s="27"/>
      <c r="E26" s="28"/>
      <c r="F26" s="29"/>
      <c r="G26" s="30"/>
      <c r="H26" s="434"/>
      <c r="I26" s="27"/>
      <c r="J26" s="28"/>
      <c r="K26" s="29"/>
      <c r="L26" s="30"/>
      <c r="M26" s="31"/>
      <c r="N26" s="27"/>
    </row>
    <row r="27" spans="1:14" s="6" customFormat="1" ht="89.25">
      <c r="A27" s="24">
        <f>A25+1</f>
        <v>5</v>
      </c>
      <c r="B27" s="25" t="s">
        <v>66</v>
      </c>
      <c r="C27" s="32" t="s">
        <v>67</v>
      </c>
      <c r="D27" s="27">
        <v>1</v>
      </c>
      <c r="E27" s="28" t="s">
        <v>65</v>
      </c>
      <c r="F27" s="29">
        <v>50</v>
      </c>
      <c r="G27" s="30"/>
      <c r="H27" s="434"/>
      <c r="I27" s="27"/>
      <c r="J27" s="28"/>
      <c r="K27" s="29"/>
      <c r="L27" s="30"/>
      <c r="M27" s="31"/>
      <c r="N27" s="27"/>
    </row>
    <row r="28" spans="1:14" s="6" customFormat="1">
      <c r="A28" s="24"/>
      <c r="B28" s="25"/>
      <c r="C28" s="26"/>
      <c r="D28" s="27"/>
      <c r="E28" s="28"/>
      <c r="F28" s="29"/>
      <c r="G28" s="30"/>
      <c r="H28" s="434"/>
      <c r="I28" s="27"/>
      <c r="J28" s="28"/>
      <c r="K28" s="29"/>
      <c r="L28" s="30"/>
      <c r="M28" s="31"/>
      <c r="N28" s="27"/>
    </row>
    <row r="29" spans="1:14" s="22" customFormat="1">
      <c r="A29" s="19" t="s">
        <v>68</v>
      </c>
      <c r="B29" s="19"/>
      <c r="C29" s="20" t="s">
        <v>69</v>
      </c>
      <c r="D29" s="27"/>
      <c r="E29" s="28"/>
      <c r="F29" s="504"/>
      <c r="G29" s="30"/>
      <c r="H29" s="434"/>
      <c r="I29" s="27"/>
      <c r="J29" s="28"/>
      <c r="K29" s="29"/>
      <c r="L29" s="30"/>
      <c r="M29" s="31"/>
      <c r="N29" s="27"/>
    </row>
    <row r="30" spans="1:14" s="22" customFormat="1">
      <c r="A30" s="19"/>
      <c r="B30" s="19"/>
      <c r="C30" s="20"/>
      <c r="D30" s="27"/>
      <c r="E30" s="28"/>
      <c r="F30" s="504"/>
      <c r="G30" s="30"/>
      <c r="H30" s="434"/>
      <c r="I30" s="27"/>
      <c r="J30" s="28"/>
      <c r="K30" s="29"/>
      <c r="L30" s="30"/>
      <c r="M30" s="31"/>
      <c r="N30" s="27"/>
    </row>
    <row r="31" spans="1:14" s="6" customFormat="1" ht="51">
      <c r="A31" s="24">
        <f>A27+1</f>
        <v>6</v>
      </c>
      <c r="B31" s="25" t="s">
        <v>70</v>
      </c>
      <c r="C31" s="26" t="s">
        <v>71</v>
      </c>
      <c r="D31" s="27">
        <v>1000</v>
      </c>
      <c r="E31" s="28" t="s">
        <v>57</v>
      </c>
      <c r="F31" s="29">
        <v>9940</v>
      </c>
      <c r="G31" s="30"/>
      <c r="H31" s="434"/>
      <c r="I31" s="27"/>
      <c r="J31" s="28"/>
      <c r="K31" s="29"/>
      <c r="L31" s="30"/>
      <c r="M31" s="31"/>
      <c r="N31" s="27"/>
    </row>
    <row r="32" spans="1:14" s="22" customFormat="1">
      <c r="A32" s="19"/>
      <c r="B32" s="19"/>
      <c r="C32" s="20"/>
      <c r="D32" s="27"/>
      <c r="E32" s="28"/>
      <c r="F32" s="504"/>
      <c r="G32" s="30"/>
      <c r="H32" s="434"/>
      <c r="I32" s="27"/>
      <c r="J32" s="28"/>
      <c r="K32" s="29"/>
      <c r="L32" s="30"/>
      <c r="M32" s="31"/>
      <c r="N32" s="27"/>
    </row>
    <row r="33" spans="1:14" s="6" customFormat="1" ht="25.5">
      <c r="A33" s="24">
        <f>A31+1</f>
        <v>7</v>
      </c>
      <c r="B33" s="25" t="s">
        <v>72</v>
      </c>
      <c r="C33" s="32" t="s">
        <v>73</v>
      </c>
      <c r="D33" s="27">
        <v>100</v>
      </c>
      <c r="E33" s="28" t="s">
        <v>57</v>
      </c>
      <c r="F33" s="29">
        <v>4260</v>
      </c>
      <c r="G33" s="30"/>
      <c r="H33" s="434"/>
      <c r="I33" s="27"/>
      <c r="J33" s="28"/>
      <c r="K33" s="29"/>
      <c r="L33" s="30"/>
      <c r="M33" s="31"/>
      <c r="N33" s="27"/>
    </row>
    <row r="34" spans="1:14" s="6" customFormat="1">
      <c r="A34" s="24"/>
      <c r="B34" s="25"/>
      <c r="C34" s="26"/>
      <c r="D34" s="27"/>
      <c r="E34" s="28"/>
      <c r="F34" s="29"/>
      <c r="G34" s="30"/>
      <c r="H34" s="434"/>
      <c r="I34" s="27"/>
      <c r="J34" s="28"/>
      <c r="K34" s="29"/>
      <c r="L34" s="30"/>
      <c r="M34" s="31"/>
      <c r="N34" s="27"/>
    </row>
    <row r="35" spans="1:14" s="6" customFormat="1" ht="25.5">
      <c r="A35" s="24">
        <f>A33+1</f>
        <v>8</v>
      </c>
      <c r="B35" s="25" t="s">
        <v>58</v>
      </c>
      <c r="C35" s="26" t="s">
        <v>59</v>
      </c>
      <c r="D35" s="27">
        <v>100</v>
      </c>
      <c r="E35" s="28" t="s">
        <v>57</v>
      </c>
      <c r="F35" s="29">
        <v>8515</v>
      </c>
      <c r="G35" s="30"/>
      <c r="H35" s="434"/>
      <c r="I35" s="27"/>
      <c r="J35" s="28"/>
      <c r="K35" s="29"/>
      <c r="L35" s="30"/>
      <c r="M35" s="31"/>
      <c r="N35" s="27"/>
    </row>
    <row r="36" spans="1:14" s="6" customFormat="1">
      <c r="A36" s="24"/>
      <c r="B36" s="25"/>
      <c r="C36" s="26"/>
      <c r="D36" s="27"/>
      <c r="E36" s="28"/>
      <c r="F36" s="29"/>
      <c r="G36" s="30"/>
      <c r="H36" s="434"/>
      <c r="I36" s="27"/>
      <c r="J36" s="28"/>
      <c r="K36" s="29"/>
      <c r="L36" s="30"/>
      <c r="M36" s="31"/>
      <c r="N36" s="27"/>
    </row>
    <row r="37" spans="1:14" s="18" customFormat="1" ht="15">
      <c r="A37" s="580" t="s">
        <v>74</v>
      </c>
      <c r="B37" s="580"/>
      <c r="C37" s="580"/>
      <c r="D37" s="580"/>
      <c r="E37" s="580"/>
      <c r="F37" s="580"/>
      <c r="G37" s="580"/>
      <c r="H37" s="580"/>
    </row>
    <row r="38" spans="1:14" s="6" customFormat="1">
      <c r="A38" s="19"/>
      <c r="B38" s="19"/>
      <c r="C38" s="116"/>
      <c r="D38" s="23"/>
      <c r="E38" s="21"/>
      <c r="F38" s="503"/>
      <c r="G38" s="33"/>
      <c r="H38" s="433"/>
    </row>
    <row r="39" spans="1:14" s="22" customFormat="1">
      <c r="A39" s="19" t="s">
        <v>75</v>
      </c>
      <c r="B39" s="19"/>
      <c r="C39" s="581" t="s">
        <v>54</v>
      </c>
      <c r="D39" s="581"/>
      <c r="E39" s="581"/>
      <c r="F39" s="581"/>
      <c r="G39" s="581"/>
      <c r="H39" s="433"/>
    </row>
    <row r="40" spans="1:14" s="6" customFormat="1">
      <c r="A40" s="19"/>
      <c r="B40" s="19"/>
      <c r="C40" s="116"/>
      <c r="D40" s="23"/>
      <c r="E40" s="21"/>
      <c r="F40" s="503"/>
      <c r="G40" s="33"/>
      <c r="H40" s="433"/>
    </row>
    <row r="41" spans="1:14" s="6" customFormat="1" ht="25.5">
      <c r="A41" s="24">
        <f>A35+1</f>
        <v>9</v>
      </c>
      <c r="B41" s="25" t="s">
        <v>55</v>
      </c>
      <c r="C41" s="26" t="s">
        <v>56</v>
      </c>
      <c r="D41" s="27">
        <v>1000</v>
      </c>
      <c r="E41" s="28" t="s">
        <v>57</v>
      </c>
      <c r="F41" s="29">
        <v>3020</v>
      </c>
      <c r="G41" s="30"/>
      <c r="H41" s="434"/>
      <c r="I41" s="27"/>
      <c r="J41" s="28"/>
      <c r="K41" s="29"/>
      <c r="L41" s="30"/>
      <c r="M41" s="31"/>
      <c r="N41" s="27"/>
    </row>
    <row r="42" spans="1:14" s="6" customFormat="1">
      <c r="A42" s="24"/>
      <c r="B42" s="25"/>
      <c r="C42" s="26"/>
      <c r="D42" s="27"/>
      <c r="E42" s="28"/>
      <c r="F42" s="29"/>
      <c r="G42" s="30"/>
      <c r="H42" s="434"/>
      <c r="I42" s="27"/>
      <c r="J42" s="28"/>
      <c r="K42" s="29"/>
      <c r="L42" s="30"/>
      <c r="M42" s="31"/>
      <c r="N42" s="27"/>
    </row>
    <row r="43" spans="1:14" s="6" customFormat="1" ht="25.5">
      <c r="A43" s="24">
        <f>A41+1</f>
        <v>10</v>
      </c>
      <c r="B43" s="25" t="s">
        <v>58</v>
      </c>
      <c r="C43" s="26" t="s">
        <v>59</v>
      </c>
      <c r="D43" s="27">
        <v>100</v>
      </c>
      <c r="E43" s="28" t="s">
        <v>57</v>
      </c>
      <c r="F43" s="29">
        <v>2365</v>
      </c>
      <c r="G43" s="30"/>
      <c r="H43" s="434"/>
      <c r="I43" s="27"/>
      <c r="J43" s="28"/>
      <c r="K43" s="29"/>
      <c r="L43" s="30"/>
      <c r="M43" s="31"/>
      <c r="N43" s="27"/>
    </row>
    <row r="44" spans="1:14" s="6" customFormat="1">
      <c r="A44" s="24"/>
      <c r="B44" s="25"/>
      <c r="C44" s="26"/>
      <c r="D44" s="27"/>
      <c r="E44" s="28"/>
      <c r="F44" s="29"/>
      <c r="G44" s="30"/>
      <c r="H44" s="434"/>
      <c r="I44" s="27"/>
      <c r="J44" s="28"/>
      <c r="K44" s="29"/>
      <c r="L44" s="30"/>
      <c r="M44" s="31"/>
      <c r="N44" s="27"/>
    </row>
    <row r="45" spans="1:14" s="6" customFormat="1" ht="63.75">
      <c r="A45" s="24">
        <f>A43+1</f>
        <v>11</v>
      </c>
      <c r="B45" s="25" t="s">
        <v>60</v>
      </c>
      <c r="C45" s="32" t="s">
        <v>61</v>
      </c>
      <c r="D45" s="27">
        <v>100</v>
      </c>
      <c r="E45" s="28" t="s">
        <v>62</v>
      </c>
      <c r="F45" s="29">
        <v>2400</v>
      </c>
      <c r="G45" s="30"/>
      <c r="H45" s="434"/>
      <c r="I45" s="27"/>
      <c r="J45" s="28"/>
      <c r="K45" s="29"/>
      <c r="L45" s="30"/>
      <c r="M45" s="31"/>
      <c r="N45" s="27"/>
    </row>
    <row r="46" spans="1:14" s="6" customFormat="1">
      <c r="A46" s="24"/>
      <c r="B46" s="25"/>
      <c r="C46" s="26"/>
      <c r="D46" s="27"/>
      <c r="E46" s="28"/>
      <c r="F46" s="29"/>
      <c r="G46" s="30"/>
      <c r="H46" s="434"/>
      <c r="I46" s="27"/>
      <c r="J46" s="28"/>
      <c r="K46" s="29"/>
      <c r="L46" s="30"/>
      <c r="M46" s="31"/>
      <c r="N46" s="27"/>
    </row>
    <row r="47" spans="1:14" s="6" customFormat="1" ht="89.25">
      <c r="A47" s="24">
        <f>A45+1</f>
        <v>12</v>
      </c>
      <c r="B47" s="25" t="s">
        <v>63</v>
      </c>
      <c r="C47" s="32" t="s">
        <v>64</v>
      </c>
      <c r="D47" s="27">
        <v>1</v>
      </c>
      <c r="E47" s="28" t="s">
        <v>65</v>
      </c>
      <c r="F47" s="29">
        <v>75</v>
      </c>
      <c r="G47" s="30"/>
      <c r="H47" s="434"/>
      <c r="I47" s="27"/>
      <c r="J47" s="28"/>
      <c r="K47" s="29"/>
      <c r="L47" s="30"/>
      <c r="M47" s="31"/>
      <c r="N47" s="27"/>
    </row>
    <row r="48" spans="1:14" s="6" customFormat="1">
      <c r="A48" s="24"/>
      <c r="B48" s="25"/>
      <c r="C48" s="26"/>
      <c r="D48" s="27"/>
      <c r="E48" s="28"/>
      <c r="F48" s="29"/>
      <c r="G48" s="30"/>
      <c r="H48" s="434"/>
      <c r="I48" s="27"/>
      <c r="J48" s="28"/>
      <c r="K48" s="29"/>
      <c r="L48" s="30"/>
      <c r="M48" s="31"/>
      <c r="N48" s="27"/>
    </row>
    <row r="49" spans="1:14" s="6" customFormat="1" ht="89.25">
      <c r="A49" s="24">
        <f>A47+1</f>
        <v>13</v>
      </c>
      <c r="B49" s="25" t="s">
        <v>66</v>
      </c>
      <c r="C49" s="32" t="s">
        <v>67</v>
      </c>
      <c r="D49" s="27">
        <v>1</v>
      </c>
      <c r="E49" s="28" t="s">
        <v>65</v>
      </c>
      <c r="F49" s="29">
        <v>100</v>
      </c>
      <c r="G49" s="30"/>
      <c r="H49" s="434"/>
      <c r="I49" s="27"/>
      <c r="J49" s="28"/>
      <c r="K49" s="29"/>
      <c r="L49" s="30"/>
      <c r="M49" s="31"/>
      <c r="N49" s="27"/>
    </row>
    <row r="50" spans="1:14" s="6" customFormat="1">
      <c r="A50" s="24"/>
      <c r="B50" s="25"/>
      <c r="C50" s="26"/>
      <c r="D50" s="27"/>
      <c r="E50" s="28"/>
      <c r="F50" s="29"/>
      <c r="G50" s="30"/>
      <c r="H50" s="434"/>
      <c r="I50" s="27"/>
      <c r="J50" s="28"/>
      <c r="K50" s="29"/>
      <c r="L50" s="30"/>
      <c r="M50" s="31"/>
      <c r="N50" s="27"/>
    </row>
    <row r="51" spans="1:14" s="22" customFormat="1">
      <c r="A51" s="19" t="s">
        <v>76</v>
      </c>
      <c r="B51" s="19"/>
      <c r="C51" s="20" t="s">
        <v>69</v>
      </c>
      <c r="D51" s="27"/>
      <c r="E51" s="28"/>
      <c r="F51" s="504"/>
      <c r="G51" s="30"/>
      <c r="H51" s="434"/>
      <c r="I51" s="27"/>
      <c r="J51" s="28"/>
      <c r="K51" s="29"/>
      <c r="L51" s="30"/>
      <c r="M51" s="31"/>
      <c r="N51" s="27"/>
    </row>
    <row r="52" spans="1:14" s="22" customFormat="1">
      <c r="A52" s="19"/>
      <c r="B52" s="19"/>
      <c r="C52" s="20"/>
      <c r="D52" s="27"/>
      <c r="E52" s="28"/>
      <c r="F52" s="504"/>
      <c r="G52" s="30"/>
      <c r="H52" s="434"/>
      <c r="I52" s="27"/>
      <c r="J52" s="28"/>
      <c r="K52" s="29"/>
      <c r="L52" s="30"/>
      <c r="M52" s="31"/>
      <c r="N52" s="27"/>
    </row>
    <row r="53" spans="1:14" s="6" customFormat="1" ht="51">
      <c r="A53" s="24">
        <f>A49+1</f>
        <v>14</v>
      </c>
      <c r="B53" s="25" t="s">
        <v>70</v>
      </c>
      <c r="C53" s="26" t="s">
        <v>71</v>
      </c>
      <c r="D53" s="27">
        <v>1000</v>
      </c>
      <c r="E53" s="28" t="s">
        <v>57</v>
      </c>
      <c r="F53" s="29">
        <v>14930</v>
      </c>
      <c r="G53" s="30"/>
      <c r="H53" s="434"/>
      <c r="I53" s="27"/>
      <c r="J53" s="28"/>
      <c r="K53" s="29"/>
      <c r="L53" s="30"/>
      <c r="M53" s="31"/>
      <c r="N53" s="27"/>
    </row>
    <row r="54" spans="1:14" s="22" customFormat="1">
      <c r="A54" s="19"/>
      <c r="B54" s="19"/>
      <c r="C54" s="20"/>
      <c r="D54" s="27"/>
      <c r="E54" s="28"/>
      <c r="F54" s="504"/>
      <c r="G54" s="30"/>
      <c r="H54" s="434"/>
      <c r="I54" s="27"/>
      <c r="J54" s="28"/>
      <c r="K54" s="29"/>
      <c r="L54" s="30"/>
      <c r="M54" s="31"/>
      <c r="N54" s="27"/>
    </row>
    <row r="55" spans="1:14" s="6" customFormat="1" ht="25.5">
      <c r="A55" s="24">
        <f>A53+1</f>
        <v>15</v>
      </c>
      <c r="B55" s="25" t="s">
        <v>72</v>
      </c>
      <c r="C55" s="32" t="s">
        <v>73</v>
      </c>
      <c r="D55" s="27">
        <v>100</v>
      </c>
      <c r="E55" s="28" t="s">
        <v>57</v>
      </c>
      <c r="F55" s="29">
        <v>6400</v>
      </c>
      <c r="G55" s="30"/>
      <c r="H55" s="434"/>
      <c r="I55" s="27"/>
      <c r="J55" s="28"/>
      <c r="K55" s="29"/>
      <c r="L55" s="30"/>
      <c r="M55" s="31"/>
      <c r="N55" s="27"/>
    </row>
    <row r="56" spans="1:14" s="6" customFormat="1">
      <c r="A56" s="24"/>
      <c r="B56" s="25"/>
      <c r="C56" s="26"/>
      <c r="D56" s="27"/>
      <c r="E56" s="28"/>
      <c r="F56" s="29"/>
      <c r="G56" s="30"/>
      <c r="H56" s="434"/>
      <c r="I56" s="27"/>
      <c r="J56" s="28"/>
      <c r="K56" s="29"/>
      <c r="L56" s="30"/>
      <c r="M56" s="31"/>
      <c r="N56" s="27"/>
    </row>
    <row r="57" spans="1:14" s="6" customFormat="1" ht="25.5">
      <c r="A57" s="24">
        <f>A55+1</f>
        <v>16</v>
      </c>
      <c r="B57" s="25" t="s">
        <v>58</v>
      </c>
      <c r="C57" s="26" t="s">
        <v>59</v>
      </c>
      <c r="D57" s="27">
        <v>100</v>
      </c>
      <c r="E57" s="28" t="s">
        <v>57</v>
      </c>
      <c r="F57" s="29">
        <v>12795</v>
      </c>
      <c r="G57" s="30"/>
      <c r="H57" s="434"/>
      <c r="I57" s="27"/>
      <c r="J57" s="28"/>
      <c r="K57" s="29"/>
      <c r="L57" s="30"/>
      <c r="M57" s="31"/>
      <c r="N57" s="27"/>
    </row>
    <row r="58" spans="1:14" s="6" customFormat="1">
      <c r="A58" s="24"/>
      <c r="B58" s="25"/>
      <c r="C58" s="26"/>
      <c r="D58" s="27"/>
      <c r="E58" s="28"/>
      <c r="F58" s="29"/>
      <c r="G58" s="30"/>
      <c r="H58" s="434"/>
      <c r="I58" s="27"/>
      <c r="J58" s="28"/>
      <c r="K58" s="29"/>
      <c r="L58" s="30"/>
      <c r="M58" s="31"/>
      <c r="N58" s="27"/>
    </row>
    <row r="59" spans="1:14" s="6" customFormat="1">
      <c r="A59" s="24"/>
      <c r="B59" s="25"/>
      <c r="C59" s="26"/>
      <c r="D59" s="27"/>
      <c r="E59" s="28"/>
      <c r="F59" s="29"/>
      <c r="G59" s="30"/>
      <c r="H59" s="434"/>
      <c r="I59" s="27"/>
      <c r="J59" s="28"/>
      <c r="K59" s="29"/>
      <c r="L59" s="30"/>
      <c r="M59" s="31"/>
      <c r="N59" s="27"/>
    </row>
    <row r="60" spans="1:14" s="6" customFormat="1">
      <c r="A60" s="24"/>
      <c r="B60" s="25"/>
      <c r="C60" s="26"/>
      <c r="D60" s="27"/>
      <c r="E60" s="28"/>
      <c r="F60" s="29"/>
      <c r="G60" s="30"/>
      <c r="H60" s="434"/>
      <c r="I60" s="27"/>
      <c r="J60" s="28"/>
      <c r="K60" s="29"/>
      <c r="L60" s="30"/>
      <c r="M60" s="31"/>
      <c r="N60" s="27"/>
    </row>
    <row r="61" spans="1:14" s="6" customFormat="1">
      <c r="A61" s="24"/>
      <c r="B61" s="25"/>
      <c r="C61" s="26"/>
      <c r="D61" s="27"/>
      <c r="E61" s="28"/>
      <c r="F61" s="29"/>
      <c r="G61" s="30"/>
      <c r="H61" s="434"/>
      <c r="I61" s="27"/>
      <c r="J61" s="28"/>
      <c r="K61" s="29"/>
      <c r="L61" s="30"/>
      <c r="M61" s="31"/>
      <c r="N61" s="27"/>
    </row>
    <row r="62" spans="1:14" s="6" customFormat="1">
      <c r="A62" s="24"/>
      <c r="B62" s="25"/>
      <c r="C62" s="26"/>
      <c r="D62" s="27"/>
      <c r="E62" s="28"/>
      <c r="F62" s="29"/>
      <c r="G62" s="30"/>
      <c r="H62" s="434"/>
      <c r="I62" s="27"/>
      <c r="J62" s="28"/>
      <c r="K62" s="29"/>
      <c r="L62" s="30"/>
      <c r="M62" s="31"/>
      <c r="N62" s="27"/>
    </row>
    <row r="63" spans="1:14" s="6" customFormat="1">
      <c r="A63" s="24"/>
      <c r="B63" s="25"/>
      <c r="C63" s="26"/>
      <c r="D63" s="27"/>
      <c r="E63" s="28"/>
      <c r="F63" s="29"/>
      <c r="G63" s="30"/>
      <c r="H63" s="434"/>
      <c r="I63" s="27"/>
      <c r="J63" s="28"/>
      <c r="K63" s="29"/>
      <c r="L63" s="30"/>
      <c r="M63" s="31"/>
      <c r="N63" s="27"/>
    </row>
    <row r="64" spans="1:14" s="18" customFormat="1" ht="15">
      <c r="A64" s="580" t="s">
        <v>77</v>
      </c>
      <c r="B64" s="580"/>
      <c r="C64" s="580"/>
      <c r="D64" s="580"/>
      <c r="E64" s="580"/>
      <c r="F64" s="580"/>
      <c r="G64" s="580"/>
      <c r="H64" s="580"/>
    </row>
    <row r="65" spans="1:14" s="6" customFormat="1">
      <c r="A65" s="19"/>
      <c r="B65" s="19"/>
      <c r="C65" s="116"/>
      <c r="D65" s="23"/>
      <c r="E65" s="21"/>
      <c r="F65" s="503"/>
      <c r="G65" s="33"/>
      <c r="H65" s="433"/>
    </row>
    <row r="66" spans="1:14" s="22" customFormat="1">
      <c r="A66" s="19" t="s">
        <v>78</v>
      </c>
      <c r="B66" s="19"/>
      <c r="C66" s="581" t="s">
        <v>54</v>
      </c>
      <c r="D66" s="581"/>
      <c r="E66" s="581"/>
      <c r="F66" s="581"/>
      <c r="G66" s="581"/>
      <c r="H66" s="433"/>
    </row>
    <row r="67" spans="1:14" s="6" customFormat="1">
      <c r="A67" s="19"/>
      <c r="B67" s="19"/>
      <c r="C67" s="116"/>
      <c r="D67" s="23"/>
      <c r="E67" s="21"/>
      <c r="F67" s="503"/>
      <c r="G67" s="33"/>
      <c r="H67" s="433"/>
    </row>
    <row r="68" spans="1:14" s="6" customFormat="1" ht="25.5">
      <c r="A68" s="24">
        <f>A57+1</f>
        <v>17</v>
      </c>
      <c r="B68" s="25" t="s">
        <v>55</v>
      </c>
      <c r="C68" s="26" t="s">
        <v>56</v>
      </c>
      <c r="D68" s="27">
        <v>1000</v>
      </c>
      <c r="E68" s="28" t="s">
        <v>57</v>
      </c>
      <c r="F68" s="29">
        <v>7160</v>
      </c>
      <c r="G68" s="30"/>
      <c r="H68" s="434"/>
      <c r="I68" s="27"/>
      <c r="J68" s="28"/>
      <c r="K68" s="29"/>
      <c r="L68" s="30"/>
      <c r="M68" s="31"/>
      <c r="N68" s="27"/>
    </row>
    <row r="69" spans="1:14" s="6" customFormat="1">
      <c r="A69" s="24"/>
      <c r="B69" s="25"/>
      <c r="C69" s="26"/>
      <c r="D69" s="27"/>
      <c r="E69" s="28"/>
      <c r="F69" s="29"/>
      <c r="G69" s="30"/>
      <c r="H69" s="434"/>
      <c r="I69" s="27"/>
      <c r="J69" s="28"/>
      <c r="K69" s="29"/>
      <c r="L69" s="30"/>
      <c r="M69" s="31"/>
      <c r="N69" s="27"/>
    </row>
    <row r="70" spans="1:14" s="6" customFormat="1" ht="25.5">
      <c r="A70" s="24">
        <f>A68+1</f>
        <v>18</v>
      </c>
      <c r="B70" s="25" t="s">
        <v>58</v>
      </c>
      <c r="C70" s="26" t="s">
        <v>59</v>
      </c>
      <c r="D70" s="27">
        <v>100</v>
      </c>
      <c r="E70" s="28" t="s">
        <v>57</v>
      </c>
      <c r="F70" s="29">
        <v>5450</v>
      </c>
      <c r="G70" s="30"/>
      <c r="H70" s="434"/>
      <c r="I70" s="27"/>
      <c r="J70" s="28"/>
      <c r="K70" s="29"/>
      <c r="L70" s="30"/>
      <c r="M70" s="31"/>
      <c r="N70" s="27"/>
    </row>
    <row r="71" spans="1:14" s="6" customFormat="1">
      <c r="A71" s="24"/>
      <c r="B71" s="25"/>
      <c r="C71" s="26"/>
      <c r="D71" s="27"/>
      <c r="E71" s="28"/>
      <c r="F71" s="29"/>
      <c r="G71" s="30"/>
      <c r="H71" s="434"/>
      <c r="I71" s="27"/>
      <c r="J71" s="28"/>
      <c r="K71" s="29"/>
      <c r="L71" s="30"/>
      <c r="M71" s="31"/>
      <c r="N71" s="27"/>
    </row>
    <row r="72" spans="1:14" s="6" customFormat="1" ht="63.75">
      <c r="A72" s="24">
        <f>A70+1</f>
        <v>19</v>
      </c>
      <c r="B72" s="25" t="s">
        <v>60</v>
      </c>
      <c r="C72" s="32" t="s">
        <v>61</v>
      </c>
      <c r="D72" s="27">
        <v>100</v>
      </c>
      <c r="E72" s="28" t="s">
        <v>62</v>
      </c>
      <c r="F72" s="29">
        <v>5600</v>
      </c>
      <c r="G72" s="30"/>
      <c r="H72" s="434"/>
      <c r="I72" s="27"/>
      <c r="J72" s="28"/>
      <c r="K72" s="29"/>
      <c r="L72" s="30"/>
      <c r="M72" s="31"/>
      <c r="N72" s="27"/>
    </row>
    <row r="73" spans="1:14" s="6" customFormat="1">
      <c r="A73" s="24"/>
      <c r="B73" s="25"/>
      <c r="C73" s="26"/>
      <c r="D73" s="27"/>
      <c r="E73" s="28"/>
      <c r="F73" s="29"/>
      <c r="G73" s="30"/>
      <c r="H73" s="434"/>
      <c r="I73" s="27"/>
      <c r="J73" s="28"/>
      <c r="K73" s="29"/>
      <c r="L73" s="30"/>
      <c r="M73" s="31"/>
      <c r="N73" s="27"/>
    </row>
    <row r="74" spans="1:14" s="6" customFormat="1" ht="89.25">
      <c r="A74" s="24">
        <f>A72+1</f>
        <v>20</v>
      </c>
      <c r="B74" s="25" t="s">
        <v>63</v>
      </c>
      <c r="C74" s="32" t="s">
        <v>64</v>
      </c>
      <c r="D74" s="27">
        <v>1</v>
      </c>
      <c r="E74" s="28" t="s">
        <v>65</v>
      </c>
      <c r="F74" s="29">
        <v>200</v>
      </c>
      <c r="G74" s="30"/>
      <c r="H74" s="434"/>
      <c r="I74" s="27"/>
      <c r="J74" s="28"/>
      <c r="K74" s="29"/>
      <c r="L74" s="30"/>
      <c r="M74" s="31"/>
      <c r="N74" s="27"/>
    </row>
    <row r="75" spans="1:14" s="6" customFormat="1">
      <c r="A75" s="24"/>
      <c r="B75" s="25"/>
      <c r="C75" s="26"/>
      <c r="D75" s="27"/>
      <c r="E75" s="28"/>
      <c r="F75" s="29"/>
      <c r="G75" s="30"/>
      <c r="H75" s="434"/>
      <c r="I75" s="27"/>
      <c r="J75" s="28"/>
      <c r="K75" s="29"/>
      <c r="L75" s="30"/>
      <c r="M75" s="31"/>
      <c r="N75" s="27"/>
    </row>
    <row r="76" spans="1:14" s="6" customFormat="1" ht="89.25">
      <c r="A76" s="24">
        <f>A74+1</f>
        <v>21</v>
      </c>
      <c r="B76" s="25" t="s">
        <v>66</v>
      </c>
      <c r="C76" s="32" t="s">
        <v>67</v>
      </c>
      <c r="D76" s="27">
        <v>1</v>
      </c>
      <c r="E76" s="28" t="s">
        <v>65</v>
      </c>
      <c r="F76" s="29">
        <v>200</v>
      </c>
      <c r="G76" s="30"/>
      <c r="H76" s="434"/>
      <c r="I76" s="27"/>
      <c r="J76" s="28"/>
      <c r="K76" s="29"/>
      <c r="L76" s="30"/>
      <c r="M76" s="31"/>
      <c r="N76" s="27"/>
    </row>
    <row r="77" spans="1:14" s="6" customFormat="1">
      <c r="A77" s="24"/>
      <c r="B77" s="25"/>
      <c r="C77" s="26"/>
      <c r="D77" s="27"/>
      <c r="E77" s="28"/>
      <c r="F77" s="29"/>
      <c r="G77" s="30"/>
      <c r="H77" s="434"/>
      <c r="I77" s="27"/>
      <c r="J77" s="28"/>
      <c r="K77" s="29"/>
      <c r="L77" s="30"/>
      <c r="M77" s="31"/>
      <c r="N77" s="27"/>
    </row>
    <row r="78" spans="1:14" s="22" customFormat="1">
      <c r="A78" s="19" t="s">
        <v>79</v>
      </c>
      <c r="B78" s="19"/>
      <c r="C78" s="20" t="s">
        <v>69</v>
      </c>
      <c r="D78" s="27"/>
      <c r="E78" s="28"/>
      <c r="F78" s="504"/>
      <c r="G78" s="30"/>
      <c r="H78" s="434"/>
      <c r="I78" s="27"/>
      <c r="J78" s="28"/>
      <c r="K78" s="29"/>
      <c r="L78" s="30"/>
      <c r="M78" s="31"/>
      <c r="N78" s="27"/>
    </row>
    <row r="79" spans="1:14" s="22" customFormat="1">
      <c r="A79" s="19"/>
      <c r="B79" s="19"/>
      <c r="C79" s="20"/>
      <c r="D79" s="27"/>
      <c r="E79" s="28"/>
      <c r="F79" s="504"/>
      <c r="G79" s="30"/>
      <c r="H79" s="434"/>
      <c r="I79" s="27"/>
      <c r="J79" s="28"/>
      <c r="K79" s="29"/>
      <c r="L79" s="30"/>
      <c r="M79" s="31"/>
      <c r="N79" s="27"/>
    </row>
    <row r="80" spans="1:14" s="6" customFormat="1" ht="51">
      <c r="A80" s="24">
        <f>A76+1</f>
        <v>22</v>
      </c>
      <c r="B80" s="25" t="s">
        <v>70</v>
      </c>
      <c r="C80" s="26" t="s">
        <v>71</v>
      </c>
      <c r="D80" s="27">
        <v>1000</v>
      </c>
      <c r="E80" s="28" t="s">
        <v>57</v>
      </c>
      <c r="F80" s="29">
        <v>30950</v>
      </c>
      <c r="G80" s="30"/>
      <c r="H80" s="434"/>
      <c r="I80" s="27"/>
      <c r="J80" s="28"/>
      <c r="K80" s="29"/>
      <c r="L80" s="30"/>
      <c r="M80" s="31"/>
      <c r="N80" s="27"/>
    </row>
    <row r="81" spans="1:14" s="22" customFormat="1">
      <c r="A81" s="19"/>
      <c r="B81" s="19"/>
      <c r="C81" s="20"/>
      <c r="D81" s="27"/>
      <c r="E81" s="28"/>
      <c r="F81" s="504"/>
      <c r="G81" s="30"/>
      <c r="H81" s="434"/>
      <c r="I81" s="27"/>
      <c r="J81" s="28"/>
      <c r="K81" s="29"/>
      <c r="L81" s="30"/>
      <c r="M81" s="31"/>
      <c r="N81" s="27"/>
    </row>
    <row r="82" spans="1:14" s="6" customFormat="1" ht="25.5">
      <c r="A82" s="24">
        <f>A80+1</f>
        <v>23</v>
      </c>
      <c r="B82" s="25" t="s">
        <v>72</v>
      </c>
      <c r="C82" s="32" t="s">
        <v>73</v>
      </c>
      <c r="D82" s="27">
        <v>100</v>
      </c>
      <c r="E82" s="28" t="s">
        <v>57</v>
      </c>
      <c r="F82" s="29">
        <v>13260</v>
      </c>
      <c r="G82" s="30"/>
      <c r="H82" s="434"/>
      <c r="I82" s="27"/>
      <c r="J82" s="28"/>
      <c r="K82" s="29"/>
      <c r="L82" s="30"/>
      <c r="M82" s="31"/>
      <c r="N82" s="27"/>
    </row>
    <row r="83" spans="1:14" s="6" customFormat="1">
      <c r="A83" s="24"/>
      <c r="B83" s="25"/>
      <c r="C83" s="26"/>
      <c r="D83" s="27"/>
      <c r="E83" s="28"/>
      <c r="F83" s="29"/>
      <c r="G83" s="30"/>
      <c r="H83" s="434"/>
      <c r="I83" s="27"/>
      <c r="J83" s="28"/>
      <c r="K83" s="29"/>
      <c r="L83" s="30"/>
      <c r="M83" s="31"/>
      <c r="N83" s="27"/>
    </row>
    <row r="84" spans="1:14" s="6" customFormat="1" ht="25.5">
      <c r="A84" s="24">
        <f>A82+1</f>
        <v>24</v>
      </c>
      <c r="B84" s="25" t="s">
        <v>58</v>
      </c>
      <c r="C84" s="26" t="s">
        <v>59</v>
      </c>
      <c r="D84" s="27">
        <v>100</v>
      </c>
      <c r="E84" s="28" t="s">
        <v>57</v>
      </c>
      <c r="F84" s="29">
        <v>26525</v>
      </c>
      <c r="G84" s="30"/>
      <c r="H84" s="434"/>
      <c r="I84" s="27"/>
      <c r="J84" s="28"/>
      <c r="K84" s="29"/>
      <c r="L84" s="30"/>
      <c r="M84" s="31"/>
      <c r="N84" s="27"/>
    </row>
    <row r="85" spans="1:14" s="6" customFormat="1">
      <c r="A85" s="24"/>
      <c r="B85" s="25"/>
      <c r="C85" s="26"/>
      <c r="D85" s="27"/>
      <c r="E85" s="28"/>
      <c r="F85" s="29"/>
      <c r="G85" s="30"/>
      <c r="H85" s="434"/>
      <c r="I85" s="27"/>
      <c r="J85" s="28"/>
      <c r="K85" s="29"/>
      <c r="L85" s="30"/>
      <c r="M85" s="31"/>
      <c r="N85" s="27"/>
    </row>
    <row r="86" spans="1:14" s="22" customFormat="1">
      <c r="A86" s="19"/>
      <c r="B86" s="19"/>
      <c r="C86" s="20"/>
      <c r="D86" s="27"/>
      <c r="E86" s="28"/>
      <c r="F86" s="504"/>
      <c r="G86" s="30"/>
      <c r="H86" s="434"/>
      <c r="I86" s="27"/>
      <c r="J86" s="28"/>
      <c r="K86" s="29"/>
      <c r="L86" s="30"/>
      <c r="M86" s="31"/>
      <c r="N86" s="27"/>
    </row>
    <row r="87" spans="1:14" s="6" customFormat="1">
      <c r="A87" s="592" t="s">
        <v>80</v>
      </c>
      <c r="B87" s="592"/>
      <c r="C87" s="592"/>
      <c r="D87" s="592"/>
      <c r="E87" s="592"/>
      <c r="F87" s="592"/>
      <c r="G87" s="592"/>
      <c r="H87" s="435"/>
    </row>
    <row r="88" spans="1:14" s="6" customFormat="1">
      <c r="A88" s="592" t="s">
        <v>81</v>
      </c>
      <c r="B88" s="592"/>
      <c r="C88" s="592"/>
      <c r="D88" s="592"/>
      <c r="E88" s="592"/>
      <c r="F88" s="592"/>
      <c r="G88" s="592"/>
      <c r="H88" s="435"/>
    </row>
    <row r="89" spans="1:14" s="6" customFormat="1">
      <c r="A89" s="592" t="s">
        <v>80</v>
      </c>
      <c r="B89" s="592"/>
      <c r="C89" s="592"/>
      <c r="D89" s="592"/>
      <c r="E89" s="592"/>
      <c r="F89" s="592"/>
      <c r="G89" s="592"/>
      <c r="H89" s="435"/>
    </row>
    <row r="90" spans="1:14" s="6" customFormat="1">
      <c r="A90" s="427"/>
      <c r="B90" s="427"/>
      <c r="C90" s="427"/>
      <c r="D90" s="427"/>
      <c r="E90" s="427"/>
      <c r="F90" s="505"/>
      <c r="G90" s="427"/>
      <c r="H90" s="433"/>
    </row>
    <row r="91" spans="1:14" s="6" customFormat="1">
      <c r="A91" s="427"/>
      <c r="B91" s="427"/>
      <c r="C91" s="427"/>
      <c r="D91" s="427"/>
      <c r="E91" s="427"/>
      <c r="F91" s="505"/>
      <c r="G91" s="427"/>
      <c r="H91" s="433"/>
    </row>
    <row r="92" spans="1:14" s="6" customFormat="1">
      <c r="A92" s="427"/>
      <c r="B92" s="427"/>
      <c r="C92" s="427"/>
      <c r="D92" s="427"/>
      <c r="E92" s="427"/>
      <c r="F92" s="505"/>
      <c r="G92" s="427"/>
      <c r="H92" s="433"/>
    </row>
    <row r="93" spans="1:14" s="6" customFormat="1">
      <c r="A93" s="427"/>
      <c r="B93" s="427"/>
      <c r="C93" s="427"/>
      <c r="D93" s="427"/>
      <c r="E93" s="427"/>
      <c r="F93" s="505"/>
      <c r="G93" s="427"/>
      <c r="H93" s="433"/>
    </row>
    <row r="94" spans="1:14" s="6" customFormat="1">
      <c r="A94" s="418"/>
      <c r="B94" s="418"/>
      <c r="C94" s="285"/>
      <c r="D94" s="418"/>
      <c r="E94" s="418"/>
      <c r="F94" s="506"/>
      <c r="G94" s="410"/>
      <c r="H94" s="436"/>
    </row>
    <row r="95" spans="1:14" ht="15">
      <c r="A95" s="597" t="s">
        <v>82</v>
      </c>
      <c r="B95" s="597"/>
      <c r="C95" s="597"/>
      <c r="D95" s="597"/>
      <c r="E95" s="597"/>
      <c r="F95" s="597"/>
      <c r="G95" s="597"/>
      <c r="H95" s="597"/>
    </row>
    <row r="96" spans="1:14" ht="15">
      <c r="A96" s="598" t="s">
        <v>83</v>
      </c>
      <c r="B96" s="598"/>
      <c r="C96" s="598"/>
      <c r="D96" s="598"/>
      <c r="E96" s="598"/>
      <c r="F96" s="598"/>
      <c r="G96" s="598"/>
      <c r="H96" s="598"/>
    </row>
    <row r="97" spans="1:8">
      <c r="A97" s="37"/>
      <c r="B97" s="38"/>
      <c r="C97" s="117"/>
      <c r="D97" s="39"/>
      <c r="E97" s="39"/>
      <c r="F97" s="507"/>
      <c r="G97" s="384"/>
      <c r="H97" s="437"/>
    </row>
    <row r="98" spans="1:8">
      <c r="A98" s="40" t="s">
        <v>53</v>
      </c>
      <c r="B98" s="40"/>
      <c r="C98" s="41" t="s">
        <v>84</v>
      </c>
      <c r="D98" s="111"/>
      <c r="E98" s="111"/>
      <c r="F98" s="508"/>
      <c r="G98" s="385"/>
      <c r="H98" s="438"/>
    </row>
    <row r="99" spans="1:8">
      <c r="A99" s="40"/>
      <c r="B99" s="40"/>
      <c r="C99" s="118"/>
      <c r="D99" s="42"/>
      <c r="E99" s="43"/>
      <c r="F99" s="509"/>
      <c r="G99" s="238"/>
      <c r="H99" s="436"/>
    </row>
    <row r="100" spans="1:8">
      <c r="A100" s="44">
        <v>1</v>
      </c>
      <c r="B100" s="45" t="s">
        <v>85</v>
      </c>
      <c r="C100" s="46" t="s">
        <v>86</v>
      </c>
      <c r="D100" s="47">
        <v>100</v>
      </c>
      <c r="E100" s="34" t="s">
        <v>57</v>
      </c>
      <c r="F100" s="48">
        <v>1740</v>
      </c>
      <c r="G100" s="49"/>
      <c r="H100" s="439"/>
    </row>
    <row r="101" spans="1:8">
      <c r="A101" s="44"/>
      <c r="B101" s="45"/>
      <c r="C101" s="46"/>
      <c r="D101" s="47"/>
      <c r="E101" s="34"/>
      <c r="F101" s="48"/>
      <c r="G101" s="49"/>
      <c r="H101" s="439"/>
    </row>
    <row r="102" spans="1:8">
      <c r="A102" s="44">
        <f>A100+1</f>
        <v>2</v>
      </c>
      <c r="B102" s="45" t="s">
        <v>87</v>
      </c>
      <c r="C102" s="46" t="s">
        <v>88</v>
      </c>
      <c r="D102" s="47">
        <v>100</v>
      </c>
      <c r="E102" s="34" t="s">
        <v>57</v>
      </c>
      <c r="F102" s="48">
        <v>490</v>
      </c>
      <c r="G102" s="49"/>
      <c r="H102" s="439"/>
    </row>
    <row r="103" spans="1:8">
      <c r="A103" s="44"/>
      <c r="B103" s="45"/>
      <c r="C103" s="46"/>
      <c r="D103" s="47"/>
      <c r="E103" s="34"/>
      <c r="F103" s="48"/>
      <c r="G103" s="49"/>
      <c r="H103" s="439"/>
    </row>
    <row r="104" spans="1:8">
      <c r="A104" s="44">
        <f>A102+1</f>
        <v>3</v>
      </c>
      <c r="B104" s="45" t="s">
        <v>89</v>
      </c>
      <c r="C104" s="46" t="s">
        <v>90</v>
      </c>
      <c r="D104" s="47">
        <v>100</v>
      </c>
      <c r="E104" s="34" t="s">
        <v>57</v>
      </c>
      <c r="F104" s="48">
        <v>55</v>
      </c>
      <c r="G104" s="49"/>
      <c r="H104" s="439"/>
    </row>
    <row r="105" spans="1:8">
      <c r="A105" s="44"/>
      <c r="B105" s="45"/>
      <c r="C105" s="46"/>
      <c r="D105" s="47"/>
      <c r="E105" s="34"/>
      <c r="F105" s="48"/>
      <c r="G105" s="49"/>
      <c r="H105" s="439"/>
    </row>
    <row r="106" spans="1:8" ht="38.25">
      <c r="A106" s="44">
        <f>A104+1</f>
        <v>4</v>
      </c>
      <c r="B106" s="45" t="s">
        <v>91</v>
      </c>
      <c r="C106" s="50" t="s">
        <v>92</v>
      </c>
      <c r="D106" s="47">
        <v>100</v>
      </c>
      <c r="E106" s="34" t="s">
        <v>62</v>
      </c>
      <c r="F106" s="48">
        <v>660</v>
      </c>
      <c r="G106" s="49"/>
      <c r="H106" s="439"/>
    </row>
    <row r="107" spans="1:8">
      <c r="A107" s="44"/>
      <c r="B107" s="45"/>
      <c r="C107" s="46"/>
      <c r="D107" s="47"/>
      <c r="E107" s="34"/>
      <c r="F107" s="48"/>
      <c r="G107" s="49"/>
      <c r="H107" s="439"/>
    </row>
    <row r="108" spans="1:8" ht="25.5">
      <c r="A108" s="44">
        <f>A106+1</f>
        <v>5</v>
      </c>
      <c r="B108" s="45" t="s">
        <v>93</v>
      </c>
      <c r="C108" s="50" t="s">
        <v>94</v>
      </c>
      <c r="D108" s="47">
        <v>100</v>
      </c>
      <c r="E108" s="34" t="s">
        <v>57</v>
      </c>
      <c r="F108" s="48">
        <f>F128</f>
        <v>880</v>
      </c>
      <c r="G108" s="49"/>
      <c r="H108" s="439"/>
    </row>
    <row r="109" spans="1:8">
      <c r="A109" s="44"/>
      <c r="B109" s="45"/>
      <c r="C109" s="46"/>
      <c r="D109" s="47"/>
      <c r="E109" s="34"/>
      <c r="F109" s="48"/>
      <c r="G109" s="49"/>
      <c r="H109" s="439"/>
    </row>
    <row r="110" spans="1:8" ht="38.25">
      <c r="A110" s="44">
        <f>A108+1</f>
        <v>6</v>
      </c>
      <c r="B110" s="45" t="s">
        <v>58</v>
      </c>
      <c r="C110" s="50" t="s">
        <v>95</v>
      </c>
      <c r="D110" s="47">
        <v>100</v>
      </c>
      <c r="E110" s="34" t="s">
        <v>57</v>
      </c>
      <c r="F110" s="48">
        <v>390</v>
      </c>
      <c r="G110" s="49"/>
      <c r="H110" s="439"/>
    </row>
    <row r="111" spans="1:8">
      <c r="A111" s="44"/>
      <c r="B111" s="45"/>
      <c r="C111" s="50"/>
      <c r="D111" s="47"/>
      <c r="E111" s="34"/>
      <c r="F111" s="48"/>
      <c r="G111" s="49"/>
      <c r="H111" s="439"/>
    </row>
    <row r="112" spans="1:8" ht="25.5">
      <c r="A112" s="44">
        <f>A110+1</f>
        <v>7</v>
      </c>
      <c r="B112" s="45" t="s">
        <v>96</v>
      </c>
      <c r="C112" s="46" t="s">
        <v>97</v>
      </c>
      <c r="D112" s="47">
        <v>100</v>
      </c>
      <c r="E112" s="34" t="s">
        <v>57</v>
      </c>
      <c r="F112" s="48">
        <v>160</v>
      </c>
      <c r="G112" s="49"/>
      <c r="H112" s="439"/>
    </row>
    <row r="113" spans="1:8">
      <c r="A113" s="44"/>
      <c r="B113" s="45"/>
      <c r="C113" s="46"/>
      <c r="D113" s="47"/>
      <c r="E113" s="34"/>
      <c r="F113" s="48"/>
      <c r="G113" s="49"/>
      <c r="H113" s="439"/>
    </row>
    <row r="114" spans="1:8" ht="25.5">
      <c r="A114" s="44">
        <f>A112+1</f>
        <v>8</v>
      </c>
      <c r="B114" s="51" t="s">
        <v>98</v>
      </c>
      <c r="C114" s="50" t="s">
        <v>99</v>
      </c>
      <c r="D114" s="47">
        <v>100</v>
      </c>
      <c r="E114" s="34" t="s">
        <v>62</v>
      </c>
      <c r="F114" s="48">
        <v>2350</v>
      </c>
      <c r="G114" s="49"/>
      <c r="H114" s="439"/>
    </row>
    <row r="115" spans="1:8">
      <c r="A115" s="44"/>
      <c r="B115" s="51"/>
      <c r="C115" s="46"/>
      <c r="D115" s="47"/>
      <c r="E115" s="34"/>
      <c r="F115" s="48"/>
      <c r="G115" s="49"/>
      <c r="H115" s="439"/>
    </row>
    <row r="116" spans="1:8" ht="38.25">
      <c r="A116" s="44">
        <f>A114+1</f>
        <v>9</v>
      </c>
      <c r="B116" s="51" t="s">
        <v>100</v>
      </c>
      <c r="C116" s="46" t="s">
        <v>101</v>
      </c>
      <c r="D116" s="47">
        <v>1</v>
      </c>
      <c r="E116" s="34" t="s">
        <v>62</v>
      </c>
      <c r="F116" s="48">
        <v>200</v>
      </c>
      <c r="G116" s="49"/>
      <c r="H116" s="439"/>
    </row>
    <row r="117" spans="1:8">
      <c r="A117" s="44"/>
      <c r="B117" s="51"/>
      <c r="C117" s="46"/>
      <c r="D117" s="47"/>
      <c r="E117" s="34"/>
      <c r="F117" s="48"/>
      <c r="G117" s="49"/>
      <c r="H117" s="439"/>
    </row>
    <row r="118" spans="1:8" ht="38.25">
      <c r="A118" s="44">
        <f>A116+1</f>
        <v>10</v>
      </c>
      <c r="B118" s="52" t="s">
        <v>102</v>
      </c>
      <c r="C118" s="50" t="s">
        <v>103</v>
      </c>
      <c r="D118" s="47">
        <v>100</v>
      </c>
      <c r="E118" s="34" t="s">
        <v>62</v>
      </c>
      <c r="F118" s="48">
        <v>320</v>
      </c>
      <c r="G118" s="49"/>
      <c r="H118" s="439"/>
    </row>
    <row r="119" spans="1:8">
      <c r="A119" s="44"/>
      <c r="B119" s="51"/>
      <c r="C119" s="46"/>
      <c r="D119" s="47"/>
      <c r="E119" s="34"/>
      <c r="F119" s="48"/>
      <c r="G119" s="49"/>
      <c r="H119" s="439"/>
    </row>
    <row r="120" spans="1:8">
      <c r="A120" s="44">
        <f>A118+1</f>
        <v>11</v>
      </c>
      <c r="B120" s="45" t="s">
        <v>104</v>
      </c>
      <c r="C120" s="46" t="s">
        <v>105</v>
      </c>
      <c r="D120" s="47">
        <v>100</v>
      </c>
      <c r="E120" s="34" t="s">
        <v>62</v>
      </c>
      <c r="F120" s="48">
        <v>3200</v>
      </c>
      <c r="G120" s="49"/>
      <c r="H120" s="439"/>
    </row>
    <row r="121" spans="1:8">
      <c r="A121" s="44"/>
      <c r="B121" s="45"/>
      <c r="C121" s="46"/>
      <c r="D121" s="47"/>
      <c r="E121" s="34"/>
      <c r="F121" s="48"/>
      <c r="G121" s="49"/>
      <c r="H121" s="439"/>
    </row>
    <row r="122" spans="1:8">
      <c r="A122" s="44">
        <f>A120+1</f>
        <v>12</v>
      </c>
      <c r="B122" s="52" t="s">
        <v>106</v>
      </c>
      <c r="C122" s="53" t="s">
        <v>107</v>
      </c>
      <c r="D122" s="47">
        <v>100</v>
      </c>
      <c r="E122" s="34" t="s">
        <v>62</v>
      </c>
      <c r="F122" s="48">
        <v>10430</v>
      </c>
      <c r="G122" s="49"/>
      <c r="H122" s="439"/>
    </row>
    <row r="123" spans="1:8">
      <c r="A123" s="44"/>
      <c r="B123" s="52"/>
      <c r="C123" s="53"/>
      <c r="D123" s="47"/>
      <c r="E123" s="34"/>
      <c r="F123" s="48"/>
      <c r="G123" s="49"/>
      <c r="H123" s="439"/>
    </row>
    <row r="124" spans="1:8">
      <c r="A124" s="44">
        <f>A122+1</f>
        <v>13</v>
      </c>
      <c r="B124" s="52" t="s">
        <v>108</v>
      </c>
      <c r="C124" s="53" t="s">
        <v>109</v>
      </c>
      <c r="D124" s="47">
        <v>100</v>
      </c>
      <c r="E124" s="34" t="s">
        <v>62</v>
      </c>
      <c r="F124" s="48">
        <f>F122</f>
        <v>10430</v>
      </c>
      <c r="G124" s="49"/>
      <c r="H124" s="439"/>
    </row>
    <row r="125" spans="1:8">
      <c r="A125" s="44"/>
      <c r="B125" s="45"/>
      <c r="C125" s="53"/>
      <c r="D125" s="47"/>
      <c r="E125" s="34"/>
      <c r="F125" s="48"/>
      <c r="G125" s="49"/>
      <c r="H125" s="439"/>
    </row>
    <row r="126" spans="1:8" ht="25.5">
      <c r="A126" s="44">
        <f>A124+1</f>
        <v>14</v>
      </c>
      <c r="B126" s="51" t="s">
        <v>110</v>
      </c>
      <c r="C126" s="46" t="s">
        <v>111</v>
      </c>
      <c r="D126" s="47">
        <v>1</v>
      </c>
      <c r="E126" s="34" t="s">
        <v>62</v>
      </c>
      <c r="F126" s="48">
        <v>130</v>
      </c>
      <c r="G126" s="49"/>
      <c r="H126" s="439"/>
    </row>
    <row r="127" spans="1:8">
      <c r="A127" s="44"/>
      <c r="B127" s="51"/>
      <c r="C127" s="46"/>
      <c r="D127" s="47"/>
      <c r="E127" s="34"/>
      <c r="F127" s="48"/>
      <c r="G127" s="49"/>
      <c r="H127" s="439"/>
    </row>
    <row r="128" spans="1:8" ht="25.5">
      <c r="A128" s="44">
        <f>A126+1</f>
        <v>15</v>
      </c>
      <c r="B128" s="52" t="s">
        <v>112</v>
      </c>
      <c r="C128" s="50" t="s">
        <v>113</v>
      </c>
      <c r="D128" s="47">
        <v>100</v>
      </c>
      <c r="E128" s="34" t="s">
        <v>62</v>
      </c>
      <c r="F128" s="48">
        <v>880</v>
      </c>
      <c r="G128" s="49"/>
      <c r="H128" s="439"/>
    </row>
    <row r="129" spans="1:8">
      <c r="A129" s="44"/>
      <c r="B129" s="45"/>
      <c r="C129" s="53"/>
      <c r="D129" s="47"/>
      <c r="E129" s="34"/>
      <c r="F129" s="48"/>
      <c r="G129" s="49"/>
      <c r="H129" s="439"/>
    </row>
    <row r="130" spans="1:8" ht="25.5">
      <c r="A130" s="44">
        <f t="shared" ref="A130" si="0">A128+1</f>
        <v>16</v>
      </c>
      <c r="B130" s="52" t="s">
        <v>114</v>
      </c>
      <c r="C130" s="50" t="s">
        <v>115</v>
      </c>
      <c r="D130" s="47">
        <v>100</v>
      </c>
      <c r="E130" s="34" t="s">
        <v>62</v>
      </c>
      <c r="F130" s="48">
        <f>F128</f>
        <v>880</v>
      </c>
      <c r="G130" s="49"/>
      <c r="H130" s="439"/>
    </row>
    <row r="131" spans="1:8">
      <c r="A131" s="44"/>
      <c r="B131" s="52"/>
      <c r="C131" s="46"/>
      <c r="D131" s="47"/>
      <c r="E131" s="34"/>
      <c r="F131" s="48"/>
      <c r="G131" s="49"/>
      <c r="H131" s="439"/>
    </row>
    <row r="132" spans="1:8" ht="25.5">
      <c r="A132" s="44">
        <f t="shared" ref="A132:A134" si="1">A130+1</f>
        <v>17</v>
      </c>
      <c r="B132" s="45" t="s">
        <v>116</v>
      </c>
      <c r="C132" s="50" t="s">
        <v>117</v>
      </c>
      <c r="D132" s="47">
        <v>1</v>
      </c>
      <c r="E132" s="34" t="s">
        <v>118</v>
      </c>
      <c r="F132" s="48">
        <v>33</v>
      </c>
      <c r="G132" s="49"/>
      <c r="H132" s="439"/>
    </row>
    <row r="133" spans="1:8">
      <c r="A133" s="44"/>
      <c r="B133" s="45"/>
      <c r="C133" s="46"/>
      <c r="D133" s="47"/>
      <c r="E133" s="34"/>
      <c r="F133" s="48"/>
      <c r="G133" s="49"/>
      <c r="H133" s="439"/>
    </row>
    <row r="134" spans="1:8" ht="38.25">
      <c r="A134" s="44">
        <f t="shared" si="1"/>
        <v>18</v>
      </c>
      <c r="B134" s="45" t="s">
        <v>119</v>
      </c>
      <c r="C134" s="46" t="s">
        <v>120</v>
      </c>
      <c r="D134" s="47">
        <v>1</v>
      </c>
      <c r="E134" s="34" t="s">
        <v>65</v>
      </c>
      <c r="F134" s="48">
        <v>55</v>
      </c>
      <c r="G134" s="49"/>
      <c r="H134" s="439"/>
    </row>
    <row r="135" spans="1:8">
      <c r="A135" s="44"/>
      <c r="B135" s="45"/>
      <c r="C135" s="46"/>
      <c r="D135" s="47"/>
      <c r="E135" s="34"/>
      <c r="F135" s="48"/>
      <c r="G135" s="49"/>
      <c r="H135" s="439"/>
    </row>
    <row r="136" spans="1:8" ht="153">
      <c r="A136" s="44">
        <f>A134+1</f>
        <v>19</v>
      </c>
      <c r="B136" s="54" t="s">
        <v>121</v>
      </c>
      <c r="C136" s="46" t="s">
        <v>122</v>
      </c>
      <c r="D136" s="47">
        <v>1</v>
      </c>
      <c r="E136" s="34" t="s">
        <v>123</v>
      </c>
      <c r="F136" s="48">
        <v>12</v>
      </c>
      <c r="G136" s="49"/>
      <c r="H136" s="439"/>
    </row>
    <row r="137" spans="1:8">
      <c r="A137" s="44"/>
      <c r="B137" s="54"/>
      <c r="C137" s="46"/>
      <c r="D137" s="47"/>
      <c r="E137" s="34"/>
      <c r="F137" s="48"/>
      <c r="G137" s="49"/>
      <c r="H137" s="439"/>
    </row>
    <row r="138" spans="1:8" ht="38.25">
      <c r="A138" s="44">
        <f>A136+1</f>
        <v>20</v>
      </c>
      <c r="B138" s="45" t="s">
        <v>124</v>
      </c>
      <c r="C138" s="46" t="s">
        <v>125</v>
      </c>
      <c r="D138" s="47">
        <v>1</v>
      </c>
      <c r="E138" s="34" t="s">
        <v>62</v>
      </c>
      <c r="F138" s="48">
        <v>21</v>
      </c>
      <c r="G138" s="49"/>
      <c r="H138" s="439"/>
    </row>
    <row r="139" spans="1:8">
      <c r="A139" s="44"/>
      <c r="B139" s="45"/>
      <c r="C139" s="46"/>
      <c r="D139" s="47"/>
      <c r="E139" s="34"/>
      <c r="F139" s="48"/>
      <c r="G139" s="49"/>
      <c r="H139" s="439"/>
    </row>
    <row r="140" spans="1:8" ht="38.25">
      <c r="A140" s="44">
        <f>A138+1</f>
        <v>21</v>
      </c>
      <c r="B140" s="54" t="s">
        <v>126</v>
      </c>
      <c r="C140" s="46" t="s">
        <v>127</v>
      </c>
      <c r="D140" s="47">
        <v>1</v>
      </c>
      <c r="E140" s="34" t="s">
        <v>123</v>
      </c>
      <c r="F140" s="48">
        <v>220</v>
      </c>
      <c r="G140" s="49"/>
      <c r="H140" s="439"/>
    </row>
    <row r="141" spans="1:8">
      <c r="A141" s="44"/>
      <c r="B141" s="45"/>
      <c r="C141" s="46"/>
      <c r="D141" s="47"/>
      <c r="E141" s="34"/>
      <c r="F141" s="48"/>
      <c r="G141" s="49"/>
      <c r="H141" s="439"/>
    </row>
    <row r="142" spans="1:8">
      <c r="A142" s="40" t="s">
        <v>68</v>
      </c>
      <c r="B142" s="40"/>
      <c r="C142" s="593" t="s">
        <v>128</v>
      </c>
      <c r="D142" s="593"/>
      <c r="E142" s="593"/>
      <c r="F142" s="48"/>
      <c r="G142" s="49"/>
      <c r="H142" s="439"/>
    </row>
    <row r="143" spans="1:8">
      <c r="A143" s="40"/>
      <c r="B143" s="40"/>
      <c r="C143" s="118"/>
      <c r="D143" s="47"/>
      <c r="E143" s="34"/>
      <c r="F143" s="48"/>
      <c r="G143" s="49"/>
      <c r="H143" s="439"/>
    </row>
    <row r="144" spans="1:8" ht="25.5">
      <c r="A144" s="44">
        <f>A140+1</f>
        <v>22</v>
      </c>
      <c r="B144" s="45" t="s">
        <v>129</v>
      </c>
      <c r="C144" s="46" t="s">
        <v>130</v>
      </c>
      <c r="D144" s="47">
        <v>1000</v>
      </c>
      <c r="E144" s="34" t="s">
        <v>57</v>
      </c>
      <c r="F144" s="48">
        <v>700</v>
      </c>
      <c r="G144" s="49"/>
      <c r="H144" s="439"/>
    </row>
    <row r="145" spans="1:8">
      <c r="A145" s="44"/>
      <c r="B145" s="45"/>
      <c r="C145" s="46"/>
      <c r="D145" s="47"/>
      <c r="E145" s="34"/>
      <c r="F145" s="48"/>
      <c r="G145" s="49"/>
      <c r="H145" s="439"/>
    </row>
    <row r="146" spans="1:8" ht="25.5">
      <c r="A146" s="44">
        <f>A144+1</f>
        <v>23</v>
      </c>
      <c r="B146" s="45" t="s">
        <v>55</v>
      </c>
      <c r="C146" s="46" t="s">
        <v>131</v>
      </c>
      <c r="D146" s="47">
        <v>1000</v>
      </c>
      <c r="E146" s="34" t="s">
        <v>57</v>
      </c>
      <c r="F146" s="48">
        <v>1330</v>
      </c>
      <c r="G146" s="49"/>
      <c r="H146" s="439"/>
    </row>
    <row r="147" spans="1:8">
      <c r="A147" s="44"/>
      <c r="B147" s="45"/>
      <c r="C147" s="46"/>
      <c r="D147" s="47"/>
      <c r="E147" s="34"/>
      <c r="F147" s="48"/>
      <c r="G147" s="49"/>
      <c r="H147" s="439"/>
    </row>
    <row r="148" spans="1:8" ht="25.5">
      <c r="A148" s="44">
        <f t="shared" ref="A148:A186" si="2">A146+1</f>
        <v>24</v>
      </c>
      <c r="B148" s="45" t="s">
        <v>72</v>
      </c>
      <c r="C148" s="50" t="s">
        <v>73</v>
      </c>
      <c r="D148" s="47">
        <v>100</v>
      </c>
      <c r="E148" s="34" t="s">
        <v>57</v>
      </c>
      <c r="F148" s="48">
        <v>215</v>
      </c>
      <c r="G148" s="49"/>
      <c r="H148" s="439"/>
    </row>
    <row r="149" spans="1:8">
      <c r="A149" s="44"/>
      <c r="B149" s="55"/>
      <c r="C149" s="46"/>
      <c r="D149" s="47"/>
      <c r="E149" s="34"/>
      <c r="F149" s="48"/>
      <c r="G149" s="49"/>
      <c r="H149" s="439"/>
    </row>
    <row r="150" spans="1:8" ht="25.5">
      <c r="A150" s="44">
        <f t="shared" si="2"/>
        <v>25</v>
      </c>
      <c r="B150" s="45" t="s">
        <v>132</v>
      </c>
      <c r="C150" s="46" t="s">
        <v>133</v>
      </c>
      <c r="D150" s="47">
        <v>100</v>
      </c>
      <c r="E150" s="34" t="s">
        <v>57</v>
      </c>
      <c r="F150" s="48">
        <v>190</v>
      </c>
      <c r="G150" s="49"/>
      <c r="H150" s="439"/>
    </row>
    <row r="151" spans="1:8">
      <c r="A151" s="44"/>
      <c r="B151" s="45"/>
      <c r="C151" s="46"/>
      <c r="D151" s="47"/>
      <c r="E151" s="34"/>
      <c r="F151" s="48"/>
      <c r="G151" s="49"/>
      <c r="H151" s="439"/>
    </row>
    <row r="152" spans="1:8" ht="25.5">
      <c r="A152" s="44">
        <f t="shared" si="2"/>
        <v>26</v>
      </c>
      <c r="B152" s="45" t="s">
        <v>134</v>
      </c>
      <c r="C152" s="50" t="s">
        <v>135</v>
      </c>
      <c r="D152" s="47">
        <v>100</v>
      </c>
      <c r="E152" s="34" t="s">
        <v>57</v>
      </c>
      <c r="F152" s="48">
        <f>F148</f>
        <v>215</v>
      </c>
      <c r="G152" s="49"/>
      <c r="H152" s="439"/>
    </row>
    <row r="153" spans="1:8">
      <c r="A153" s="44"/>
      <c r="B153" s="45"/>
      <c r="C153" s="46"/>
      <c r="D153" s="47"/>
      <c r="E153" s="34"/>
      <c r="F153" s="48"/>
      <c r="G153" s="49"/>
      <c r="H153" s="439"/>
    </row>
    <row r="154" spans="1:8" ht="25.5">
      <c r="A154" s="44">
        <f t="shared" si="2"/>
        <v>27</v>
      </c>
      <c r="B154" s="45" t="s">
        <v>136</v>
      </c>
      <c r="C154" s="46" t="s">
        <v>137</v>
      </c>
      <c r="D154" s="47">
        <v>100</v>
      </c>
      <c r="E154" s="34" t="s">
        <v>57</v>
      </c>
      <c r="F154" s="48">
        <v>17</v>
      </c>
      <c r="G154" s="49"/>
      <c r="H154" s="439"/>
    </row>
    <row r="155" spans="1:8">
      <c r="A155" s="44"/>
      <c r="B155" s="45"/>
      <c r="C155" s="46"/>
      <c r="D155" s="47"/>
      <c r="E155" s="34"/>
      <c r="F155" s="48"/>
      <c r="G155" s="49"/>
      <c r="H155" s="439"/>
    </row>
    <row r="156" spans="1:8" ht="38.25">
      <c r="A156" s="44">
        <f t="shared" si="2"/>
        <v>28</v>
      </c>
      <c r="B156" s="44" t="s">
        <v>138</v>
      </c>
      <c r="C156" s="46" t="s">
        <v>139</v>
      </c>
      <c r="D156" s="47">
        <v>100</v>
      </c>
      <c r="E156" s="34" t="s">
        <v>140</v>
      </c>
      <c r="F156" s="48">
        <v>31</v>
      </c>
      <c r="G156" s="49"/>
      <c r="H156" s="439"/>
    </row>
    <row r="157" spans="1:8">
      <c r="A157" s="44"/>
      <c r="B157" s="44"/>
      <c r="C157" s="46"/>
      <c r="D157" s="47"/>
      <c r="E157" s="34"/>
      <c r="F157" s="48"/>
      <c r="G157" s="49"/>
      <c r="H157" s="439"/>
    </row>
    <row r="158" spans="1:8" ht="38.25">
      <c r="A158" s="44">
        <f t="shared" si="2"/>
        <v>29</v>
      </c>
      <c r="B158" s="45" t="s">
        <v>141</v>
      </c>
      <c r="C158" s="53" t="s">
        <v>142</v>
      </c>
      <c r="D158" s="47">
        <v>100</v>
      </c>
      <c r="E158" s="34" t="s">
        <v>62</v>
      </c>
      <c r="F158" s="48">
        <v>110</v>
      </c>
      <c r="G158" s="49"/>
      <c r="H158" s="439"/>
    </row>
    <row r="159" spans="1:8">
      <c r="A159" s="44"/>
      <c r="B159" s="45"/>
      <c r="C159" s="53"/>
      <c r="D159" s="47"/>
      <c r="E159" s="34"/>
      <c r="F159" s="48"/>
      <c r="G159" s="49"/>
      <c r="H159" s="439"/>
    </row>
    <row r="160" spans="1:8" ht="25.5">
      <c r="A160" s="44">
        <f t="shared" si="2"/>
        <v>30</v>
      </c>
      <c r="B160" s="45" t="s">
        <v>143</v>
      </c>
      <c r="C160" s="46" t="s">
        <v>144</v>
      </c>
      <c r="D160" s="47">
        <v>100</v>
      </c>
      <c r="E160" s="34" t="s">
        <v>57</v>
      </c>
      <c r="F160" s="48">
        <v>570</v>
      </c>
      <c r="G160" s="49"/>
      <c r="H160" s="439"/>
    </row>
    <row r="161" spans="1:8">
      <c r="A161" s="44"/>
      <c r="B161" s="45"/>
      <c r="C161" s="46"/>
      <c r="D161" s="47"/>
      <c r="E161" s="34"/>
      <c r="F161" s="48"/>
      <c r="G161" s="49"/>
      <c r="H161" s="439"/>
    </row>
    <row r="162" spans="1:8" ht="25.5">
      <c r="A162" s="44">
        <f t="shared" si="2"/>
        <v>31</v>
      </c>
      <c r="B162" s="45" t="s">
        <v>96</v>
      </c>
      <c r="C162" s="46" t="s">
        <v>97</v>
      </c>
      <c r="D162" s="47">
        <v>100</v>
      </c>
      <c r="E162" s="34" t="s">
        <v>57</v>
      </c>
      <c r="F162" s="48">
        <v>1030</v>
      </c>
      <c r="G162" s="49"/>
      <c r="H162" s="439"/>
    </row>
    <row r="163" spans="1:8">
      <c r="A163" s="44"/>
      <c r="B163" s="45"/>
      <c r="C163" s="46"/>
      <c r="D163" s="47"/>
      <c r="E163" s="34"/>
      <c r="F163" s="48"/>
      <c r="G163" s="49"/>
      <c r="H163" s="439"/>
    </row>
    <row r="164" spans="1:8" ht="38.25">
      <c r="A164" s="44">
        <f t="shared" si="2"/>
        <v>32</v>
      </c>
      <c r="B164" s="51" t="s">
        <v>100</v>
      </c>
      <c r="C164" s="46" t="s">
        <v>101</v>
      </c>
      <c r="D164" s="47">
        <v>1</v>
      </c>
      <c r="E164" s="34" t="s">
        <v>62</v>
      </c>
      <c r="F164" s="48">
        <v>750</v>
      </c>
      <c r="G164" s="49"/>
      <c r="H164" s="439"/>
    </row>
    <row r="165" spans="1:8">
      <c r="A165" s="44"/>
      <c r="B165" s="51"/>
      <c r="C165" s="46"/>
      <c r="D165" s="47"/>
      <c r="E165" s="34"/>
      <c r="F165" s="48"/>
      <c r="G165" s="49"/>
      <c r="H165" s="439"/>
    </row>
    <row r="166" spans="1:8" ht="38.25">
      <c r="A166" s="44">
        <f>A164+1</f>
        <v>33</v>
      </c>
      <c r="B166" s="52" t="s">
        <v>102</v>
      </c>
      <c r="C166" s="50" t="s">
        <v>103</v>
      </c>
      <c r="D166" s="47">
        <v>100</v>
      </c>
      <c r="E166" s="34" t="s">
        <v>62</v>
      </c>
      <c r="F166" s="48">
        <v>650</v>
      </c>
      <c r="G166" s="49"/>
      <c r="H166" s="439"/>
    </row>
    <row r="167" spans="1:8">
      <c r="A167" s="44"/>
      <c r="B167" s="51"/>
      <c r="C167" s="46"/>
      <c r="D167" s="47"/>
      <c r="E167" s="34"/>
      <c r="F167" s="48"/>
      <c r="G167" s="49"/>
      <c r="H167" s="439"/>
    </row>
    <row r="168" spans="1:8">
      <c r="A168" s="44">
        <f>A166+1</f>
        <v>34</v>
      </c>
      <c r="B168" s="45" t="s">
        <v>104</v>
      </c>
      <c r="C168" s="46" t="s">
        <v>105</v>
      </c>
      <c r="D168" s="47">
        <v>100</v>
      </c>
      <c r="E168" s="34" t="s">
        <v>62</v>
      </c>
      <c r="F168" s="48">
        <v>1340</v>
      </c>
      <c r="G168" s="49"/>
      <c r="H168" s="439"/>
    </row>
    <row r="169" spans="1:8">
      <c r="A169" s="44"/>
      <c r="B169" s="45"/>
      <c r="C169" s="46"/>
      <c r="D169" s="47"/>
      <c r="E169" s="34"/>
      <c r="F169" s="48"/>
      <c r="G169" s="49"/>
      <c r="H169" s="439"/>
    </row>
    <row r="170" spans="1:8" ht="25.5">
      <c r="A170" s="44">
        <f t="shared" si="2"/>
        <v>35</v>
      </c>
      <c r="B170" s="45" t="s">
        <v>145</v>
      </c>
      <c r="C170" s="46" t="s">
        <v>146</v>
      </c>
      <c r="D170" s="47">
        <v>100</v>
      </c>
      <c r="E170" s="34" t="s">
        <v>62</v>
      </c>
      <c r="F170" s="48">
        <v>1170</v>
      </c>
      <c r="G170" s="49"/>
      <c r="H170" s="439"/>
    </row>
    <row r="171" spans="1:8">
      <c r="A171" s="44"/>
      <c r="B171" s="45"/>
      <c r="C171" s="46"/>
      <c r="D171" s="47"/>
      <c r="E171" s="34"/>
      <c r="F171" s="48"/>
      <c r="G171" s="49"/>
      <c r="H171" s="439"/>
    </row>
    <row r="172" spans="1:8">
      <c r="A172" s="44">
        <f t="shared" si="2"/>
        <v>36</v>
      </c>
      <c r="B172" s="45" t="s">
        <v>147</v>
      </c>
      <c r="C172" s="53" t="s">
        <v>148</v>
      </c>
      <c r="D172" s="47">
        <v>100</v>
      </c>
      <c r="E172" s="34" t="s">
        <v>62</v>
      </c>
      <c r="F172" s="48">
        <v>1990</v>
      </c>
      <c r="G172" s="49"/>
      <c r="H172" s="439"/>
    </row>
    <row r="173" spans="1:8">
      <c r="A173" s="44"/>
      <c r="B173" s="45"/>
      <c r="C173" s="53"/>
      <c r="D173" s="47"/>
      <c r="E173" s="34"/>
      <c r="F173" s="48"/>
      <c r="G173" s="49"/>
      <c r="H173" s="439"/>
    </row>
    <row r="174" spans="1:8">
      <c r="A174" s="44">
        <f t="shared" si="2"/>
        <v>37</v>
      </c>
      <c r="B174" s="45" t="s">
        <v>149</v>
      </c>
      <c r="C174" s="53" t="s">
        <v>150</v>
      </c>
      <c r="D174" s="47">
        <v>100</v>
      </c>
      <c r="E174" s="34" t="s">
        <v>62</v>
      </c>
      <c r="F174" s="48">
        <f>F172</f>
        <v>1990</v>
      </c>
      <c r="G174" s="49"/>
      <c r="H174" s="439"/>
    </row>
    <row r="175" spans="1:8">
      <c r="A175" s="44"/>
      <c r="B175" s="45"/>
      <c r="C175" s="53"/>
      <c r="D175" s="47"/>
      <c r="E175" s="34"/>
      <c r="F175" s="48"/>
      <c r="G175" s="49"/>
      <c r="H175" s="439"/>
    </row>
    <row r="176" spans="1:8" ht="25.5">
      <c r="A176" s="44">
        <f t="shared" si="2"/>
        <v>38</v>
      </c>
      <c r="B176" s="52" t="s">
        <v>151</v>
      </c>
      <c r="C176" s="46" t="s">
        <v>152</v>
      </c>
      <c r="D176" s="47">
        <v>100</v>
      </c>
      <c r="E176" s="34" t="s">
        <v>62</v>
      </c>
      <c r="F176" s="48">
        <f>F170</f>
        <v>1170</v>
      </c>
      <c r="G176" s="49"/>
      <c r="H176" s="439"/>
    </row>
    <row r="177" spans="1:8">
      <c r="A177" s="44"/>
      <c r="B177" s="52"/>
      <c r="C177" s="46"/>
      <c r="D177" s="47"/>
      <c r="E177" s="34"/>
      <c r="F177" s="48"/>
      <c r="G177" s="49"/>
      <c r="H177" s="439"/>
    </row>
    <row r="178" spans="1:8" ht="25.5">
      <c r="A178" s="44">
        <f t="shared" si="2"/>
        <v>39</v>
      </c>
      <c r="B178" s="52" t="s">
        <v>153</v>
      </c>
      <c r="C178" s="50" t="s">
        <v>154</v>
      </c>
      <c r="D178" s="47">
        <v>1</v>
      </c>
      <c r="E178" s="34" t="s">
        <v>62</v>
      </c>
      <c r="F178" s="48">
        <v>60</v>
      </c>
      <c r="G178" s="49"/>
      <c r="H178" s="439"/>
    </row>
    <row r="179" spans="1:8">
      <c r="A179" s="44"/>
      <c r="B179" s="52"/>
      <c r="C179" s="46"/>
      <c r="D179" s="47"/>
      <c r="E179" s="34"/>
      <c r="F179" s="48"/>
      <c r="G179" s="49"/>
      <c r="H179" s="439"/>
    </row>
    <row r="180" spans="1:8" ht="38.25">
      <c r="A180" s="44">
        <f>A178+1</f>
        <v>40</v>
      </c>
      <c r="B180" s="45" t="s">
        <v>119</v>
      </c>
      <c r="C180" s="46" t="s">
        <v>120</v>
      </c>
      <c r="D180" s="47">
        <v>1</v>
      </c>
      <c r="E180" s="34" t="s">
        <v>65</v>
      </c>
      <c r="F180" s="48">
        <v>20</v>
      </c>
      <c r="G180" s="49"/>
      <c r="H180" s="439"/>
    </row>
    <row r="181" spans="1:8">
      <c r="A181" s="44"/>
      <c r="B181" s="45"/>
      <c r="C181" s="46"/>
      <c r="D181" s="47"/>
      <c r="E181" s="34"/>
      <c r="F181" s="48"/>
      <c r="G181" s="49"/>
      <c r="H181" s="439"/>
    </row>
    <row r="182" spans="1:8" ht="153">
      <c r="A182" s="44">
        <f>A180+1</f>
        <v>41</v>
      </c>
      <c r="B182" s="54" t="s">
        <v>121</v>
      </c>
      <c r="C182" s="46" t="s">
        <v>122</v>
      </c>
      <c r="D182" s="47">
        <v>1</v>
      </c>
      <c r="E182" s="34" t="s">
        <v>123</v>
      </c>
      <c r="F182" s="48">
        <v>60</v>
      </c>
      <c r="G182" s="49"/>
      <c r="H182" s="439"/>
    </row>
    <row r="183" spans="1:8">
      <c r="A183" s="44"/>
      <c r="B183" s="54"/>
      <c r="C183" s="46"/>
      <c r="D183" s="47"/>
      <c r="E183" s="34"/>
      <c r="F183" s="48"/>
      <c r="G183" s="49"/>
      <c r="H183" s="439"/>
    </row>
    <row r="184" spans="1:8" ht="38.25">
      <c r="A184" s="44">
        <f t="shared" si="2"/>
        <v>42</v>
      </c>
      <c r="B184" s="45" t="s">
        <v>124</v>
      </c>
      <c r="C184" s="46" t="s">
        <v>125</v>
      </c>
      <c r="D184" s="47">
        <v>1</v>
      </c>
      <c r="E184" s="34" t="s">
        <v>62</v>
      </c>
      <c r="F184" s="48">
        <v>56</v>
      </c>
      <c r="G184" s="49"/>
      <c r="H184" s="439"/>
    </row>
    <row r="185" spans="1:8">
      <c r="A185" s="44"/>
      <c r="B185" s="45"/>
      <c r="C185" s="46"/>
      <c r="D185" s="47"/>
      <c r="E185" s="34"/>
      <c r="F185" s="48"/>
      <c r="G185" s="49"/>
      <c r="H185" s="439"/>
    </row>
    <row r="186" spans="1:8" ht="38.25">
      <c r="A186" s="44">
        <f t="shared" si="2"/>
        <v>43</v>
      </c>
      <c r="B186" s="45" t="s">
        <v>155</v>
      </c>
      <c r="C186" s="46" t="s">
        <v>156</v>
      </c>
      <c r="D186" s="47">
        <v>100</v>
      </c>
      <c r="E186" s="34" t="s">
        <v>62</v>
      </c>
      <c r="F186" s="48">
        <v>1560</v>
      </c>
      <c r="G186" s="49"/>
      <c r="H186" s="439"/>
    </row>
    <row r="187" spans="1:8">
      <c r="A187" s="44"/>
      <c r="B187" s="45"/>
      <c r="C187" s="46"/>
      <c r="D187" s="47"/>
      <c r="E187" s="34"/>
      <c r="F187" s="48"/>
      <c r="G187" s="49"/>
      <c r="H187" s="439"/>
    </row>
    <row r="188" spans="1:8">
      <c r="A188" s="40" t="s">
        <v>75</v>
      </c>
      <c r="B188" s="40"/>
      <c r="C188" s="56" t="s">
        <v>157</v>
      </c>
      <c r="D188" s="47"/>
      <c r="E188" s="34"/>
      <c r="F188" s="48"/>
      <c r="G188" s="49"/>
      <c r="H188" s="439"/>
    </row>
    <row r="189" spans="1:8">
      <c r="A189" s="40"/>
      <c r="B189" s="40"/>
      <c r="C189" s="118"/>
      <c r="D189" s="47"/>
      <c r="E189" s="34"/>
      <c r="F189" s="48"/>
      <c r="G189" s="49"/>
      <c r="H189" s="439"/>
    </row>
    <row r="190" spans="1:8" ht="25.5">
      <c r="A190" s="44">
        <f>A186+1</f>
        <v>44</v>
      </c>
      <c r="B190" s="45" t="s">
        <v>129</v>
      </c>
      <c r="C190" s="46" t="s">
        <v>130</v>
      </c>
      <c r="D190" s="47">
        <v>1000</v>
      </c>
      <c r="E190" s="34" t="s">
        <v>57</v>
      </c>
      <c r="F190" s="48">
        <v>190</v>
      </c>
      <c r="G190" s="49"/>
      <c r="H190" s="439"/>
    </row>
    <row r="191" spans="1:8">
      <c r="A191" s="44"/>
      <c r="B191" s="45"/>
      <c r="C191" s="46"/>
      <c r="D191" s="47"/>
      <c r="E191" s="34"/>
      <c r="F191" s="48"/>
      <c r="G191" s="49"/>
      <c r="H191" s="439"/>
    </row>
    <row r="192" spans="1:8" ht="25.5">
      <c r="A192" s="44">
        <f>A190+1</f>
        <v>45</v>
      </c>
      <c r="B192" s="45" t="s">
        <v>55</v>
      </c>
      <c r="C192" s="46" t="s">
        <v>131</v>
      </c>
      <c r="D192" s="47">
        <v>1000</v>
      </c>
      <c r="E192" s="34" t="s">
        <v>57</v>
      </c>
      <c r="F192" s="48">
        <v>310</v>
      </c>
      <c r="G192" s="49"/>
      <c r="H192" s="439"/>
    </row>
    <row r="193" spans="1:8">
      <c r="A193" s="44"/>
      <c r="B193" s="45"/>
      <c r="C193" s="46"/>
      <c r="D193" s="47"/>
      <c r="E193" s="34"/>
      <c r="F193" s="48"/>
      <c r="G193" s="49"/>
      <c r="H193" s="439"/>
    </row>
    <row r="194" spans="1:8" ht="25.5">
      <c r="A194" s="44">
        <f t="shared" ref="A194:A256" si="3">A192+1</f>
        <v>46</v>
      </c>
      <c r="B194" s="55" t="s">
        <v>58</v>
      </c>
      <c r="C194" s="46" t="s">
        <v>59</v>
      </c>
      <c r="D194" s="47">
        <v>100</v>
      </c>
      <c r="E194" s="34" t="s">
        <v>57</v>
      </c>
      <c r="F194" s="48">
        <v>30</v>
      </c>
      <c r="G194" s="49"/>
      <c r="H194" s="439"/>
    </row>
    <row r="195" spans="1:8">
      <c r="A195" s="44"/>
      <c r="B195" s="55"/>
      <c r="C195" s="46"/>
      <c r="D195" s="47"/>
      <c r="E195" s="34"/>
      <c r="F195" s="48"/>
      <c r="G195" s="49"/>
      <c r="H195" s="439"/>
    </row>
    <row r="196" spans="1:8" ht="25.5">
      <c r="A196" s="44">
        <f t="shared" si="3"/>
        <v>47</v>
      </c>
      <c r="B196" s="45" t="s">
        <v>132</v>
      </c>
      <c r="C196" s="46" t="s">
        <v>133</v>
      </c>
      <c r="D196" s="47">
        <v>100</v>
      </c>
      <c r="E196" s="34" t="s">
        <v>57</v>
      </c>
      <c r="F196" s="48">
        <v>60</v>
      </c>
      <c r="G196" s="49"/>
      <c r="H196" s="439"/>
    </row>
    <row r="197" spans="1:8">
      <c r="A197" s="44"/>
      <c r="B197" s="45"/>
      <c r="C197" s="46"/>
      <c r="D197" s="47"/>
      <c r="E197" s="34"/>
      <c r="F197" s="48"/>
      <c r="G197" s="49"/>
      <c r="H197" s="439"/>
    </row>
    <row r="198" spans="1:8" ht="25.5">
      <c r="A198" s="44">
        <f t="shared" si="3"/>
        <v>48</v>
      </c>
      <c r="B198" s="45" t="s">
        <v>136</v>
      </c>
      <c r="C198" s="46" t="s">
        <v>137</v>
      </c>
      <c r="D198" s="47">
        <v>100</v>
      </c>
      <c r="E198" s="34" t="s">
        <v>57</v>
      </c>
      <c r="F198" s="48">
        <v>17</v>
      </c>
      <c r="G198" s="49"/>
      <c r="H198" s="439"/>
    </row>
    <row r="199" spans="1:8">
      <c r="A199" s="44"/>
      <c r="B199" s="45"/>
      <c r="C199" s="46"/>
      <c r="D199" s="47"/>
      <c r="E199" s="34"/>
      <c r="F199" s="48"/>
      <c r="G199" s="49"/>
      <c r="H199" s="439"/>
    </row>
    <row r="200" spans="1:8" ht="38.25">
      <c r="A200" s="44">
        <f t="shared" si="3"/>
        <v>49</v>
      </c>
      <c r="B200" s="44" t="s">
        <v>138</v>
      </c>
      <c r="C200" s="46" t="s">
        <v>139</v>
      </c>
      <c r="D200" s="47">
        <v>100</v>
      </c>
      <c r="E200" s="34" t="s">
        <v>140</v>
      </c>
      <c r="F200" s="48">
        <v>30</v>
      </c>
      <c r="G200" s="49"/>
      <c r="H200" s="439"/>
    </row>
    <row r="201" spans="1:8">
      <c r="A201" s="44"/>
      <c r="B201" s="44"/>
      <c r="C201" s="46"/>
      <c r="D201" s="47"/>
      <c r="E201" s="34"/>
      <c r="F201" s="48"/>
      <c r="G201" s="49"/>
      <c r="H201" s="439"/>
    </row>
    <row r="202" spans="1:8" ht="38.25">
      <c r="A202" s="44">
        <f t="shared" si="3"/>
        <v>50</v>
      </c>
      <c r="B202" s="45" t="s">
        <v>141</v>
      </c>
      <c r="C202" s="53" t="s">
        <v>142</v>
      </c>
      <c r="D202" s="47">
        <v>100</v>
      </c>
      <c r="E202" s="34" t="s">
        <v>62</v>
      </c>
      <c r="F202" s="48">
        <v>48</v>
      </c>
      <c r="G202" s="49"/>
      <c r="H202" s="439"/>
    </row>
    <row r="203" spans="1:8">
      <c r="A203" s="44"/>
      <c r="B203" s="45"/>
      <c r="C203" s="53"/>
      <c r="D203" s="47"/>
      <c r="E203" s="34"/>
      <c r="F203" s="48"/>
      <c r="G203" s="49"/>
      <c r="H203" s="439"/>
    </row>
    <row r="204" spans="1:8" ht="25.5">
      <c r="A204" s="44">
        <f t="shared" si="3"/>
        <v>51</v>
      </c>
      <c r="B204" s="45" t="s">
        <v>143</v>
      </c>
      <c r="C204" s="46" t="s">
        <v>144</v>
      </c>
      <c r="D204" s="47">
        <v>100</v>
      </c>
      <c r="E204" s="34" t="s">
        <v>57</v>
      </c>
      <c r="F204" s="48">
        <v>155</v>
      </c>
      <c r="G204" s="49"/>
      <c r="H204" s="439"/>
    </row>
    <row r="205" spans="1:8">
      <c r="A205" s="44"/>
      <c r="B205" s="45"/>
      <c r="C205" s="46"/>
      <c r="D205" s="47"/>
      <c r="E205" s="34"/>
      <c r="F205" s="48"/>
      <c r="G205" s="49"/>
      <c r="H205" s="439"/>
    </row>
    <row r="206" spans="1:8" ht="25.5">
      <c r="A206" s="44">
        <f t="shared" si="3"/>
        <v>52</v>
      </c>
      <c r="B206" s="45" t="s">
        <v>96</v>
      </c>
      <c r="C206" s="46" t="s">
        <v>97</v>
      </c>
      <c r="D206" s="47">
        <v>100</v>
      </c>
      <c r="E206" s="34" t="s">
        <v>57</v>
      </c>
      <c r="F206" s="48">
        <v>400</v>
      </c>
      <c r="G206" s="49"/>
      <c r="H206" s="439"/>
    </row>
    <row r="207" spans="1:8">
      <c r="A207" s="44"/>
      <c r="B207" s="45"/>
      <c r="C207" s="46"/>
      <c r="D207" s="47"/>
      <c r="E207" s="34"/>
      <c r="F207" s="48"/>
      <c r="G207" s="49"/>
      <c r="H207" s="439"/>
    </row>
    <row r="208" spans="1:8" ht="25.5">
      <c r="A208" s="44">
        <f t="shared" si="3"/>
        <v>53</v>
      </c>
      <c r="B208" s="57" t="s">
        <v>158</v>
      </c>
      <c r="C208" s="53" t="s">
        <v>159</v>
      </c>
      <c r="D208" s="47">
        <v>100</v>
      </c>
      <c r="E208" s="34" t="s">
        <v>57</v>
      </c>
      <c r="F208" s="48">
        <v>30</v>
      </c>
      <c r="G208" s="49"/>
      <c r="H208" s="439"/>
    </row>
    <row r="209" spans="1:8">
      <c r="A209" s="44"/>
      <c r="B209" s="57"/>
      <c r="C209" s="53"/>
      <c r="D209" s="47"/>
      <c r="E209" s="34"/>
      <c r="F209" s="48"/>
      <c r="G209" s="49"/>
      <c r="H209" s="439"/>
    </row>
    <row r="210" spans="1:8" ht="38.25">
      <c r="A210" s="44">
        <f t="shared" si="3"/>
        <v>54</v>
      </c>
      <c r="B210" s="51" t="s">
        <v>100</v>
      </c>
      <c r="C210" s="46" t="s">
        <v>101</v>
      </c>
      <c r="D210" s="47">
        <v>1</v>
      </c>
      <c r="E210" s="34" t="s">
        <v>62</v>
      </c>
      <c r="F210" s="48">
        <v>185</v>
      </c>
      <c r="G210" s="49"/>
      <c r="H210" s="439"/>
    </row>
    <row r="211" spans="1:8">
      <c r="A211" s="44"/>
      <c r="B211" s="51"/>
      <c r="C211" s="46"/>
      <c r="D211" s="47"/>
      <c r="E211" s="34"/>
      <c r="F211" s="48"/>
      <c r="G211" s="49"/>
      <c r="H211" s="439"/>
    </row>
    <row r="212" spans="1:8" ht="25.5">
      <c r="A212" s="44">
        <f t="shared" si="3"/>
        <v>55</v>
      </c>
      <c r="B212" s="52" t="s">
        <v>160</v>
      </c>
      <c r="C212" s="46" t="s">
        <v>161</v>
      </c>
      <c r="D212" s="47">
        <v>100</v>
      </c>
      <c r="E212" s="34" t="s">
        <v>62</v>
      </c>
      <c r="F212" s="48">
        <v>310</v>
      </c>
      <c r="G212" s="49"/>
      <c r="H212" s="439"/>
    </row>
    <row r="213" spans="1:8">
      <c r="A213" s="44"/>
      <c r="B213" s="52"/>
      <c r="C213" s="46"/>
      <c r="D213" s="47"/>
      <c r="E213" s="34"/>
      <c r="F213" s="48"/>
      <c r="G213" s="49"/>
      <c r="H213" s="439"/>
    </row>
    <row r="214" spans="1:8" ht="25.5">
      <c r="A214" s="44">
        <f t="shared" si="3"/>
        <v>56</v>
      </c>
      <c r="B214" s="54" t="s">
        <v>162</v>
      </c>
      <c r="C214" s="46" t="s">
        <v>163</v>
      </c>
      <c r="D214" s="47">
        <v>100</v>
      </c>
      <c r="E214" s="34" t="s">
        <v>62</v>
      </c>
      <c r="F214" s="48">
        <v>80</v>
      </c>
      <c r="G214" s="49"/>
      <c r="H214" s="439"/>
    </row>
    <row r="215" spans="1:8">
      <c r="A215" s="44"/>
      <c r="B215" s="54"/>
      <c r="C215" s="46"/>
      <c r="D215" s="47"/>
      <c r="E215" s="34"/>
      <c r="F215" s="48"/>
      <c r="G215" s="49"/>
      <c r="H215" s="439"/>
    </row>
    <row r="216" spans="1:8">
      <c r="A216" s="44">
        <f t="shared" si="3"/>
        <v>57</v>
      </c>
      <c r="B216" s="45" t="s">
        <v>104</v>
      </c>
      <c r="C216" s="46" t="s">
        <v>105</v>
      </c>
      <c r="D216" s="47">
        <v>100</v>
      </c>
      <c r="E216" s="34" t="s">
        <v>62</v>
      </c>
      <c r="F216" s="48">
        <v>325</v>
      </c>
      <c r="G216" s="49"/>
      <c r="H216" s="439"/>
    </row>
    <row r="217" spans="1:8">
      <c r="A217" s="44"/>
      <c r="B217" s="45"/>
      <c r="C217" s="46"/>
      <c r="D217" s="47"/>
      <c r="E217" s="34"/>
      <c r="F217" s="48"/>
      <c r="G217" s="49"/>
      <c r="H217" s="439"/>
    </row>
    <row r="218" spans="1:8" ht="25.5">
      <c r="A218" s="44">
        <f t="shared" si="3"/>
        <v>58</v>
      </c>
      <c r="B218" s="45" t="s">
        <v>145</v>
      </c>
      <c r="C218" s="46" t="s">
        <v>146</v>
      </c>
      <c r="D218" s="47">
        <v>100</v>
      </c>
      <c r="E218" s="34" t="s">
        <v>62</v>
      </c>
      <c r="F218" s="48">
        <v>440</v>
      </c>
      <c r="G218" s="49"/>
      <c r="H218" s="439"/>
    </row>
    <row r="219" spans="1:8">
      <c r="A219" s="44"/>
      <c r="B219" s="45"/>
      <c r="C219" s="46"/>
      <c r="D219" s="47"/>
      <c r="E219" s="34"/>
      <c r="F219" s="48"/>
      <c r="G219" s="49"/>
      <c r="H219" s="439"/>
    </row>
    <row r="220" spans="1:8">
      <c r="A220" s="44">
        <f t="shared" si="3"/>
        <v>59</v>
      </c>
      <c r="B220" s="45" t="s">
        <v>147</v>
      </c>
      <c r="C220" s="53" t="s">
        <v>148</v>
      </c>
      <c r="D220" s="47">
        <v>100</v>
      </c>
      <c r="E220" s="34" t="s">
        <v>62</v>
      </c>
      <c r="F220" s="48">
        <v>465</v>
      </c>
      <c r="G220" s="49"/>
      <c r="H220" s="439"/>
    </row>
    <row r="221" spans="1:8">
      <c r="A221" s="44"/>
      <c r="B221" s="45"/>
      <c r="C221" s="53"/>
      <c r="D221" s="47"/>
      <c r="E221" s="34"/>
      <c r="F221" s="48"/>
      <c r="G221" s="49"/>
      <c r="H221" s="439"/>
    </row>
    <row r="222" spans="1:8">
      <c r="A222" s="44">
        <f t="shared" si="3"/>
        <v>60</v>
      </c>
      <c r="B222" s="45" t="s">
        <v>149</v>
      </c>
      <c r="C222" s="53" t="s">
        <v>150</v>
      </c>
      <c r="D222" s="47">
        <v>100</v>
      </c>
      <c r="E222" s="34" t="s">
        <v>62</v>
      </c>
      <c r="F222" s="48">
        <f>F220</f>
        <v>465</v>
      </c>
      <c r="G222" s="49"/>
      <c r="H222" s="439"/>
    </row>
    <row r="223" spans="1:8">
      <c r="A223" s="44"/>
      <c r="B223" s="45"/>
      <c r="C223" s="53"/>
      <c r="D223" s="47"/>
      <c r="E223" s="34"/>
      <c r="F223" s="48"/>
      <c r="G223" s="49"/>
      <c r="H223" s="439"/>
    </row>
    <row r="224" spans="1:8" ht="25.5">
      <c r="A224" s="44">
        <f t="shared" si="3"/>
        <v>61</v>
      </c>
      <c r="B224" s="52" t="s">
        <v>151</v>
      </c>
      <c r="C224" s="46" t="s">
        <v>152</v>
      </c>
      <c r="D224" s="47">
        <v>100</v>
      </c>
      <c r="E224" s="34" t="s">
        <v>62</v>
      </c>
      <c r="F224" s="48">
        <f>F218</f>
        <v>440</v>
      </c>
      <c r="G224" s="49"/>
      <c r="H224" s="439"/>
    </row>
    <row r="225" spans="1:8">
      <c r="A225" s="44"/>
      <c r="B225" s="52"/>
      <c r="C225" s="46"/>
      <c r="D225" s="47"/>
      <c r="E225" s="34"/>
      <c r="F225" s="48"/>
      <c r="G225" s="49"/>
      <c r="H225" s="439"/>
    </row>
    <row r="226" spans="1:8" ht="153">
      <c r="A226" s="44">
        <f t="shared" si="3"/>
        <v>62</v>
      </c>
      <c r="B226" s="54" t="s">
        <v>121</v>
      </c>
      <c r="C226" s="46" t="s">
        <v>122</v>
      </c>
      <c r="D226" s="47">
        <v>1</v>
      </c>
      <c r="E226" s="34" t="s">
        <v>123</v>
      </c>
      <c r="F226" s="48">
        <v>16</v>
      </c>
      <c r="G226" s="49"/>
      <c r="H226" s="439"/>
    </row>
    <row r="227" spans="1:8">
      <c r="A227" s="44"/>
      <c r="B227" s="54"/>
      <c r="C227" s="46"/>
      <c r="D227" s="47"/>
      <c r="E227" s="34"/>
      <c r="F227" s="48"/>
      <c r="G227" s="49"/>
      <c r="H227" s="439"/>
    </row>
    <row r="228" spans="1:8" ht="38.25">
      <c r="A228" s="44">
        <f t="shared" si="3"/>
        <v>63</v>
      </c>
      <c r="B228" s="45" t="s">
        <v>124</v>
      </c>
      <c r="C228" s="46" t="s">
        <v>125</v>
      </c>
      <c r="D228" s="47">
        <v>1</v>
      </c>
      <c r="E228" s="34" t="s">
        <v>62</v>
      </c>
      <c r="F228" s="48">
        <v>70</v>
      </c>
      <c r="G228" s="49"/>
      <c r="H228" s="439"/>
    </row>
    <row r="229" spans="1:8">
      <c r="A229" s="44"/>
      <c r="B229" s="45"/>
      <c r="C229" s="46"/>
      <c r="D229" s="47"/>
      <c r="E229" s="34"/>
      <c r="F229" s="48"/>
      <c r="G229" s="49"/>
      <c r="H229" s="439"/>
    </row>
    <row r="230" spans="1:8" ht="38.25">
      <c r="A230" s="44">
        <f t="shared" si="3"/>
        <v>64</v>
      </c>
      <c r="B230" s="45" t="s">
        <v>155</v>
      </c>
      <c r="C230" s="46" t="s">
        <v>156</v>
      </c>
      <c r="D230" s="47">
        <v>100</v>
      </c>
      <c r="E230" s="34" t="s">
        <v>62</v>
      </c>
      <c r="F230" s="48">
        <v>435</v>
      </c>
      <c r="G230" s="49"/>
      <c r="H230" s="439"/>
    </row>
    <row r="231" spans="1:8">
      <c r="A231" s="44"/>
      <c r="B231" s="45"/>
      <c r="C231" s="46"/>
      <c r="D231" s="47"/>
      <c r="E231" s="34"/>
      <c r="F231" s="48"/>
      <c r="G231" s="49"/>
      <c r="H231" s="439"/>
    </row>
    <row r="232" spans="1:8">
      <c r="A232" s="40" t="s">
        <v>76</v>
      </c>
      <c r="B232" s="44"/>
      <c r="C232" s="56" t="s">
        <v>164</v>
      </c>
      <c r="D232" s="47"/>
      <c r="E232" s="34"/>
      <c r="F232" s="48"/>
      <c r="G232" s="49"/>
      <c r="H232" s="439"/>
    </row>
    <row r="233" spans="1:8">
      <c r="A233" s="44"/>
      <c r="B233" s="44"/>
      <c r="C233" s="56"/>
      <c r="D233" s="47"/>
      <c r="E233" s="34"/>
      <c r="F233" s="48"/>
      <c r="G233" s="49"/>
      <c r="H233" s="439"/>
    </row>
    <row r="234" spans="1:8" ht="191.25">
      <c r="A234" s="44">
        <f>A230+1</f>
        <v>65</v>
      </c>
      <c r="B234" s="45" t="s">
        <v>165</v>
      </c>
      <c r="C234" s="46" t="s">
        <v>166</v>
      </c>
      <c r="D234" s="47">
        <v>1</v>
      </c>
      <c r="E234" s="34" t="s">
        <v>167</v>
      </c>
      <c r="F234" s="48">
        <v>1</v>
      </c>
      <c r="G234" s="49"/>
      <c r="H234" s="439"/>
    </row>
    <row r="235" spans="1:8">
      <c r="A235" s="44"/>
      <c r="B235" s="45"/>
      <c r="C235" s="46"/>
      <c r="D235" s="47"/>
      <c r="E235" s="34"/>
      <c r="F235" s="48"/>
      <c r="G235" s="49"/>
      <c r="H235" s="439"/>
    </row>
    <row r="236" spans="1:8" ht="38.25">
      <c r="A236" s="44">
        <f t="shared" si="3"/>
        <v>66</v>
      </c>
      <c r="B236" s="45" t="s">
        <v>168</v>
      </c>
      <c r="C236" s="46" t="s">
        <v>169</v>
      </c>
      <c r="D236" s="47">
        <v>1</v>
      </c>
      <c r="E236" s="34" t="s">
        <v>167</v>
      </c>
      <c r="F236" s="48">
        <v>4</v>
      </c>
      <c r="G236" s="49"/>
      <c r="H236" s="439"/>
    </row>
    <row r="237" spans="1:8">
      <c r="A237" s="44"/>
      <c r="B237" s="45"/>
      <c r="C237" s="46"/>
      <c r="D237" s="47"/>
      <c r="E237" s="34"/>
      <c r="F237" s="48"/>
      <c r="G237" s="49"/>
      <c r="H237" s="439"/>
    </row>
    <row r="238" spans="1:8" ht="63.75">
      <c r="A238" s="44">
        <f t="shared" si="3"/>
        <v>67</v>
      </c>
      <c r="B238" s="45" t="s">
        <v>170</v>
      </c>
      <c r="C238" s="46" t="s">
        <v>171</v>
      </c>
      <c r="D238" s="47">
        <v>1</v>
      </c>
      <c r="E238" s="34" t="s">
        <v>172</v>
      </c>
      <c r="F238" s="48">
        <v>4</v>
      </c>
      <c r="G238" s="49"/>
      <c r="H238" s="439"/>
    </row>
    <row r="239" spans="1:8">
      <c r="A239" s="44"/>
      <c r="B239" s="45"/>
      <c r="C239" s="46"/>
      <c r="D239" s="47"/>
      <c r="E239" s="34"/>
      <c r="F239" s="48"/>
      <c r="G239" s="49"/>
      <c r="H239" s="439"/>
    </row>
    <row r="240" spans="1:8" ht="63.75">
      <c r="A240" s="44">
        <f t="shared" si="3"/>
        <v>68</v>
      </c>
      <c r="B240" s="45" t="s">
        <v>173</v>
      </c>
      <c r="C240" s="46" t="s">
        <v>174</v>
      </c>
      <c r="D240" s="47">
        <v>1</v>
      </c>
      <c r="E240" s="34" t="s">
        <v>167</v>
      </c>
      <c r="F240" s="48">
        <v>4</v>
      </c>
      <c r="G240" s="49"/>
      <c r="H240" s="439"/>
    </row>
    <row r="241" spans="1:8">
      <c r="A241" s="44"/>
      <c r="B241" s="45"/>
      <c r="C241" s="46"/>
      <c r="D241" s="47"/>
      <c r="E241" s="34"/>
      <c r="F241" s="48"/>
      <c r="G241" s="49"/>
      <c r="H241" s="439"/>
    </row>
    <row r="242" spans="1:8" ht="25.5">
      <c r="A242" s="44">
        <f t="shared" si="3"/>
        <v>69</v>
      </c>
      <c r="B242" s="45" t="s">
        <v>175</v>
      </c>
      <c r="C242" s="53" t="s">
        <v>176</v>
      </c>
      <c r="D242" s="47">
        <v>1</v>
      </c>
      <c r="E242" s="34" t="s">
        <v>167</v>
      </c>
      <c r="F242" s="48">
        <v>4</v>
      </c>
      <c r="G242" s="49"/>
      <c r="H242" s="439"/>
    </row>
    <row r="243" spans="1:8">
      <c r="A243" s="44"/>
      <c r="B243" s="45"/>
      <c r="C243" s="53"/>
      <c r="D243" s="47"/>
      <c r="E243" s="34"/>
      <c r="F243" s="48"/>
      <c r="G243" s="49"/>
      <c r="H243" s="439"/>
    </row>
    <row r="244" spans="1:8" ht="25.5">
      <c r="A244" s="44">
        <f t="shared" si="3"/>
        <v>70</v>
      </c>
      <c r="B244" s="45" t="s">
        <v>177</v>
      </c>
      <c r="C244" s="53" t="s">
        <v>178</v>
      </c>
      <c r="D244" s="47">
        <v>1</v>
      </c>
      <c r="E244" s="34" t="s">
        <v>167</v>
      </c>
      <c r="F244" s="48">
        <v>4</v>
      </c>
      <c r="G244" s="49"/>
      <c r="H244" s="439"/>
    </row>
    <row r="245" spans="1:8">
      <c r="A245" s="44"/>
      <c r="B245" s="45"/>
      <c r="C245" s="53"/>
      <c r="D245" s="47"/>
      <c r="E245" s="34"/>
      <c r="F245" s="48"/>
      <c r="G245" s="49"/>
      <c r="H245" s="439"/>
    </row>
    <row r="246" spans="1:8" ht="25.5">
      <c r="A246" s="44">
        <f t="shared" si="3"/>
        <v>71</v>
      </c>
      <c r="B246" s="45" t="s">
        <v>179</v>
      </c>
      <c r="C246" s="53" t="s">
        <v>180</v>
      </c>
      <c r="D246" s="47">
        <v>1</v>
      </c>
      <c r="E246" s="34" t="s">
        <v>167</v>
      </c>
      <c r="F246" s="48">
        <v>4</v>
      </c>
      <c r="G246" s="49"/>
      <c r="H246" s="439"/>
    </row>
    <row r="247" spans="1:8">
      <c r="A247" s="44"/>
      <c r="B247" s="45"/>
      <c r="C247" s="53"/>
      <c r="D247" s="47"/>
      <c r="E247" s="34"/>
      <c r="F247" s="48"/>
      <c r="G247" s="49"/>
      <c r="H247" s="439"/>
    </row>
    <row r="248" spans="1:8" ht="38.25">
      <c r="A248" s="44">
        <f t="shared" si="3"/>
        <v>72</v>
      </c>
      <c r="B248" s="45" t="s">
        <v>181</v>
      </c>
      <c r="C248" s="53" t="s">
        <v>182</v>
      </c>
      <c r="D248" s="47">
        <v>1</v>
      </c>
      <c r="E248" s="34" t="s">
        <v>167</v>
      </c>
      <c r="F248" s="48">
        <v>4</v>
      </c>
      <c r="G248" s="49"/>
      <c r="H248" s="439"/>
    </row>
    <row r="249" spans="1:8">
      <c r="A249" s="44"/>
      <c r="B249" s="45"/>
      <c r="C249" s="53"/>
      <c r="D249" s="47"/>
      <c r="E249" s="34"/>
      <c r="F249" s="48"/>
      <c r="G249" s="49"/>
      <c r="H249" s="439"/>
    </row>
    <row r="250" spans="1:8" ht="38.25">
      <c r="A250" s="44">
        <f t="shared" si="3"/>
        <v>73</v>
      </c>
      <c r="B250" s="45" t="s">
        <v>183</v>
      </c>
      <c r="C250" s="53" t="s">
        <v>184</v>
      </c>
      <c r="D250" s="47">
        <v>1</v>
      </c>
      <c r="E250" s="34" t="s">
        <v>167</v>
      </c>
      <c r="F250" s="48">
        <v>4</v>
      </c>
      <c r="G250" s="49"/>
      <c r="H250" s="439"/>
    </row>
    <row r="251" spans="1:8">
      <c r="A251" s="44"/>
      <c r="B251" s="45"/>
      <c r="C251" s="53"/>
      <c r="D251" s="47"/>
      <c r="E251" s="34"/>
      <c r="F251" s="48"/>
      <c r="G251" s="49"/>
      <c r="H251" s="439"/>
    </row>
    <row r="252" spans="1:8" ht="38.25">
      <c r="A252" s="44">
        <f t="shared" si="3"/>
        <v>74</v>
      </c>
      <c r="B252" s="45" t="s">
        <v>185</v>
      </c>
      <c r="C252" s="46" t="s">
        <v>186</v>
      </c>
      <c r="D252" s="47">
        <v>1</v>
      </c>
      <c r="E252" s="34" t="s">
        <v>167</v>
      </c>
      <c r="F252" s="48">
        <v>4</v>
      </c>
      <c r="G252" s="49"/>
      <c r="H252" s="439"/>
    </row>
    <row r="253" spans="1:8">
      <c r="A253" s="44"/>
      <c r="B253" s="45"/>
      <c r="C253" s="46"/>
      <c r="D253" s="47"/>
      <c r="E253" s="34"/>
      <c r="F253" s="48"/>
      <c r="G253" s="49"/>
      <c r="H253" s="439"/>
    </row>
    <row r="254" spans="1:8" ht="38.25">
      <c r="A254" s="44">
        <f t="shared" si="3"/>
        <v>75</v>
      </c>
      <c r="B254" s="45" t="s">
        <v>187</v>
      </c>
      <c r="C254" s="46" t="s">
        <v>188</v>
      </c>
      <c r="D254" s="47">
        <v>1</v>
      </c>
      <c r="E254" s="34" t="s">
        <v>172</v>
      </c>
      <c r="F254" s="48">
        <v>4</v>
      </c>
      <c r="G254" s="49"/>
      <c r="H254" s="439"/>
    </row>
    <row r="255" spans="1:8">
      <c r="A255" s="44"/>
      <c r="B255" s="45"/>
      <c r="C255" s="46"/>
      <c r="D255" s="47"/>
      <c r="E255" s="34"/>
      <c r="F255" s="48"/>
      <c r="G255" s="49"/>
      <c r="H255" s="439"/>
    </row>
    <row r="256" spans="1:8" ht="51">
      <c r="A256" s="44">
        <f t="shared" si="3"/>
        <v>76</v>
      </c>
      <c r="B256" s="45" t="s">
        <v>189</v>
      </c>
      <c r="C256" s="46" t="s">
        <v>190</v>
      </c>
      <c r="D256" s="47">
        <v>1</v>
      </c>
      <c r="E256" s="34" t="s">
        <v>167</v>
      </c>
      <c r="F256" s="48">
        <v>1</v>
      </c>
      <c r="G256" s="49"/>
      <c r="H256" s="439"/>
    </row>
    <row r="257" spans="1:8">
      <c r="A257" s="44"/>
      <c r="B257" s="45"/>
      <c r="C257" s="46"/>
      <c r="D257" s="47"/>
      <c r="E257" s="34"/>
      <c r="F257" s="48"/>
      <c r="G257" s="49"/>
      <c r="H257" s="439"/>
    </row>
    <row r="258" spans="1:8" ht="38.25">
      <c r="A258" s="44">
        <f t="shared" ref="A258:A276" si="4">A256+1</f>
        <v>77</v>
      </c>
      <c r="B258" s="45" t="s">
        <v>191</v>
      </c>
      <c r="C258" s="46" t="s">
        <v>192</v>
      </c>
      <c r="D258" s="47">
        <v>1</v>
      </c>
      <c r="E258" s="34" t="s">
        <v>167</v>
      </c>
      <c r="F258" s="48">
        <v>1</v>
      </c>
      <c r="G258" s="49"/>
      <c r="H258" s="439"/>
    </row>
    <row r="259" spans="1:8">
      <c r="A259" s="44"/>
      <c r="B259" s="45"/>
      <c r="C259" s="46"/>
      <c r="D259" s="47"/>
      <c r="E259" s="34"/>
      <c r="F259" s="48"/>
      <c r="G259" s="49"/>
      <c r="H259" s="439"/>
    </row>
    <row r="260" spans="1:8" ht="25.5">
      <c r="A260" s="44">
        <f t="shared" si="4"/>
        <v>78</v>
      </c>
      <c r="B260" s="45" t="s">
        <v>193</v>
      </c>
      <c r="C260" s="46" t="s">
        <v>194</v>
      </c>
      <c r="D260" s="47">
        <v>1</v>
      </c>
      <c r="E260" s="34" t="s">
        <v>172</v>
      </c>
      <c r="F260" s="48">
        <v>1</v>
      </c>
      <c r="G260" s="49"/>
      <c r="H260" s="439"/>
    </row>
    <row r="261" spans="1:8">
      <c r="A261" s="44"/>
      <c r="B261" s="45"/>
      <c r="C261" s="46"/>
      <c r="D261" s="47"/>
      <c r="E261" s="34"/>
      <c r="F261" s="48"/>
      <c r="G261" s="49"/>
      <c r="H261" s="439"/>
    </row>
    <row r="262" spans="1:8" ht="25.5">
      <c r="A262" s="44">
        <f t="shared" si="4"/>
        <v>79</v>
      </c>
      <c r="B262" s="45" t="s">
        <v>195</v>
      </c>
      <c r="C262" s="53" t="s">
        <v>196</v>
      </c>
      <c r="D262" s="47">
        <v>1</v>
      </c>
      <c r="E262" s="34" t="s">
        <v>65</v>
      </c>
      <c r="F262" s="48">
        <v>75</v>
      </c>
      <c r="G262" s="49"/>
      <c r="H262" s="439"/>
    </row>
    <row r="263" spans="1:8">
      <c r="A263" s="44"/>
      <c r="B263" s="45"/>
      <c r="C263" s="53"/>
      <c r="D263" s="47"/>
      <c r="E263" s="34"/>
      <c r="F263" s="48"/>
      <c r="G263" s="49"/>
      <c r="H263" s="439"/>
    </row>
    <row r="264" spans="1:8" ht="25.5">
      <c r="A264" s="44">
        <f t="shared" si="4"/>
        <v>80</v>
      </c>
      <c r="B264" s="45" t="s">
        <v>197</v>
      </c>
      <c r="C264" s="53" t="s">
        <v>198</v>
      </c>
      <c r="D264" s="47">
        <v>1</v>
      </c>
      <c r="E264" s="34" t="s">
        <v>65</v>
      </c>
      <c r="F264" s="48">
        <v>45</v>
      </c>
      <c r="G264" s="49"/>
      <c r="H264" s="439"/>
    </row>
    <row r="265" spans="1:8">
      <c r="A265" s="44"/>
      <c r="B265" s="45"/>
      <c r="C265" s="53"/>
      <c r="D265" s="47"/>
      <c r="E265" s="34"/>
      <c r="F265" s="48"/>
      <c r="G265" s="49"/>
      <c r="H265" s="439"/>
    </row>
    <row r="266" spans="1:8" ht="76.5">
      <c r="A266" s="44">
        <f t="shared" si="4"/>
        <v>81</v>
      </c>
      <c r="B266" s="45" t="s">
        <v>199</v>
      </c>
      <c r="C266" s="53" t="s">
        <v>200</v>
      </c>
      <c r="D266" s="47">
        <v>1</v>
      </c>
      <c r="E266" s="34" t="s">
        <v>167</v>
      </c>
      <c r="F266" s="48">
        <v>1</v>
      </c>
      <c r="G266" s="49"/>
      <c r="H266" s="439"/>
    </row>
    <row r="267" spans="1:8">
      <c r="A267" s="44"/>
      <c r="B267" s="45"/>
      <c r="C267" s="53"/>
      <c r="D267" s="47"/>
      <c r="E267" s="34"/>
      <c r="F267" s="48"/>
      <c r="G267" s="49"/>
      <c r="H267" s="439"/>
    </row>
    <row r="268" spans="1:8" ht="25.5">
      <c r="A268" s="44">
        <f t="shared" si="4"/>
        <v>82</v>
      </c>
      <c r="B268" s="45" t="s">
        <v>201</v>
      </c>
      <c r="C268" s="46" t="s">
        <v>202</v>
      </c>
      <c r="D268" s="47">
        <v>1</v>
      </c>
      <c r="E268" s="34" t="s">
        <v>65</v>
      </c>
      <c r="F268" s="48">
        <v>45</v>
      </c>
      <c r="G268" s="49"/>
      <c r="H268" s="439"/>
    </row>
    <row r="269" spans="1:8">
      <c r="A269" s="44"/>
      <c r="B269" s="45"/>
      <c r="C269" s="46"/>
      <c r="D269" s="47"/>
      <c r="E269" s="34"/>
      <c r="F269" s="48"/>
      <c r="G269" s="49"/>
      <c r="H269" s="439"/>
    </row>
    <row r="270" spans="1:8" ht="25.5">
      <c r="A270" s="44">
        <f t="shared" si="4"/>
        <v>83</v>
      </c>
      <c r="B270" s="45" t="s">
        <v>203</v>
      </c>
      <c r="C270" s="46" t="s">
        <v>204</v>
      </c>
      <c r="D270" s="47">
        <v>1</v>
      </c>
      <c r="E270" s="34" t="s">
        <v>65</v>
      </c>
      <c r="F270" s="48">
        <v>30</v>
      </c>
      <c r="G270" s="49"/>
      <c r="H270" s="439"/>
    </row>
    <row r="271" spans="1:8">
      <c r="A271" s="44"/>
      <c r="B271" s="45"/>
      <c r="C271" s="46"/>
      <c r="D271" s="47"/>
      <c r="E271" s="34"/>
      <c r="F271" s="48"/>
      <c r="G271" s="49"/>
      <c r="H271" s="439"/>
    </row>
    <row r="272" spans="1:8" ht="102">
      <c r="A272" s="44">
        <f t="shared" si="4"/>
        <v>84</v>
      </c>
      <c r="B272" s="45" t="s">
        <v>205</v>
      </c>
      <c r="C272" s="50" t="s">
        <v>206</v>
      </c>
      <c r="D272" s="47">
        <v>1</v>
      </c>
      <c r="E272" s="34" t="s">
        <v>65</v>
      </c>
      <c r="F272" s="48">
        <v>10</v>
      </c>
      <c r="G272" s="49"/>
      <c r="H272" s="439"/>
    </row>
    <row r="273" spans="1:8">
      <c r="A273" s="44"/>
      <c r="B273" s="45"/>
      <c r="C273" s="46"/>
      <c r="D273" s="47"/>
      <c r="E273" s="34"/>
      <c r="F273" s="48"/>
      <c r="G273" s="49"/>
      <c r="H273" s="439"/>
    </row>
    <row r="274" spans="1:8">
      <c r="A274" s="44">
        <f t="shared" si="4"/>
        <v>85</v>
      </c>
      <c r="B274" s="45" t="s">
        <v>207</v>
      </c>
      <c r="C274" s="46" t="s">
        <v>208</v>
      </c>
      <c r="D274" s="47">
        <v>1</v>
      </c>
      <c r="E274" s="34" t="s">
        <v>167</v>
      </c>
      <c r="F274" s="48">
        <v>1</v>
      </c>
      <c r="G274" s="49"/>
      <c r="H274" s="439"/>
    </row>
    <row r="275" spans="1:8">
      <c r="A275" s="44"/>
      <c r="B275" s="45"/>
      <c r="C275" s="46"/>
      <c r="D275" s="47"/>
      <c r="E275" s="34"/>
      <c r="F275" s="48"/>
      <c r="G275" s="49"/>
      <c r="H275" s="439"/>
    </row>
    <row r="276" spans="1:8">
      <c r="A276" s="44">
        <f t="shared" si="4"/>
        <v>86</v>
      </c>
      <c r="B276" s="45" t="s">
        <v>209</v>
      </c>
      <c r="C276" s="46" t="s">
        <v>210</v>
      </c>
      <c r="D276" s="47">
        <v>1</v>
      </c>
      <c r="E276" s="34" t="s">
        <v>167</v>
      </c>
      <c r="F276" s="48">
        <v>1</v>
      </c>
      <c r="G276" s="49"/>
      <c r="H276" s="439"/>
    </row>
    <row r="277" spans="1:8">
      <c r="A277" s="44"/>
      <c r="B277" s="45"/>
      <c r="C277" s="46"/>
      <c r="D277" s="47"/>
      <c r="E277" s="34"/>
      <c r="F277" s="48"/>
      <c r="G277" s="49"/>
      <c r="H277" s="439"/>
    </row>
    <row r="278" spans="1:8">
      <c r="A278" s="40" t="s">
        <v>78</v>
      </c>
      <c r="B278" s="40"/>
      <c r="C278" s="56" t="s">
        <v>211</v>
      </c>
      <c r="D278" s="47"/>
      <c r="E278" s="34"/>
      <c r="F278" s="510"/>
      <c r="G278" s="49"/>
      <c r="H278" s="439"/>
    </row>
    <row r="279" spans="1:8">
      <c r="A279" s="40"/>
      <c r="B279" s="40"/>
      <c r="C279" s="118"/>
      <c r="D279" s="47"/>
      <c r="E279" s="34"/>
      <c r="F279" s="48"/>
      <c r="G279" s="49"/>
      <c r="H279" s="439"/>
    </row>
    <row r="280" spans="1:8" ht="25.5">
      <c r="A280" s="44">
        <f>A276+1</f>
        <v>87</v>
      </c>
      <c r="B280" s="45" t="s">
        <v>129</v>
      </c>
      <c r="C280" s="46" t="s">
        <v>130</v>
      </c>
      <c r="D280" s="47">
        <v>1000</v>
      </c>
      <c r="E280" s="34" t="s">
        <v>57</v>
      </c>
      <c r="F280" s="48">
        <v>150</v>
      </c>
      <c r="G280" s="49"/>
      <c r="H280" s="439"/>
    </row>
    <row r="281" spans="1:8">
      <c r="A281" s="44"/>
      <c r="B281" s="45"/>
      <c r="C281" s="46"/>
      <c r="D281" s="47"/>
      <c r="E281" s="34"/>
      <c r="F281" s="48"/>
      <c r="G281" s="49"/>
      <c r="H281" s="439"/>
    </row>
    <row r="282" spans="1:8" ht="25.5">
      <c r="A282" s="44">
        <f>A280+1</f>
        <v>88</v>
      </c>
      <c r="B282" s="45" t="s">
        <v>55</v>
      </c>
      <c r="C282" s="46" t="s">
        <v>131</v>
      </c>
      <c r="D282" s="47">
        <v>1000</v>
      </c>
      <c r="E282" s="34" t="s">
        <v>57</v>
      </c>
      <c r="F282" s="48">
        <v>300</v>
      </c>
      <c r="G282" s="49"/>
      <c r="H282" s="439"/>
    </row>
    <row r="283" spans="1:8">
      <c r="A283" s="44"/>
      <c r="B283" s="45"/>
      <c r="C283" s="46"/>
      <c r="D283" s="47"/>
      <c r="E283" s="34"/>
      <c r="F283" s="48"/>
      <c r="G283" s="49"/>
      <c r="H283" s="439"/>
    </row>
    <row r="284" spans="1:8">
      <c r="A284" s="44">
        <f>A282+1</f>
        <v>89</v>
      </c>
      <c r="B284" s="45" t="s">
        <v>87</v>
      </c>
      <c r="C284" s="46" t="s">
        <v>88</v>
      </c>
      <c r="D284" s="47">
        <v>100</v>
      </c>
      <c r="E284" s="34" t="s">
        <v>57</v>
      </c>
      <c r="F284" s="48">
        <v>235</v>
      </c>
      <c r="G284" s="49"/>
      <c r="H284" s="439"/>
    </row>
    <row r="285" spans="1:8">
      <c r="A285" s="44"/>
      <c r="B285" s="45"/>
      <c r="C285" s="46"/>
      <c r="D285" s="47"/>
      <c r="E285" s="34"/>
      <c r="F285" s="48"/>
      <c r="G285" s="49"/>
      <c r="H285" s="439"/>
    </row>
    <row r="286" spans="1:8" ht="25.5">
      <c r="A286" s="44">
        <f>A284+1</f>
        <v>90</v>
      </c>
      <c r="B286" s="45" t="s">
        <v>132</v>
      </c>
      <c r="C286" s="46" t="s">
        <v>133</v>
      </c>
      <c r="D286" s="47">
        <v>100</v>
      </c>
      <c r="E286" s="34" t="s">
        <v>57</v>
      </c>
      <c r="F286" s="48">
        <v>60</v>
      </c>
      <c r="G286" s="49"/>
      <c r="H286" s="439"/>
    </row>
    <row r="287" spans="1:8">
      <c r="A287" s="44"/>
      <c r="B287" s="45"/>
      <c r="C287" s="46"/>
      <c r="D287" s="47"/>
      <c r="E287" s="34"/>
      <c r="F287" s="48"/>
      <c r="G287" s="49"/>
      <c r="H287" s="439"/>
    </row>
    <row r="288" spans="1:8" ht="38.25">
      <c r="A288" s="44">
        <f>A286+1</f>
        <v>91</v>
      </c>
      <c r="B288" s="45" t="s">
        <v>141</v>
      </c>
      <c r="C288" s="53" t="s">
        <v>142</v>
      </c>
      <c r="D288" s="47">
        <v>100</v>
      </c>
      <c r="E288" s="34" t="s">
        <v>62</v>
      </c>
      <c r="F288" s="48">
        <v>30</v>
      </c>
      <c r="G288" s="49"/>
      <c r="H288" s="439"/>
    </row>
    <row r="289" spans="1:8">
      <c r="A289" s="44"/>
      <c r="B289" s="45"/>
      <c r="C289" s="53"/>
      <c r="D289" s="47"/>
      <c r="E289" s="34"/>
      <c r="F289" s="48"/>
      <c r="G289" s="49"/>
      <c r="H289" s="439"/>
    </row>
    <row r="290" spans="1:8" ht="25.5">
      <c r="A290" s="44">
        <f t="shared" ref="A290:A304" si="5">A288+1</f>
        <v>92</v>
      </c>
      <c r="B290" s="45" t="s">
        <v>143</v>
      </c>
      <c r="C290" s="46" t="s">
        <v>144</v>
      </c>
      <c r="D290" s="47">
        <v>100</v>
      </c>
      <c r="E290" s="34" t="s">
        <v>57</v>
      </c>
      <c r="F290" s="48">
        <v>115</v>
      </c>
      <c r="G290" s="49"/>
      <c r="H290" s="439"/>
    </row>
    <row r="291" spans="1:8">
      <c r="A291" s="44"/>
      <c r="B291" s="45"/>
      <c r="C291" s="46"/>
      <c r="D291" s="47"/>
      <c r="E291" s="34"/>
      <c r="F291" s="48"/>
      <c r="G291" s="49"/>
      <c r="H291" s="439"/>
    </row>
    <row r="292" spans="1:8" ht="25.5">
      <c r="A292" s="44">
        <f t="shared" si="5"/>
        <v>93</v>
      </c>
      <c r="B292" s="45" t="s">
        <v>96</v>
      </c>
      <c r="C292" s="46" t="s">
        <v>97</v>
      </c>
      <c r="D292" s="47">
        <v>100</v>
      </c>
      <c r="E292" s="34" t="s">
        <v>57</v>
      </c>
      <c r="F292" s="48">
        <v>190</v>
      </c>
      <c r="G292" s="49"/>
      <c r="H292" s="439"/>
    </row>
    <row r="293" spans="1:8">
      <c r="A293" s="44"/>
      <c r="B293" s="45"/>
      <c r="C293" s="46"/>
      <c r="D293" s="47"/>
      <c r="E293" s="34"/>
      <c r="F293" s="48"/>
      <c r="G293" s="49"/>
      <c r="H293" s="439"/>
    </row>
    <row r="294" spans="1:8">
      <c r="A294" s="44">
        <f t="shared" si="5"/>
        <v>94</v>
      </c>
      <c r="B294" s="45" t="s">
        <v>104</v>
      </c>
      <c r="C294" s="46" t="s">
        <v>105</v>
      </c>
      <c r="D294" s="47">
        <v>100</v>
      </c>
      <c r="E294" s="34" t="s">
        <v>62</v>
      </c>
      <c r="F294" s="48">
        <v>260</v>
      </c>
      <c r="G294" s="49"/>
      <c r="H294" s="439"/>
    </row>
    <row r="295" spans="1:8">
      <c r="A295" s="44"/>
      <c r="B295" s="45"/>
      <c r="C295" s="46"/>
      <c r="D295" s="47"/>
      <c r="E295" s="34"/>
      <c r="F295" s="48"/>
      <c r="G295" s="49"/>
      <c r="H295" s="439"/>
    </row>
    <row r="296" spans="1:8" ht="25.5">
      <c r="A296" s="44">
        <f t="shared" si="5"/>
        <v>95</v>
      </c>
      <c r="B296" s="45" t="s">
        <v>145</v>
      </c>
      <c r="C296" s="46" t="s">
        <v>146</v>
      </c>
      <c r="D296" s="47">
        <v>100</v>
      </c>
      <c r="E296" s="34" t="s">
        <v>62</v>
      </c>
      <c r="F296" s="48">
        <v>280</v>
      </c>
      <c r="G296" s="49"/>
      <c r="H296" s="439"/>
    </row>
    <row r="297" spans="1:8">
      <c r="A297" s="44"/>
      <c r="B297" s="45"/>
      <c r="C297" s="46"/>
      <c r="D297" s="47"/>
      <c r="E297" s="34"/>
      <c r="F297" s="48"/>
      <c r="G297" s="49"/>
      <c r="H297" s="439"/>
    </row>
    <row r="298" spans="1:8">
      <c r="A298" s="44">
        <f t="shared" si="5"/>
        <v>96</v>
      </c>
      <c r="B298" s="45" t="s">
        <v>147</v>
      </c>
      <c r="C298" s="53" t="s">
        <v>148</v>
      </c>
      <c r="D298" s="47">
        <v>100</v>
      </c>
      <c r="E298" s="34" t="s">
        <v>62</v>
      </c>
      <c r="F298" s="48">
        <v>260</v>
      </c>
      <c r="G298" s="49"/>
      <c r="H298" s="439"/>
    </row>
    <row r="299" spans="1:8">
      <c r="A299" s="44"/>
      <c r="B299" s="45"/>
      <c r="C299" s="53"/>
      <c r="D299" s="47"/>
      <c r="E299" s="34"/>
      <c r="F299" s="48"/>
      <c r="G299" s="49"/>
      <c r="H299" s="439"/>
    </row>
    <row r="300" spans="1:8">
      <c r="A300" s="44">
        <f t="shared" si="5"/>
        <v>97</v>
      </c>
      <c r="B300" s="45" t="s">
        <v>149</v>
      </c>
      <c r="C300" s="53" t="s">
        <v>150</v>
      </c>
      <c r="D300" s="47">
        <v>100</v>
      </c>
      <c r="E300" s="34" t="s">
        <v>62</v>
      </c>
      <c r="F300" s="48">
        <f>F298</f>
        <v>260</v>
      </c>
      <c r="G300" s="49"/>
      <c r="H300" s="439"/>
    </row>
    <row r="301" spans="1:8">
      <c r="A301" s="44"/>
      <c r="B301" s="45"/>
      <c r="C301" s="53"/>
      <c r="D301" s="47"/>
      <c r="E301" s="34"/>
      <c r="F301" s="48"/>
      <c r="G301" s="49"/>
      <c r="H301" s="439"/>
    </row>
    <row r="302" spans="1:8" ht="25.5">
      <c r="A302" s="44">
        <f t="shared" si="5"/>
        <v>98</v>
      </c>
      <c r="B302" s="52" t="s">
        <v>151</v>
      </c>
      <c r="C302" s="46" t="s">
        <v>152</v>
      </c>
      <c r="D302" s="47">
        <v>100</v>
      </c>
      <c r="E302" s="34" t="s">
        <v>62</v>
      </c>
      <c r="F302" s="48">
        <f>F296</f>
        <v>280</v>
      </c>
      <c r="G302" s="49"/>
      <c r="H302" s="439"/>
    </row>
    <row r="303" spans="1:8">
      <c r="A303" s="44"/>
      <c r="B303" s="52"/>
      <c r="C303" s="46"/>
      <c r="D303" s="47"/>
      <c r="E303" s="34"/>
      <c r="F303" s="48"/>
      <c r="G303" s="49"/>
      <c r="H303" s="439"/>
    </row>
    <row r="304" spans="1:8" ht="38.25">
      <c r="A304" s="44">
        <f t="shared" si="5"/>
        <v>99</v>
      </c>
      <c r="B304" s="51" t="s">
        <v>212</v>
      </c>
      <c r="C304" s="50" t="s">
        <v>213</v>
      </c>
      <c r="D304" s="47">
        <v>1</v>
      </c>
      <c r="E304" s="34" t="s">
        <v>62</v>
      </c>
      <c r="F304" s="48">
        <v>48</v>
      </c>
      <c r="G304" s="49"/>
      <c r="H304" s="439"/>
    </row>
    <row r="305" spans="1:8">
      <c r="A305" s="44"/>
      <c r="B305" s="52"/>
      <c r="C305" s="46"/>
      <c r="D305" s="47"/>
      <c r="E305" s="34"/>
      <c r="F305" s="48"/>
      <c r="G305" s="49"/>
      <c r="H305" s="439"/>
    </row>
    <row r="306" spans="1:8" ht="76.5">
      <c r="A306" s="44">
        <f t="shared" ref="A306" si="6">A304+1</f>
        <v>100</v>
      </c>
      <c r="B306" s="51" t="s">
        <v>214</v>
      </c>
      <c r="C306" s="50" t="s">
        <v>215</v>
      </c>
      <c r="D306" s="47">
        <v>1</v>
      </c>
      <c r="E306" s="34" t="s">
        <v>65</v>
      </c>
      <c r="F306" s="48">
        <v>45</v>
      </c>
      <c r="G306" s="49"/>
      <c r="H306" s="439"/>
    </row>
    <row r="307" spans="1:8">
      <c r="A307" s="44"/>
      <c r="B307" s="51"/>
      <c r="C307" s="46"/>
      <c r="D307" s="47"/>
      <c r="E307" s="34"/>
      <c r="F307" s="48"/>
      <c r="G307" s="49"/>
      <c r="H307" s="439"/>
    </row>
    <row r="308" spans="1:8">
      <c r="A308" s="58" t="s">
        <v>79</v>
      </c>
      <c r="B308" s="44"/>
      <c r="C308" s="56" t="s">
        <v>216</v>
      </c>
      <c r="D308" s="47"/>
      <c r="E308" s="34"/>
      <c r="F308" s="48"/>
      <c r="G308" s="49"/>
      <c r="H308" s="439"/>
    </row>
    <row r="309" spans="1:8">
      <c r="A309" s="44"/>
      <c r="B309" s="45"/>
      <c r="C309" s="46"/>
      <c r="D309" s="47"/>
      <c r="E309" s="34"/>
      <c r="F309" s="48"/>
      <c r="G309" s="49"/>
      <c r="H309" s="439"/>
    </row>
    <row r="310" spans="1:8" ht="25.5">
      <c r="A310" s="44">
        <f>A306+1</f>
        <v>101</v>
      </c>
      <c r="B310" s="45" t="s">
        <v>129</v>
      </c>
      <c r="C310" s="46" t="s">
        <v>130</v>
      </c>
      <c r="D310" s="47">
        <v>1000</v>
      </c>
      <c r="E310" s="34" t="s">
        <v>57</v>
      </c>
      <c r="F310" s="48">
        <v>20</v>
      </c>
      <c r="G310" s="49"/>
      <c r="H310" s="439"/>
    </row>
    <row r="311" spans="1:8">
      <c r="A311" s="44"/>
      <c r="B311" s="45"/>
      <c r="C311" s="46"/>
      <c r="D311" s="47"/>
      <c r="E311" s="34"/>
      <c r="F311" s="48"/>
      <c r="G311" s="49"/>
      <c r="H311" s="439"/>
    </row>
    <row r="312" spans="1:8" ht="25.5">
      <c r="A312" s="44">
        <f>A310+1</f>
        <v>102</v>
      </c>
      <c r="B312" s="45" t="s">
        <v>55</v>
      </c>
      <c r="C312" s="46" t="s">
        <v>131</v>
      </c>
      <c r="D312" s="47">
        <v>1000</v>
      </c>
      <c r="E312" s="34" t="s">
        <v>57</v>
      </c>
      <c r="F312" s="48">
        <v>90</v>
      </c>
      <c r="G312" s="49"/>
      <c r="H312" s="439"/>
    </row>
    <row r="313" spans="1:8">
      <c r="A313" s="44"/>
      <c r="B313" s="45"/>
      <c r="C313" s="46"/>
      <c r="D313" s="47"/>
      <c r="E313" s="34"/>
      <c r="F313" s="48"/>
      <c r="G313" s="49"/>
      <c r="H313" s="439"/>
    </row>
    <row r="314" spans="1:8" ht="25.5">
      <c r="A314" s="44">
        <f>A312+1</f>
        <v>103</v>
      </c>
      <c r="B314" s="45" t="s">
        <v>134</v>
      </c>
      <c r="C314" s="46" t="s">
        <v>135</v>
      </c>
      <c r="D314" s="47">
        <v>100</v>
      </c>
      <c r="E314" s="34" t="s">
        <v>57</v>
      </c>
      <c r="F314" s="48">
        <v>29</v>
      </c>
      <c r="G314" s="49"/>
      <c r="H314" s="439"/>
    </row>
    <row r="315" spans="1:8">
      <c r="A315" s="44"/>
      <c r="B315" s="45"/>
      <c r="C315" s="46"/>
      <c r="D315" s="47"/>
      <c r="E315" s="34"/>
      <c r="F315" s="48"/>
      <c r="G315" s="49"/>
      <c r="H315" s="439"/>
    </row>
    <row r="316" spans="1:8" ht="25.5">
      <c r="A316" s="44">
        <f>A314+1</f>
        <v>104</v>
      </c>
      <c r="B316" s="45" t="s">
        <v>217</v>
      </c>
      <c r="C316" s="50" t="s">
        <v>218</v>
      </c>
      <c r="D316" s="47">
        <v>100</v>
      </c>
      <c r="E316" s="34" t="s">
        <v>57</v>
      </c>
      <c r="F316" s="48">
        <v>14</v>
      </c>
      <c r="G316" s="49"/>
      <c r="H316" s="439"/>
    </row>
    <row r="317" spans="1:8">
      <c r="A317" s="44"/>
      <c r="B317" s="45"/>
      <c r="C317" s="46"/>
      <c r="D317" s="47"/>
      <c r="E317" s="34"/>
      <c r="F317" s="48"/>
      <c r="G317" s="49"/>
      <c r="H317" s="439"/>
    </row>
    <row r="318" spans="1:8" ht="38.25">
      <c r="A318" s="44">
        <f>A316+1</f>
        <v>105</v>
      </c>
      <c r="B318" s="45" t="s">
        <v>138</v>
      </c>
      <c r="C318" s="46" t="s">
        <v>139</v>
      </c>
      <c r="D318" s="47">
        <v>100</v>
      </c>
      <c r="E318" s="34" t="s">
        <v>140</v>
      </c>
      <c r="F318" s="48">
        <v>26</v>
      </c>
      <c r="G318" s="49"/>
      <c r="H318" s="439"/>
    </row>
    <row r="319" spans="1:8">
      <c r="A319" s="44"/>
      <c r="B319" s="45"/>
      <c r="C319" s="46"/>
      <c r="D319" s="47"/>
      <c r="E319" s="34"/>
      <c r="F319" s="48"/>
      <c r="G319" s="49"/>
      <c r="H319" s="439"/>
    </row>
    <row r="320" spans="1:8" ht="25.5">
      <c r="A320" s="44">
        <f t="shared" ref="A320" si="7">A318+1</f>
        <v>106</v>
      </c>
      <c r="B320" s="45" t="s">
        <v>96</v>
      </c>
      <c r="C320" s="46" t="s">
        <v>97</v>
      </c>
      <c r="D320" s="47">
        <v>100</v>
      </c>
      <c r="E320" s="34" t="s">
        <v>57</v>
      </c>
      <c r="F320" s="48">
        <v>115</v>
      </c>
      <c r="G320" s="49"/>
      <c r="H320" s="439"/>
    </row>
    <row r="321" spans="1:8">
      <c r="A321" s="44"/>
      <c r="B321" s="45"/>
      <c r="C321" s="46"/>
      <c r="D321" s="47"/>
      <c r="E321" s="34"/>
      <c r="F321" s="48"/>
      <c r="G321" s="49"/>
      <c r="H321" s="439"/>
    </row>
    <row r="322" spans="1:8" ht="25.5">
      <c r="A322" s="44">
        <f t="shared" ref="A322" si="8">A320+1</f>
        <v>107</v>
      </c>
      <c r="B322" s="45" t="s">
        <v>160</v>
      </c>
      <c r="C322" s="46" t="s">
        <v>219</v>
      </c>
      <c r="D322" s="47">
        <v>100</v>
      </c>
      <c r="E322" s="34" t="s">
        <v>62</v>
      </c>
      <c r="F322" s="48">
        <v>50</v>
      </c>
      <c r="G322" s="49"/>
      <c r="H322" s="439"/>
    </row>
    <row r="323" spans="1:8">
      <c r="A323" s="44"/>
      <c r="B323" s="45"/>
      <c r="C323" s="46"/>
      <c r="D323" s="47"/>
      <c r="E323" s="34"/>
      <c r="F323" s="48"/>
      <c r="G323" s="49"/>
      <c r="H323" s="439"/>
    </row>
    <row r="324" spans="1:8" ht="25.5">
      <c r="A324" s="44">
        <f t="shared" ref="A324" si="9">A322+1</f>
        <v>108</v>
      </c>
      <c r="B324" s="45" t="s">
        <v>162</v>
      </c>
      <c r="C324" s="46" t="s">
        <v>163</v>
      </c>
      <c r="D324" s="47">
        <v>100</v>
      </c>
      <c r="E324" s="34" t="s">
        <v>62</v>
      </c>
      <c r="F324" s="48">
        <v>80</v>
      </c>
      <c r="G324" s="49"/>
      <c r="H324" s="439"/>
    </row>
    <row r="325" spans="1:8">
      <c r="A325" s="44"/>
      <c r="B325" s="45"/>
      <c r="C325" s="46"/>
      <c r="D325" s="47"/>
      <c r="E325" s="34"/>
      <c r="F325" s="48"/>
      <c r="G325" s="49"/>
      <c r="H325" s="439"/>
    </row>
    <row r="326" spans="1:8">
      <c r="A326" s="44">
        <f t="shared" ref="A326" si="10">A324+1</f>
        <v>109</v>
      </c>
      <c r="B326" s="45" t="s">
        <v>104</v>
      </c>
      <c r="C326" s="46" t="s">
        <v>105</v>
      </c>
      <c r="D326" s="47">
        <v>100</v>
      </c>
      <c r="E326" s="34" t="s">
        <v>62</v>
      </c>
      <c r="F326" s="48">
        <v>85</v>
      </c>
      <c r="G326" s="49"/>
      <c r="H326" s="439"/>
    </row>
    <row r="327" spans="1:8">
      <c r="A327" s="44"/>
      <c r="B327" s="45"/>
      <c r="C327" s="46"/>
      <c r="D327" s="47"/>
      <c r="E327" s="34"/>
      <c r="F327" s="48"/>
      <c r="G327" s="49"/>
      <c r="H327" s="439"/>
    </row>
    <row r="328" spans="1:8">
      <c r="A328" s="44"/>
      <c r="B328" s="45"/>
      <c r="C328" s="46"/>
      <c r="D328" s="47"/>
      <c r="E328" s="34"/>
      <c r="F328" s="48"/>
      <c r="G328" s="49"/>
      <c r="H328" s="439"/>
    </row>
    <row r="329" spans="1:8">
      <c r="A329" s="58" t="s">
        <v>220</v>
      </c>
      <c r="B329" s="44"/>
      <c r="C329" s="56" t="s">
        <v>221</v>
      </c>
      <c r="D329" s="47"/>
      <c r="E329" s="34"/>
      <c r="F329" s="48"/>
      <c r="G329" s="49"/>
      <c r="H329" s="439"/>
    </row>
    <row r="330" spans="1:8">
      <c r="A330" s="44"/>
      <c r="B330" s="45"/>
      <c r="C330" s="46"/>
      <c r="D330" s="47"/>
      <c r="E330" s="34"/>
      <c r="F330" s="48"/>
      <c r="G330" s="49"/>
      <c r="H330" s="439"/>
    </row>
    <row r="331" spans="1:8" ht="25.5">
      <c r="A331" s="44">
        <f>A326+1</f>
        <v>110</v>
      </c>
      <c r="B331" s="45" t="s">
        <v>175</v>
      </c>
      <c r="C331" s="46" t="s">
        <v>176</v>
      </c>
      <c r="D331" s="47">
        <v>1</v>
      </c>
      <c r="E331" s="34" t="s">
        <v>167</v>
      </c>
      <c r="F331" s="48">
        <v>5</v>
      </c>
      <c r="G331" s="49"/>
      <c r="H331" s="439"/>
    </row>
    <row r="332" spans="1:8">
      <c r="A332" s="44"/>
      <c r="B332" s="45"/>
      <c r="C332" s="46"/>
      <c r="D332" s="47"/>
      <c r="E332" s="34"/>
      <c r="F332" s="48"/>
      <c r="G332" s="49"/>
      <c r="H332" s="439"/>
    </row>
    <row r="333" spans="1:8" ht="38.25">
      <c r="A333" s="44">
        <f>A331+1</f>
        <v>111</v>
      </c>
      <c r="B333" s="45" t="s">
        <v>181</v>
      </c>
      <c r="C333" s="46" t="s">
        <v>182</v>
      </c>
      <c r="D333" s="47">
        <v>1</v>
      </c>
      <c r="E333" s="34" t="s">
        <v>167</v>
      </c>
      <c r="F333" s="48">
        <v>5</v>
      </c>
      <c r="G333" s="49"/>
      <c r="H333" s="439"/>
    </row>
    <row r="334" spans="1:8">
      <c r="A334" s="44"/>
      <c r="B334" s="45"/>
      <c r="C334" s="46"/>
      <c r="D334" s="47"/>
      <c r="E334" s="34"/>
      <c r="F334" s="48"/>
      <c r="G334" s="49"/>
      <c r="H334" s="439"/>
    </row>
    <row r="335" spans="1:8" ht="25.5">
      <c r="A335" s="44">
        <f>A333+1</f>
        <v>112</v>
      </c>
      <c r="B335" s="45" t="s">
        <v>222</v>
      </c>
      <c r="C335" s="46" t="s">
        <v>223</v>
      </c>
      <c r="D335" s="47">
        <v>1</v>
      </c>
      <c r="E335" s="34" t="s">
        <v>172</v>
      </c>
      <c r="F335" s="48">
        <v>1</v>
      </c>
      <c r="G335" s="49"/>
      <c r="H335" s="439"/>
    </row>
    <row r="336" spans="1:8">
      <c r="A336" s="44"/>
      <c r="B336" s="45"/>
      <c r="C336" s="46"/>
      <c r="D336" s="47"/>
      <c r="E336" s="34"/>
      <c r="F336" s="48"/>
      <c r="G336" s="49"/>
      <c r="H336" s="439"/>
    </row>
    <row r="337" spans="1:8" ht="25.5">
      <c r="A337" s="44">
        <f>A335+1</f>
        <v>113</v>
      </c>
      <c r="B337" s="45" t="s">
        <v>195</v>
      </c>
      <c r="C337" s="46" t="s">
        <v>196</v>
      </c>
      <c r="D337" s="47">
        <v>1</v>
      </c>
      <c r="E337" s="34" t="s">
        <v>65</v>
      </c>
      <c r="F337" s="48">
        <v>60</v>
      </c>
      <c r="G337" s="49"/>
      <c r="H337" s="439"/>
    </row>
    <row r="338" spans="1:8">
      <c r="A338" s="44"/>
      <c r="B338" s="45"/>
      <c r="C338" s="46"/>
      <c r="D338" s="47"/>
      <c r="E338" s="34"/>
      <c r="F338" s="48"/>
      <c r="G338" s="49"/>
      <c r="H338" s="439"/>
    </row>
    <row r="339" spans="1:8" ht="25.5">
      <c r="A339" s="44">
        <f>A337+1</f>
        <v>114</v>
      </c>
      <c r="B339" s="45" t="s">
        <v>197</v>
      </c>
      <c r="C339" s="46" t="s">
        <v>198</v>
      </c>
      <c r="D339" s="47">
        <v>1</v>
      </c>
      <c r="E339" s="34" t="s">
        <v>65</v>
      </c>
      <c r="F339" s="48">
        <v>17</v>
      </c>
      <c r="G339" s="49"/>
      <c r="H339" s="439"/>
    </row>
    <row r="340" spans="1:8">
      <c r="A340" s="44"/>
      <c r="B340" s="45"/>
      <c r="C340" s="46"/>
      <c r="D340" s="47"/>
      <c r="E340" s="34"/>
      <c r="F340" s="48"/>
      <c r="G340" s="49"/>
      <c r="H340" s="439"/>
    </row>
    <row r="341" spans="1:8" ht="25.5">
      <c r="A341" s="44">
        <f>A339+1</f>
        <v>115</v>
      </c>
      <c r="B341" s="45" t="s">
        <v>224</v>
      </c>
      <c r="C341" s="46" t="s">
        <v>225</v>
      </c>
      <c r="D341" s="47">
        <v>1</v>
      </c>
      <c r="E341" s="34" t="s">
        <v>167</v>
      </c>
      <c r="F341" s="48">
        <v>1</v>
      </c>
      <c r="G341" s="49"/>
      <c r="H341" s="439"/>
    </row>
    <row r="342" spans="1:8">
      <c r="A342" s="44"/>
      <c r="B342" s="45"/>
      <c r="C342" s="46"/>
      <c r="D342" s="47"/>
      <c r="E342" s="34"/>
      <c r="F342" s="48"/>
      <c r="G342" s="49"/>
      <c r="H342" s="439"/>
    </row>
    <row r="343" spans="1:8" ht="51">
      <c r="A343" s="44">
        <f>A341+1</f>
        <v>116</v>
      </c>
      <c r="B343" s="45" t="s">
        <v>226</v>
      </c>
      <c r="C343" s="46" t="s">
        <v>227</v>
      </c>
      <c r="D343" s="47">
        <v>1</v>
      </c>
      <c r="E343" s="34" t="s">
        <v>62</v>
      </c>
      <c r="F343" s="48">
        <v>75</v>
      </c>
      <c r="G343" s="49"/>
      <c r="H343" s="439"/>
    </row>
    <row r="344" spans="1:8">
      <c r="A344" s="44"/>
      <c r="B344" s="45"/>
      <c r="C344" s="46"/>
      <c r="D344" s="47"/>
      <c r="E344" s="34"/>
      <c r="F344" s="48"/>
      <c r="G344" s="49"/>
      <c r="H344" s="439"/>
    </row>
    <row r="345" spans="1:8">
      <c r="A345" s="40" t="s">
        <v>228</v>
      </c>
      <c r="B345" s="40"/>
      <c r="C345" s="56" t="s">
        <v>229</v>
      </c>
      <c r="D345" s="47"/>
      <c r="E345" s="34"/>
      <c r="F345" s="510"/>
      <c r="G345" s="49"/>
      <c r="H345" s="439"/>
    </row>
    <row r="346" spans="1:8">
      <c r="A346" s="40"/>
      <c r="B346" s="40"/>
      <c r="C346" s="56"/>
      <c r="D346" s="47"/>
      <c r="E346" s="34"/>
      <c r="F346" s="510"/>
      <c r="G346" s="49"/>
      <c r="H346" s="439"/>
    </row>
    <row r="347" spans="1:8" ht="25.5">
      <c r="A347" s="44">
        <f>A343+1</f>
        <v>117</v>
      </c>
      <c r="B347" s="45" t="s">
        <v>132</v>
      </c>
      <c r="C347" s="46" t="s">
        <v>133</v>
      </c>
      <c r="D347" s="47">
        <v>100</v>
      </c>
      <c r="E347" s="34" t="s">
        <v>57</v>
      </c>
      <c r="F347" s="48">
        <v>95</v>
      </c>
      <c r="G347" s="49"/>
      <c r="H347" s="439"/>
    </row>
    <row r="348" spans="1:8">
      <c r="A348" s="44"/>
      <c r="B348" s="45"/>
      <c r="C348" s="46"/>
      <c r="D348" s="47"/>
      <c r="E348" s="34"/>
      <c r="F348" s="48"/>
      <c r="G348" s="49"/>
      <c r="H348" s="439"/>
    </row>
    <row r="349" spans="1:8">
      <c r="A349" s="135" t="s">
        <v>230</v>
      </c>
      <c r="B349" s="64"/>
      <c r="C349" s="136" t="s">
        <v>231</v>
      </c>
      <c r="D349" s="137"/>
      <c r="E349" s="138"/>
      <c r="F349" s="511"/>
      <c r="G349" s="365"/>
      <c r="H349" s="440"/>
    </row>
    <row r="350" spans="1:8">
      <c r="A350" s="139"/>
      <c r="B350" s="139"/>
      <c r="C350" s="136"/>
      <c r="D350" s="140"/>
      <c r="E350" s="138"/>
      <c r="F350" s="512"/>
      <c r="G350" s="365"/>
      <c r="H350" s="441"/>
    </row>
    <row r="351" spans="1:8" ht="25.5">
      <c r="A351" s="141">
        <f>A347+1</f>
        <v>118</v>
      </c>
      <c r="B351" s="141" t="s">
        <v>232</v>
      </c>
      <c r="C351" s="142" t="s">
        <v>233</v>
      </c>
      <c r="D351" s="143">
        <v>1</v>
      </c>
      <c r="E351" s="144" t="s">
        <v>65</v>
      </c>
      <c r="F351" s="513">
        <f>15*9+15</f>
        <v>150</v>
      </c>
      <c r="G351" s="366"/>
      <c r="H351" s="442"/>
    </row>
    <row r="352" spans="1:8">
      <c r="A352" s="139"/>
      <c r="B352" s="141"/>
      <c r="C352" s="142"/>
      <c r="D352" s="143"/>
      <c r="E352" s="144"/>
      <c r="F352" s="513"/>
      <c r="G352" s="366"/>
      <c r="H352" s="442"/>
    </row>
    <row r="353" spans="1:8" ht="38.25">
      <c r="A353" s="141">
        <f>A351+1</f>
        <v>119</v>
      </c>
      <c r="B353" s="141" t="s">
        <v>234</v>
      </c>
      <c r="C353" s="50" t="s">
        <v>235</v>
      </c>
      <c r="D353" s="47">
        <v>1</v>
      </c>
      <c r="E353" s="145" t="s">
        <v>236</v>
      </c>
      <c r="F353" s="513">
        <v>20</v>
      </c>
      <c r="G353" s="366"/>
      <c r="H353" s="442"/>
    </row>
    <row r="354" spans="1:8">
      <c r="A354" s="139"/>
      <c r="B354" s="141"/>
      <c r="C354" s="142"/>
      <c r="D354" s="143"/>
      <c r="E354" s="145"/>
      <c r="F354" s="513"/>
      <c r="G354" s="366"/>
      <c r="H354" s="442"/>
    </row>
    <row r="355" spans="1:8" ht="51">
      <c r="A355" s="141">
        <f t="shared" ref="A355" si="11">A353+1</f>
        <v>120</v>
      </c>
      <c r="B355" s="141" t="s">
        <v>237</v>
      </c>
      <c r="C355" s="142" t="s">
        <v>238</v>
      </c>
      <c r="D355" s="143">
        <v>1</v>
      </c>
      <c r="E355" s="145" t="s">
        <v>239</v>
      </c>
      <c r="F355" s="513">
        <f>(10*2*160)-8*160</f>
        <v>1920</v>
      </c>
      <c r="G355" s="366"/>
      <c r="H355" s="442"/>
    </row>
    <row r="356" spans="1:8">
      <c r="A356" s="139"/>
      <c r="B356" s="141"/>
      <c r="C356" s="142"/>
      <c r="D356" s="143"/>
      <c r="E356" s="145"/>
      <c r="F356" s="513"/>
      <c r="G356" s="366"/>
      <c r="H356" s="442"/>
    </row>
    <row r="357" spans="1:8" ht="25.5">
      <c r="A357" s="141">
        <f t="shared" ref="A357" si="12">A355+1</f>
        <v>121</v>
      </c>
      <c r="B357" s="146" t="s">
        <v>240</v>
      </c>
      <c r="C357" s="147" t="s">
        <v>241</v>
      </c>
      <c r="D357" s="148">
        <v>1</v>
      </c>
      <c r="E357" s="144" t="s">
        <v>242</v>
      </c>
      <c r="F357" s="514">
        <v>6.6</v>
      </c>
      <c r="G357" s="398"/>
      <c r="H357" s="442"/>
    </row>
    <row r="358" spans="1:8">
      <c r="A358" s="139"/>
      <c r="B358" s="146"/>
      <c r="C358" s="147"/>
      <c r="D358" s="148"/>
      <c r="E358" s="144"/>
      <c r="F358" s="515"/>
      <c r="G358" s="398"/>
      <c r="H358" s="442"/>
    </row>
    <row r="359" spans="1:8" ht="25.5">
      <c r="A359" s="141">
        <f t="shared" ref="A359" si="13">A357+1</f>
        <v>122</v>
      </c>
      <c r="B359" s="146" t="s">
        <v>243</v>
      </c>
      <c r="C359" s="147" t="s">
        <v>244</v>
      </c>
      <c r="D359" s="148">
        <v>1</v>
      </c>
      <c r="E359" s="144" t="s">
        <v>65</v>
      </c>
      <c r="F359" s="515">
        <f>258*10</f>
        <v>2580</v>
      </c>
      <c r="G359" s="398"/>
      <c r="H359" s="442"/>
    </row>
    <row r="360" spans="1:8">
      <c r="A360" s="139"/>
      <c r="B360" s="141"/>
      <c r="C360" s="142"/>
      <c r="D360" s="143"/>
      <c r="E360" s="144"/>
      <c r="F360" s="513"/>
      <c r="G360" s="366"/>
      <c r="H360" s="442"/>
    </row>
    <row r="361" spans="1:8" ht="38.25">
      <c r="A361" s="141">
        <f t="shared" ref="A361" si="14">A359+1</f>
        <v>123</v>
      </c>
      <c r="B361" s="141" t="s">
        <v>245</v>
      </c>
      <c r="C361" s="142" t="s">
        <v>246</v>
      </c>
      <c r="D361" s="143">
        <v>1</v>
      </c>
      <c r="E361" s="144" t="s">
        <v>65</v>
      </c>
      <c r="F361" s="515">
        <f>(70*10)+30</f>
        <v>730</v>
      </c>
      <c r="G361" s="398"/>
      <c r="H361" s="442"/>
    </row>
    <row r="362" spans="1:8">
      <c r="A362" s="139"/>
      <c r="B362" s="141"/>
      <c r="C362" s="142"/>
      <c r="D362" s="143"/>
      <c r="E362" s="144"/>
      <c r="F362" s="513"/>
      <c r="G362" s="398"/>
      <c r="H362" s="442"/>
    </row>
    <row r="363" spans="1:8" ht="25.5">
      <c r="A363" s="141">
        <f>A361+1</f>
        <v>124</v>
      </c>
      <c r="B363" s="141" t="s">
        <v>247</v>
      </c>
      <c r="C363" s="142" t="s">
        <v>248</v>
      </c>
      <c r="D363" s="143">
        <v>1</v>
      </c>
      <c r="E363" s="145" t="s">
        <v>249</v>
      </c>
      <c r="F363" s="513">
        <v>6</v>
      </c>
      <c r="G363" s="366"/>
      <c r="H363" s="442"/>
    </row>
    <row r="364" spans="1:8">
      <c r="A364" s="139"/>
      <c r="B364" s="141"/>
      <c r="C364" s="142"/>
      <c r="D364" s="143"/>
      <c r="E364" s="145"/>
      <c r="F364" s="513"/>
      <c r="G364" s="366"/>
      <c r="H364" s="442"/>
    </row>
    <row r="365" spans="1:8">
      <c r="A365" s="141">
        <f t="shared" ref="A365" si="15">A363+1</f>
        <v>125</v>
      </c>
      <c r="B365" s="141" t="s">
        <v>250</v>
      </c>
      <c r="C365" s="142" t="s">
        <v>251</v>
      </c>
      <c r="D365" s="143">
        <v>1</v>
      </c>
      <c r="E365" s="145" t="s">
        <v>249</v>
      </c>
      <c r="F365" s="513">
        <v>42</v>
      </c>
      <c r="G365" s="366"/>
      <c r="H365" s="442"/>
    </row>
    <row r="366" spans="1:8">
      <c r="A366" s="139"/>
      <c r="B366" s="141"/>
      <c r="C366" s="142"/>
      <c r="D366" s="143"/>
      <c r="E366" s="145"/>
      <c r="F366" s="513"/>
      <c r="G366" s="366"/>
      <c r="H366" s="442"/>
    </row>
    <row r="367" spans="1:8" ht="51">
      <c r="A367" s="141">
        <f t="shared" ref="A367" si="16">A365+1</f>
        <v>126</v>
      </c>
      <c r="B367" s="141" t="s">
        <v>252</v>
      </c>
      <c r="C367" s="142" t="s">
        <v>253</v>
      </c>
      <c r="D367" s="143">
        <v>1</v>
      </c>
      <c r="E367" s="360" t="s">
        <v>254</v>
      </c>
      <c r="F367" s="513">
        <v>3200</v>
      </c>
      <c r="G367" s="366"/>
      <c r="H367" s="442"/>
    </row>
    <row r="368" spans="1:8">
      <c r="A368" s="139"/>
      <c r="B368" s="141"/>
      <c r="C368" s="142"/>
      <c r="D368" s="143"/>
      <c r="E368" s="145"/>
      <c r="F368" s="513"/>
      <c r="G368" s="366"/>
      <c r="H368" s="442"/>
    </row>
    <row r="369" spans="1:8" ht="25.5">
      <c r="A369" s="141">
        <f t="shared" ref="A369" si="17">A367+1</f>
        <v>127</v>
      </c>
      <c r="B369" s="141" t="s">
        <v>255</v>
      </c>
      <c r="C369" s="142" t="s">
        <v>256</v>
      </c>
      <c r="D369" s="143">
        <v>1</v>
      </c>
      <c r="E369" s="145" t="s">
        <v>239</v>
      </c>
      <c r="F369" s="513">
        <v>3200</v>
      </c>
      <c r="G369" s="366"/>
      <c r="H369" s="442"/>
    </row>
    <row r="370" spans="1:8">
      <c r="A370" s="139"/>
      <c r="B370" s="141"/>
      <c r="C370" s="142"/>
      <c r="D370" s="143"/>
      <c r="E370" s="145"/>
      <c r="F370" s="513"/>
      <c r="G370" s="366"/>
      <c r="H370" s="442"/>
    </row>
    <row r="371" spans="1:8" ht="25.5">
      <c r="A371" s="141">
        <f t="shared" ref="A371" si="18">A369+1</f>
        <v>128</v>
      </c>
      <c r="B371" s="45" t="s">
        <v>257</v>
      </c>
      <c r="C371" s="142" t="s">
        <v>258</v>
      </c>
      <c r="D371" s="143">
        <v>1</v>
      </c>
      <c r="E371" s="145" t="s">
        <v>167</v>
      </c>
      <c r="F371" s="513">
        <v>20</v>
      </c>
      <c r="G371" s="366"/>
      <c r="H371" s="442"/>
    </row>
    <row r="372" spans="1:8">
      <c r="A372" s="139"/>
      <c r="B372" s="45"/>
      <c r="C372" s="142"/>
      <c r="D372" s="143"/>
      <c r="E372" s="145"/>
      <c r="F372" s="513"/>
      <c r="G372" s="366"/>
      <c r="H372" s="442"/>
    </row>
    <row r="373" spans="1:8" ht="63.75">
      <c r="A373" s="141">
        <f t="shared" ref="A373" si="19">A371+1</f>
        <v>129</v>
      </c>
      <c r="B373" s="149" t="s">
        <v>259</v>
      </c>
      <c r="C373" s="142" t="s">
        <v>260</v>
      </c>
      <c r="D373" s="150">
        <v>1</v>
      </c>
      <c r="E373" s="145" t="s">
        <v>167</v>
      </c>
      <c r="F373" s="513">
        <v>10</v>
      </c>
      <c r="G373" s="366"/>
      <c r="H373" s="442"/>
    </row>
    <row r="374" spans="1:8">
      <c r="A374" s="141"/>
      <c r="B374" s="141"/>
      <c r="C374" s="142"/>
      <c r="D374" s="143"/>
      <c r="E374" s="145"/>
      <c r="F374" s="513"/>
      <c r="G374" s="366"/>
      <c r="H374" s="442"/>
    </row>
    <row r="375" spans="1:8">
      <c r="A375" s="151" t="s">
        <v>261</v>
      </c>
      <c r="B375" s="152"/>
      <c r="C375" s="153" t="s">
        <v>262</v>
      </c>
      <c r="D375" s="154"/>
      <c r="E375" s="144"/>
      <c r="F375" s="515"/>
      <c r="G375" s="398"/>
      <c r="H375" s="442"/>
    </row>
    <row r="376" spans="1:8">
      <c r="A376" s="155"/>
      <c r="B376" s="152"/>
      <c r="C376" s="153"/>
      <c r="D376" s="154"/>
      <c r="E376" s="144"/>
      <c r="F376" s="515"/>
      <c r="G376" s="398"/>
      <c r="H376" s="442"/>
    </row>
    <row r="377" spans="1:8" ht="38.25">
      <c r="A377" s="141">
        <f>A373+1</f>
        <v>130</v>
      </c>
      <c r="B377" s="152" t="s">
        <v>263</v>
      </c>
      <c r="C377" s="156" t="s">
        <v>264</v>
      </c>
      <c r="D377" s="157">
        <v>1</v>
      </c>
      <c r="E377" s="144" t="s">
        <v>65</v>
      </c>
      <c r="F377" s="515">
        <f>55*10</f>
        <v>550</v>
      </c>
      <c r="G377" s="398"/>
      <c r="H377" s="442"/>
    </row>
    <row r="378" spans="1:8">
      <c r="A378" s="155"/>
      <c r="B378" s="152"/>
      <c r="C378" s="156"/>
      <c r="D378" s="157"/>
      <c r="E378" s="144"/>
      <c r="F378" s="515"/>
      <c r="G378" s="398"/>
      <c r="H378" s="442"/>
    </row>
    <row r="379" spans="1:8" ht="51">
      <c r="A379" s="141">
        <f>A377+1</f>
        <v>131</v>
      </c>
      <c r="B379" s="152" t="s">
        <v>265</v>
      </c>
      <c r="C379" s="156" t="s">
        <v>266</v>
      </c>
      <c r="D379" s="157">
        <v>1</v>
      </c>
      <c r="E379" s="144" t="s">
        <v>65</v>
      </c>
      <c r="F379" s="515">
        <f>45*10</f>
        <v>450</v>
      </c>
      <c r="G379" s="398"/>
      <c r="H379" s="442"/>
    </row>
    <row r="380" spans="1:8">
      <c r="A380" s="155"/>
      <c r="B380" s="146"/>
      <c r="C380" s="147"/>
      <c r="D380" s="148"/>
      <c r="E380" s="158"/>
      <c r="F380" s="515"/>
      <c r="G380" s="398"/>
      <c r="H380" s="442"/>
    </row>
    <row r="381" spans="1:8" ht="38.25">
      <c r="A381" s="141">
        <f>A379+1</f>
        <v>132</v>
      </c>
      <c r="B381" s="146" t="s">
        <v>58</v>
      </c>
      <c r="C381" s="147" t="s">
        <v>267</v>
      </c>
      <c r="D381" s="148">
        <v>100</v>
      </c>
      <c r="E381" s="158" t="s">
        <v>57</v>
      </c>
      <c r="F381" s="515">
        <v>28</v>
      </c>
      <c r="G381" s="398"/>
      <c r="H381" s="442"/>
    </row>
    <row r="382" spans="1:8">
      <c r="A382" s="141"/>
      <c r="B382" s="146"/>
      <c r="C382" s="147"/>
      <c r="D382" s="148"/>
      <c r="E382" s="158"/>
      <c r="F382" s="515"/>
      <c r="G382" s="398"/>
      <c r="H382" s="442"/>
    </row>
    <row r="383" spans="1:8">
      <c r="A383" s="40"/>
      <c r="B383" s="40"/>
      <c r="C383" s="56"/>
      <c r="D383" s="47"/>
      <c r="E383" s="34"/>
      <c r="F383" s="510"/>
      <c r="G383" s="49"/>
      <c r="H383" s="439"/>
    </row>
    <row r="384" spans="1:8">
      <c r="A384" s="594" t="s">
        <v>80</v>
      </c>
      <c r="B384" s="594"/>
      <c r="C384" s="594"/>
      <c r="D384" s="594"/>
      <c r="E384" s="594"/>
      <c r="F384" s="594"/>
      <c r="G384" s="594"/>
      <c r="H384" s="443"/>
    </row>
    <row r="385" spans="1:8">
      <c r="A385" s="594" t="s">
        <v>81</v>
      </c>
      <c r="B385" s="594"/>
      <c r="C385" s="594"/>
      <c r="D385" s="594"/>
      <c r="E385" s="594"/>
      <c r="F385" s="594"/>
      <c r="G385" s="594"/>
      <c r="H385" s="443"/>
    </row>
    <row r="386" spans="1:8">
      <c r="A386" s="594" t="s">
        <v>80</v>
      </c>
      <c r="B386" s="594"/>
      <c r="C386" s="594"/>
      <c r="D386" s="594"/>
      <c r="E386" s="594"/>
      <c r="F386" s="594"/>
      <c r="G386" s="594"/>
      <c r="H386" s="443"/>
    </row>
    <row r="387" spans="1:8" ht="15">
      <c r="A387" s="59"/>
      <c r="B387" s="60"/>
      <c r="C387" s="119"/>
      <c r="D387" s="59"/>
      <c r="E387" s="61"/>
      <c r="F387" s="516"/>
      <c r="G387" s="238"/>
      <c r="H387" s="444"/>
    </row>
    <row r="388" spans="1:8">
      <c r="A388" s="62" t="s">
        <v>268</v>
      </c>
      <c r="B388" s="63"/>
      <c r="C388" s="56" t="s">
        <v>269</v>
      </c>
      <c r="D388" s="64"/>
      <c r="E388" s="64"/>
      <c r="F388" s="517"/>
      <c r="G388" s="367"/>
      <c r="H388" s="445"/>
    </row>
    <row r="389" spans="1:8">
      <c r="A389" s="40"/>
      <c r="B389" s="40"/>
      <c r="C389" s="56"/>
      <c r="D389" s="47"/>
      <c r="E389" s="34"/>
      <c r="F389" s="510"/>
      <c r="G389" s="49"/>
      <c r="H389" s="439"/>
    </row>
    <row r="390" spans="1:8" ht="25.5">
      <c r="A390" s="44">
        <f>A381+1</f>
        <v>133</v>
      </c>
      <c r="B390" s="54" t="s">
        <v>270</v>
      </c>
      <c r="C390" s="46" t="s">
        <v>271</v>
      </c>
      <c r="D390" s="47">
        <v>1</v>
      </c>
      <c r="E390" s="34" t="s">
        <v>123</v>
      </c>
      <c r="F390" s="48">
        <f>F120*0.5</f>
        <v>1600</v>
      </c>
      <c r="G390" s="49"/>
      <c r="H390" s="439"/>
    </row>
    <row r="391" spans="1:8">
      <c r="A391" s="44"/>
      <c r="B391" s="54"/>
      <c r="C391" s="46"/>
      <c r="D391" s="47"/>
      <c r="E391" s="34"/>
      <c r="F391" s="48"/>
      <c r="G391" s="49"/>
      <c r="H391" s="439"/>
    </row>
    <row r="392" spans="1:8">
      <c r="A392" s="44"/>
      <c r="B392" s="54"/>
      <c r="C392" s="46"/>
      <c r="D392" s="47"/>
      <c r="E392" s="34"/>
      <c r="F392" s="48"/>
      <c r="G392" s="49"/>
      <c r="H392" s="439"/>
    </row>
    <row r="393" spans="1:8">
      <c r="A393" s="135" t="s">
        <v>272</v>
      </c>
      <c r="B393" s="64"/>
      <c r="C393" s="136" t="s">
        <v>273</v>
      </c>
      <c r="D393" s="137"/>
      <c r="E393" s="138"/>
      <c r="F393" s="511"/>
      <c r="G393" s="365"/>
      <c r="H393" s="440"/>
    </row>
    <row r="394" spans="1:8">
      <c r="A394" s="64"/>
      <c r="B394" s="64"/>
      <c r="C394" s="142"/>
      <c r="D394" s="143"/>
      <c r="E394" s="145"/>
      <c r="F394" s="518"/>
      <c r="G394" s="409"/>
      <c r="H394" s="445"/>
    </row>
    <row r="395" spans="1:8" ht="25.5">
      <c r="A395" s="141">
        <f>A390+1</f>
        <v>134</v>
      </c>
      <c r="B395" s="141" t="s">
        <v>274</v>
      </c>
      <c r="C395" s="142" t="s">
        <v>275</v>
      </c>
      <c r="D395" s="143">
        <v>1</v>
      </c>
      <c r="E395" s="145" t="s">
        <v>236</v>
      </c>
      <c r="F395" s="513">
        <f>4*10</f>
        <v>40</v>
      </c>
      <c r="G395" s="366"/>
      <c r="H395" s="442"/>
    </row>
    <row r="396" spans="1:8">
      <c r="A396" s="64"/>
      <c r="B396" s="64"/>
      <c r="C396" s="142"/>
      <c r="D396" s="143"/>
      <c r="E396" s="145"/>
      <c r="F396" s="518"/>
      <c r="G396" s="409"/>
      <c r="H396" s="442"/>
    </row>
    <row r="397" spans="1:8" ht="38.25">
      <c r="A397" s="141">
        <f>A395+1</f>
        <v>135</v>
      </c>
      <c r="B397" s="141" t="s">
        <v>276</v>
      </c>
      <c r="C397" s="142" t="s">
        <v>277</v>
      </c>
      <c r="D397" s="143">
        <v>1</v>
      </c>
      <c r="E397" s="144" t="s">
        <v>236</v>
      </c>
      <c r="F397" s="519">
        <v>9</v>
      </c>
      <c r="G397" s="398"/>
      <c r="H397" s="442"/>
    </row>
    <row r="398" spans="1:8">
      <c r="A398" s="64"/>
      <c r="B398" s="64"/>
      <c r="C398" s="142"/>
      <c r="D398" s="143"/>
      <c r="E398" s="159"/>
      <c r="F398" s="513"/>
      <c r="G398" s="366"/>
      <c r="H398" s="442"/>
    </row>
    <row r="399" spans="1:8" ht="51">
      <c r="A399" s="141">
        <f>A397+1</f>
        <v>136</v>
      </c>
      <c r="B399" s="141" t="s">
        <v>278</v>
      </c>
      <c r="C399" s="142" t="s">
        <v>279</v>
      </c>
      <c r="D399" s="143">
        <v>1</v>
      </c>
      <c r="E399" s="159" t="s">
        <v>280</v>
      </c>
      <c r="F399" s="515">
        <v>20</v>
      </c>
      <c r="G399" s="398"/>
      <c r="H399" s="442"/>
    </row>
    <row r="400" spans="1:8">
      <c r="A400" s="40"/>
      <c r="B400" s="40"/>
      <c r="C400" s="56"/>
      <c r="D400" s="47"/>
      <c r="E400" s="34"/>
      <c r="F400" s="510"/>
      <c r="G400" s="49"/>
      <c r="H400" s="439"/>
    </row>
    <row r="401" spans="1:8">
      <c r="A401" s="594" t="s">
        <v>281</v>
      </c>
      <c r="B401" s="594"/>
      <c r="C401" s="594"/>
      <c r="D401" s="594"/>
      <c r="E401" s="594"/>
      <c r="F401" s="594"/>
      <c r="G401" s="594"/>
      <c r="H401" s="443"/>
    </row>
    <row r="402" spans="1:8">
      <c r="A402" s="594" t="s">
        <v>282</v>
      </c>
      <c r="B402" s="594"/>
      <c r="C402" s="594"/>
      <c r="D402" s="594"/>
      <c r="E402" s="594"/>
      <c r="F402" s="594"/>
      <c r="G402" s="594"/>
      <c r="H402" s="443"/>
    </row>
    <row r="403" spans="1:8">
      <c r="A403" s="237"/>
      <c r="B403" s="237"/>
      <c r="C403" s="285"/>
      <c r="D403" s="237"/>
      <c r="E403" s="237"/>
      <c r="F403" s="520"/>
      <c r="G403" s="410"/>
      <c r="H403" s="436"/>
    </row>
    <row r="404" spans="1:8">
      <c r="A404" s="237"/>
      <c r="B404" s="237"/>
      <c r="C404" s="285"/>
      <c r="D404" s="237"/>
      <c r="E404" s="237"/>
      <c r="F404" s="520"/>
      <c r="G404" s="410"/>
      <c r="H404" s="436"/>
    </row>
    <row r="405" spans="1:8">
      <c r="A405" s="237"/>
      <c r="B405" s="140" t="s">
        <v>283</v>
      </c>
      <c r="C405" s="239" t="s">
        <v>284</v>
      </c>
      <c r="D405" s="137"/>
      <c r="E405" s="145"/>
      <c r="F405" s="520"/>
      <c r="G405" s="410"/>
      <c r="H405" s="436"/>
    </row>
    <row r="406" spans="1:8">
      <c r="A406" s="237"/>
      <c r="B406" s="64"/>
      <c r="C406" s="240" t="s">
        <v>285</v>
      </c>
      <c r="D406" s="241"/>
      <c r="E406" s="145">
        <v>2</v>
      </c>
      <c r="F406" s="520"/>
      <c r="G406" s="410"/>
      <c r="H406" s="436"/>
    </row>
    <row r="407" spans="1:8">
      <c r="A407" s="237"/>
      <c r="B407" s="64"/>
      <c r="C407" s="240" t="s">
        <v>286</v>
      </c>
      <c r="D407" s="241"/>
      <c r="E407" s="145">
        <v>1</v>
      </c>
      <c r="F407" s="520"/>
      <c r="G407" s="410"/>
      <c r="H407" s="436"/>
    </row>
    <row r="408" spans="1:8">
      <c r="A408" s="237"/>
      <c r="B408" s="64"/>
      <c r="C408" s="240" t="s">
        <v>287</v>
      </c>
      <c r="D408" s="241"/>
      <c r="E408" s="145">
        <v>1</v>
      </c>
      <c r="F408" s="520"/>
      <c r="G408" s="410"/>
      <c r="H408" s="436"/>
    </row>
    <row r="409" spans="1:8">
      <c r="A409" s="237"/>
      <c r="B409" s="64"/>
      <c r="C409" s="240" t="s">
        <v>288</v>
      </c>
      <c r="D409" s="241"/>
      <c r="E409" s="145">
        <v>4</v>
      </c>
      <c r="F409" s="520"/>
      <c r="G409" s="410"/>
      <c r="H409" s="436"/>
    </row>
    <row r="410" spans="1:8">
      <c r="A410" s="237"/>
      <c r="B410" s="64"/>
      <c r="C410" s="240" t="s">
        <v>289</v>
      </c>
      <c r="D410" s="241"/>
      <c r="E410" s="145">
        <v>2</v>
      </c>
      <c r="F410" s="520"/>
      <c r="G410" s="410"/>
      <c r="H410" s="436"/>
    </row>
    <row r="411" spans="1:8">
      <c r="A411" s="237"/>
      <c r="B411" s="64"/>
      <c r="C411" s="240" t="s">
        <v>290</v>
      </c>
      <c r="D411" s="241"/>
      <c r="E411" s="145"/>
      <c r="F411" s="520"/>
      <c r="G411" s="410"/>
      <c r="H411" s="436"/>
    </row>
    <row r="412" spans="1:8">
      <c r="A412" s="237"/>
      <c r="B412" s="64"/>
      <c r="C412" s="240"/>
      <c r="D412" s="241"/>
      <c r="E412" s="145"/>
      <c r="F412" s="520"/>
      <c r="G412" s="410"/>
      <c r="H412" s="436"/>
    </row>
    <row r="413" spans="1:8">
      <c r="A413" s="237"/>
      <c r="B413" s="64"/>
      <c r="C413" s="240"/>
      <c r="D413" s="241"/>
      <c r="E413" s="145"/>
      <c r="F413" s="520"/>
      <c r="G413" s="410"/>
      <c r="H413" s="436"/>
    </row>
    <row r="414" spans="1:8">
      <c r="A414" s="237"/>
      <c r="B414" s="64"/>
      <c r="C414" s="240"/>
      <c r="D414" s="241"/>
      <c r="E414" s="145"/>
      <c r="F414" s="520"/>
      <c r="G414" s="410"/>
      <c r="H414" s="436"/>
    </row>
    <row r="415" spans="1:8">
      <c r="A415" s="237"/>
      <c r="B415" s="64"/>
      <c r="C415" s="240"/>
      <c r="D415" s="241"/>
      <c r="E415" s="145"/>
      <c r="F415" s="520"/>
      <c r="G415" s="410"/>
      <c r="H415" s="436"/>
    </row>
    <row r="416" spans="1:8">
      <c r="A416" s="237"/>
      <c r="B416" s="64"/>
      <c r="C416" s="240"/>
      <c r="D416" s="241"/>
      <c r="E416" s="145"/>
      <c r="F416" s="520"/>
      <c r="G416" s="410"/>
      <c r="H416" s="436"/>
    </row>
    <row r="417" spans="1:8">
      <c r="A417" s="237"/>
      <c r="B417" s="64"/>
      <c r="C417" s="240"/>
      <c r="D417" s="241"/>
      <c r="E417" s="145"/>
      <c r="F417" s="520"/>
      <c r="G417" s="410"/>
      <c r="H417" s="436"/>
    </row>
    <row r="418" spans="1:8">
      <c r="A418" s="237"/>
      <c r="B418" s="64"/>
      <c r="C418" s="240"/>
      <c r="D418" s="241"/>
      <c r="E418" s="145"/>
      <c r="F418" s="520"/>
      <c r="G418" s="410"/>
      <c r="H418" s="436"/>
    </row>
    <row r="419" spans="1:8">
      <c r="A419" s="237"/>
      <c r="B419" s="64"/>
      <c r="C419" s="240"/>
      <c r="D419" s="241"/>
      <c r="E419" s="145"/>
      <c r="F419" s="520"/>
      <c r="G419" s="410"/>
      <c r="H419" s="436"/>
    </row>
    <row r="420" spans="1:8">
      <c r="A420" s="237"/>
      <c r="B420" s="64"/>
      <c r="C420" s="240"/>
      <c r="D420" s="241"/>
      <c r="E420" s="145"/>
      <c r="F420" s="520"/>
      <c r="G420" s="410"/>
      <c r="H420" s="436"/>
    </row>
    <row r="421" spans="1:8">
      <c r="A421" s="237"/>
      <c r="B421" s="64"/>
      <c r="C421" s="240"/>
      <c r="D421" s="241"/>
      <c r="E421" s="145"/>
      <c r="F421" s="520"/>
      <c r="G421" s="410"/>
      <c r="H421" s="436"/>
    </row>
    <row r="422" spans="1:8">
      <c r="A422" s="237"/>
      <c r="B422" s="64"/>
      <c r="C422" s="240"/>
      <c r="D422" s="241"/>
      <c r="E422" s="145"/>
      <c r="F422" s="520"/>
      <c r="G422" s="410"/>
      <c r="H422" s="436"/>
    </row>
    <row r="423" spans="1:8">
      <c r="A423" s="237"/>
      <c r="B423" s="64"/>
      <c r="C423" s="240"/>
      <c r="D423" s="241"/>
      <c r="E423" s="145"/>
      <c r="F423" s="520"/>
      <c r="G423" s="410"/>
      <c r="H423" s="436"/>
    </row>
    <row r="424" spans="1:8">
      <c r="A424" s="237"/>
      <c r="B424" s="64"/>
      <c r="C424" s="240"/>
      <c r="D424" s="241"/>
      <c r="E424" s="145"/>
      <c r="F424" s="520"/>
      <c r="G424" s="410"/>
      <c r="H424" s="436"/>
    </row>
    <row r="425" spans="1:8">
      <c r="A425" s="237"/>
      <c r="B425" s="64"/>
      <c r="C425" s="240"/>
      <c r="D425" s="241"/>
      <c r="E425" s="145"/>
      <c r="F425" s="520"/>
      <c r="G425" s="410"/>
      <c r="H425" s="436"/>
    </row>
    <row r="426" spans="1:8">
      <c r="A426" s="237"/>
      <c r="B426" s="64"/>
      <c r="C426" s="240"/>
      <c r="D426" s="241"/>
      <c r="E426" s="145"/>
      <c r="F426" s="520"/>
      <c r="G426" s="410"/>
      <c r="H426" s="436"/>
    </row>
    <row r="427" spans="1:8">
      <c r="A427" s="237"/>
      <c r="B427" s="64"/>
      <c r="C427" s="240"/>
      <c r="D427" s="241"/>
      <c r="E427" s="145"/>
      <c r="F427" s="520"/>
      <c r="G427" s="410"/>
      <c r="H427" s="436"/>
    </row>
    <row r="428" spans="1:8">
      <c r="A428" s="237"/>
      <c r="B428" s="64"/>
      <c r="C428" s="240"/>
      <c r="D428" s="241"/>
      <c r="E428" s="145"/>
      <c r="F428" s="520"/>
      <c r="G428" s="410"/>
      <c r="H428" s="436"/>
    </row>
    <row r="429" spans="1:8">
      <c r="A429" s="237"/>
      <c r="B429" s="64"/>
      <c r="C429" s="240"/>
      <c r="D429" s="241"/>
      <c r="E429" s="145"/>
      <c r="F429" s="520"/>
      <c r="G429" s="410"/>
      <c r="H429" s="436"/>
    </row>
    <row r="430" spans="1:8">
      <c r="A430" s="237"/>
      <c r="B430" s="64"/>
      <c r="C430" s="240"/>
      <c r="D430" s="241"/>
      <c r="E430" s="145"/>
      <c r="F430" s="520"/>
      <c r="G430" s="410"/>
      <c r="H430" s="436"/>
    </row>
    <row r="431" spans="1:8">
      <c r="A431" s="237"/>
      <c r="B431" s="64"/>
      <c r="C431" s="240"/>
      <c r="D431" s="241"/>
      <c r="E431" s="145"/>
      <c r="F431" s="520"/>
      <c r="G431" s="410"/>
      <c r="H431" s="436"/>
    </row>
    <row r="432" spans="1:8">
      <c r="A432" s="237"/>
      <c r="B432" s="64"/>
      <c r="C432" s="240"/>
      <c r="D432" s="241"/>
      <c r="E432" s="145"/>
      <c r="F432" s="520"/>
      <c r="G432" s="410"/>
      <c r="H432" s="436"/>
    </row>
    <row r="433" spans="1:8">
      <c r="A433" s="237"/>
      <c r="B433" s="64"/>
      <c r="C433" s="240"/>
      <c r="D433" s="241"/>
      <c r="E433" s="145"/>
      <c r="F433" s="520"/>
      <c r="G433" s="410"/>
      <c r="H433" s="436"/>
    </row>
    <row r="434" spans="1:8">
      <c r="A434" s="237"/>
      <c r="B434" s="64"/>
      <c r="C434" s="240"/>
      <c r="D434" s="241"/>
      <c r="E434" s="145"/>
      <c r="F434" s="520"/>
      <c r="G434" s="410"/>
      <c r="H434" s="436"/>
    </row>
    <row r="435" spans="1:8">
      <c r="A435" s="237"/>
      <c r="B435" s="64"/>
      <c r="C435" s="240"/>
      <c r="D435" s="241"/>
      <c r="E435" s="145"/>
      <c r="F435" s="520"/>
      <c r="G435" s="410"/>
      <c r="H435" s="436"/>
    </row>
    <row r="436" spans="1:8">
      <c r="A436" s="237"/>
      <c r="B436" s="64"/>
      <c r="C436" s="240"/>
      <c r="D436" s="241"/>
      <c r="E436" s="145"/>
      <c r="F436" s="520"/>
      <c r="G436" s="410"/>
      <c r="H436" s="436"/>
    </row>
    <row r="437" spans="1:8">
      <c r="A437" s="237"/>
      <c r="B437" s="64"/>
      <c r="C437" s="240"/>
      <c r="D437" s="241"/>
      <c r="E437" s="145"/>
      <c r="F437" s="520"/>
      <c r="G437" s="410"/>
      <c r="H437" s="436"/>
    </row>
    <row r="438" spans="1:8">
      <c r="A438" s="237"/>
      <c r="B438" s="64"/>
      <c r="C438" s="240"/>
      <c r="D438" s="241"/>
      <c r="E438" s="145"/>
      <c r="F438" s="520"/>
      <c r="G438" s="410"/>
      <c r="H438" s="436"/>
    </row>
    <row r="439" spans="1:8">
      <c r="A439" s="237"/>
      <c r="B439" s="64"/>
      <c r="C439" s="240"/>
      <c r="D439" s="241"/>
      <c r="E439" s="145"/>
      <c r="F439" s="520"/>
      <c r="G439" s="410"/>
      <c r="H439" s="436"/>
    </row>
    <row r="440" spans="1:8">
      <c r="A440" s="237"/>
      <c r="B440" s="64"/>
      <c r="C440" s="240"/>
      <c r="D440" s="241"/>
      <c r="E440" s="145"/>
      <c r="F440" s="520"/>
      <c r="G440" s="410"/>
      <c r="H440" s="436"/>
    </row>
    <row r="441" spans="1:8">
      <c r="A441" s="237"/>
      <c r="B441" s="64"/>
      <c r="C441" s="240"/>
      <c r="D441" s="241"/>
      <c r="E441" s="145"/>
      <c r="F441" s="520"/>
      <c r="G441" s="410"/>
      <c r="H441" s="436"/>
    </row>
    <row r="442" spans="1:8">
      <c r="A442" s="237"/>
      <c r="B442" s="64"/>
      <c r="C442" s="240"/>
      <c r="D442" s="241"/>
      <c r="E442" s="145"/>
      <c r="F442" s="520"/>
      <c r="G442" s="410"/>
      <c r="H442" s="436"/>
    </row>
    <row r="443" spans="1:8">
      <c r="A443" s="237"/>
      <c r="B443" s="64"/>
      <c r="C443" s="240"/>
      <c r="D443" s="241"/>
      <c r="E443" s="145"/>
      <c r="F443" s="520"/>
      <c r="G443" s="410"/>
      <c r="H443" s="436"/>
    </row>
    <row r="444" spans="1:8">
      <c r="A444" s="419"/>
      <c r="B444" s="419"/>
      <c r="C444" s="420"/>
      <c r="D444" s="421"/>
      <c r="E444" s="422"/>
      <c r="F444" s="521"/>
      <c r="G444" s="423"/>
      <c r="H444" s="446"/>
    </row>
    <row r="445" spans="1:8" ht="15">
      <c r="A445" s="595" t="s">
        <v>291</v>
      </c>
      <c r="B445" s="595"/>
      <c r="C445" s="595"/>
      <c r="D445" s="595"/>
      <c r="E445" s="595"/>
      <c r="F445" s="595"/>
      <c r="G445" s="595"/>
      <c r="H445" s="595"/>
    </row>
    <row r="446" spans="1:8" ht="15">
      <c r="A446" s="596" t="s">
        <v>292</v>
      </c>
      <c r="B446" s="596"/>
      <c r="C446" s="596"/>
      <c r="D446" s="596"/>
      <c r="E446" s="596"/>
      <c r="F446" s="596"/>
      <c r="G446" s="596"/>
      <c r="H446" s="596"/>
    </row>
    <row r="447" spans="1:8">
      <c r="A447" s="86"/>
      <c r="B447" s="87"/>
      <c r="C447" s="120"/>
      <c r="D447" s="88"/>
      <c r="E447" s="88"/>
      <c r="F447" s="522"/>
      <c r="G447" s="386"/>
      <c r="H447" s="447"/>
    </row>
    <row r="448" spans="1:8">
      <c r="A448" s="89" t="s">
        <v>53</v>
      </c>
      <c r="B448" s="89"/>
      <c r="C448" s="574" t="s">
        <v>293</v>
      </c>
      <c r="D448" s="574"/>
      <c r="E448" s="574"/>
      <c r="F448" s="574"/>
      <c r="G448" s="574"/>
      <c r="H448" s="574"/>
    </row>
    <row r="449" spans="1:8">
      <c r="A449" s="89"/>
      <c r="B449" s="89"/>
      <c r="C449" s="121"/>
      <c r="D449" s="90"/>
      <c r="E449" s="91"/>
      <c r="F449" s="523"/>
      <c r="G449" s="387"/>
      <c r="H449" s="448"/>
    </row>
    <row r="450" spans="1:8">
      <c r="A450" s="92">
        <v>1</v>
      </c>
      <c r="B450" s="93" t="s">
        <v>85</v>
      </c>
      <c r="C450" s="94" t="s">
        <v>86</v>
      </c>
      <c r="D450" s="95">
        <v>100</v>
      </c>
      <c r="E450" s="96" t="s">
        <v>57</v>
      </c>
      <c r="F450" s="97">
        <v>7450</v>
      </c>
      <c r="G450" s="98"/>
      <c r="H450" s="449"/>
    </row>
    <row r="451" spans="1:8">
      <c r="A451" s="92"/>
      <c r="B451" s="93"/>
      <c r="C451" s="94"/>
      <c r="D451" s="95"/>
      <c r="E451" s="96"/>
      <c r="F451" s="97"/>
      <c r="G451" s="98"/>
      <c r="H451" s="449"/>
    </row>
    <row r="452" spans="1:8">
      <c r="A452" s="92">
        <f>A450+1</f>
        <v>2</v>
      </c>
      <c r="B452" s="93" t="s">
        <v>87</v>
      </c>
      <c r="C452" s="94" t="s">
        <v>88</v>
      </c>
      <c r="D452" s="95">
        <v>100</v>
      </c>
      <c r="E452" s="96" t="s">
        <v>57</v>
      </c>
      <c r="F452" s="97">
        <v>440</v>
      </c>
      <c r="G452" s="98"/>
      <c r="H452" s="449"/>
    </row>
    <row r="453" spans="1:8">
      <c r="A453" s="92"/>
      <c r="B453" s="93"/>
      <c r="C453" s="94"/>
      <c r="D453" s="95"/>
      <c r="E453" s="96"/>
      <c r="F453" s="97"/>
      <c r="G453" s="98"/>
      <c r="H453" s="449"/>
    </row>
    <row r="454" spans="1:8" ht="38.25">
      <c r="A454" s="92">
        <f>A452+1</f>
        <v>3</v>
      </c>
      <c r="B454" s="93" t="s">
        <v>91</v>
      </c>
      <c r="C454" s="100" t="s">
        <v>92</v>
      </c>
      <c r="D454" s="95">
        <v>100</v>
      </c>
      <c r="E454" s="96" t="s">
        <v>62</v>
      </c>
      <c r="F454" s="97">
        <v>3170</v>
      </c>
      <c r="G454" s="98"/>
      <c r="H454" s="449"/>
    </row>
    <row r="455" spans="1:8">
      <c r="A455" s="92"/>
      <c r="B455" s="93"/>
      <c r="C455" s="94"/>
      <c r="D455" s="95"/>
      <c r="E455" s="96"/>
      <c r="F455" s="97"/>
      <c r="G455" s="98"/>
      <c r="H455" s="449"/>
    </row>
    <row r="456" spans="1:8">
      <c r="A456" s="89" t="s">
        <v>68</v>
      </c>
      <c r="B456" s="89"/>
      <c r="C456" s="574" t="s">
        <v>294</v>
      </c>
      <c r="D456" s="574"/>
      <c r="E456" s="574"/>
      <c r="F456" s="97"/>
      <c r="G456" s="98"/>
      <c r="H456" s="449"/>
    </row>
    <row r="457" spans="1:8">
      <c r="A457" s="89"/>
      <c r="B457" s="89"/>
      <c r="C457" s="121"/>
      <c r="D457" s="95"/>
      <c r="E457" s="96"/>
      <c r="F457" s="97"/>
      <c r="G457" s="98"/>
      <c r="H457" s="449"/>
    </row>
    <row r="458" spans="1:8" ht="25.5">
      <c r="A458" s="92">
        <f>A454+1</f>
        <v>4</v>
      </c>
      <c r="B458" s="93" t="s">
        <v>129</v>
      </c>
      <c r="C458" s="94" t="s">
        <v>130</v>
      </c>
      <c r="D458" s="95">
        <v>1000</v>
      </c>
      <c r="E458" s="96" t="s">
        <v>57</v>
      </c>
      <c r="F458" s="97">
        <v>2730</v>
      </c>
      <c r="G458" s="98"/>
      <c r="H458" s="449"/>
    </row>
    <row r="459" spans="1:8">
      <c r="A459" s="92"/>
      <c r="B459" s="93"/>
      <c r="C459" s="94"/>
      <c r="D459" s="95"/>
      <c r="E459" s="96"/>
      <c r="F459" s="97"/>
      <c r="G459" s="98"/>
      <c r="H459" s="449"/>
    </row>
    <row r="460" spans="1:8" ht="25.5">
      <c r="A460" s="92">
        <f>A458+1</f>
        <v>5</v>
      </c>
      <c r="B460" s="93" t="s">
        <v>55</v>
      </c>
      <c r="C460" s="94" t="s">
        <v>131</v>
      </c>
      <c r="D460" s="95">
        <v>1000</v>
      </c>
      <c r="E460" s="96" t="s">
        <v>57</v>
      </c>
      <c r="F460" s="97">
        <v>5660</v>
      </c>
      <c r="G460" s="98"/>
      <c r="H460" s="449"/>
    </row>
    <row r="461" spans="1:8">
      <c r="A461" s="92"/>
      <c r="B461" s="93"/>
      <c r="C461" s="94"/>
      <c r="D461" s="95"/>
      <c r="E461" s="96"/>
      <c r="F461" s="97"/>
      <c r="G461" s="98"/>
      <c r="H461" s="449"/>
    </row>
    <row r="462" spans="1:8" ht="38.25">
      <c r="A462" s="92">
        <f t="shared" ref="A462:A500" si="20">A460+1</f>
        <v>6</v>
      </c>
      <c r="B462" s="93" t="s">
        <v>72</v>
      </c>
      <c r="C462" s="100" t="s">
        <v>295</v>
      </c>
      <c r="D462" s="95">
        <v>100</v>
      </c>
      <c r="E462" s="96" t="s">
        <v>57</v>
      </c>
      <c r="F462" s="97">
        <v>1200</v>
      </c>
      <c r="G462" s="98"/>
      <c r="H462" s="449"/>
    </row>
    <row r="463" spans="1:8">
      <c r="A463" s="92"/>
      <c r="B463" s="101"/>
      <c r="C463" s="94"/>
      <c r="D463" s="95"/>
      <c r="E463" s="96"/>
      <c r="F463" s="97"/>
      <c r="G463" s="98"/>
      <c r="H463" s="449"/>
    </row>
    <row r="464" spans="1:8" ht="25.5">
      <c r="A464" s="92">
        <f t="shared" si="20"/>
        <v>7</v>
      </c>
      <c r="B464" s="93" t="s">
        <v>132</v>
      </c>
      <c r="C464" s="94" t="s">
        <v>133</v>
      </c>
      <c r="D464" s="95">
        <v>100</v>
      </c>
      <c r="E464" s="96" t="s">
        <v>57</v>
      </c>
      <c r="F464" s="97">
        <v>810</v>
      </c>
      <c r="G464" s="98"/>
      <c r="H464" s="449"/>
    </row>
    <row r="465" spans="1:8">
      <c r="A465" s="92"/>
      <c r="B465" s="93"/>
      <c r="C465" s="94"/>
      <c r="D465" s="95"/>
      <c r="E465" s="96"/>
      <c r="F465" s="97"/>
      <c r="G465" s="98"/>
      <c r="H465" s="449"/>
    </row>
    <row r="466" spans="1:8" ht="25.5">
      <c r="A466" s="92">
        <f t="shared" si="20"/>
        <v>8</v>
      </c>
      <c r="B466" s="93" t="s">
        <v>134</v>
      </c>
      <c r="C466" s="100" t="s">
        <v>135</v>
      </c>
      <c r="D466" s="95">
        <v>100</v>
      </c>
      <c r="E466" s="96" t="s">
        <v>57</v>
      </c>
      <c r="F466" s="97">
        <f>F462</f>
        <v>1200</v>
      </c>
      <c r="G466" s="98"/>
      <c r="H466" s="449"/>
    </row>
    <row r="467" spans="1:8">
      <c r="A467" s="92"/>
      <c r="B467" s="93"/>
      <c r="C467" s="94"/>
      <c r="D467" s="95"/>
      <c r="E467" s="96"/>
      <c r="F467" s="97"/>
      <c r="G467" s="98"/>
      <c r="H467" s="449"/>
    </row>
    <row r="468" spans="1:8" ht="25.5">
      <c r="A468" s="92">
        <f t="shared" si="20"/>
        <v>9</v>
      </c>
      <c r="B468" s="93" t="s">
        <v>136</v>
      </c>
      <c r="C468" s="94" t="s">
        <v>137</v>
      </c>
      <c r="D468" s="95">
        <v>100</v>
      </c>
      <c r="E468" s="96" t="s">
        <v>57</v>
      </c>
      <c r="F468" s="97">
        <v>85</v>
      </c>
      <c r="G468" s="98"/>
      <c r="H468" s="449"/>
    </row>
    <row r="469" spans="1:8">
      <c r="A469" s="92"/>
      <c r="B469" s="93"/>
      <c r="C469" s="94"/>
      <c r="D469" s="95"/>
      <c r="E469" s="96"/>
      <c r="F469" s="97"/>
      <c r="G469" s="98"/>
      <c r="H469" s="449"/>
    </row>
    <row r="470" spans="1:8" ht="38.25">
      <c r="A470" s="92">
        <f t="shared" si="20"/>
        <v>10</v>
      </c>
      <c r="B470" s="92" t="s">
        <v>138</v>
      </c>
      <c r="C470" s="94" t="s">
        <v>139</v>
      </c>
      <c r="D470" s="95">
        <v>100</v>
      </c>
      <c r="E470" s="96" t="s">
        <v>140</v>
      </c>
      <c r="F470" s="97">
        <v>155</v>
      </c>
      <c r="G470" s="98"/>
      <c r="H470" s="449"/>
    </row>
    <row r="471" spans="1:8">
      <c r="A471" s="92"/>
      <c r="B471" s="92"/>
      <c r="C471" s="94"/>
      <c r="D471" s="95"/>
      <c r="E471" s="96"/>
      <c r="F471" s="97"/>
      <c r="G471" s="98"/>
      <c r="H471" s="449"/>
    </row>
    <row r="472" spans="1:8" ht="38.25">
      <c r="A472" s="92">
        <f t="shared" si="20"/>
        <v>11</v>
      </c>
      <c r="B472" s="93" t="s">
        <v>141</v>
      </c>
      <c r="C472" s="102" t="s">
        <v>142</v>
      </c>
      <c r="D472" s="95">
        <v>100</v>
      </c>
      <c r="E472" s="96" t="s">
        <v>62</v>
      </c>
      <c r="F472" s="97">
        <v>425</v>
      </c>
      <c r="G472" s="98"/>
      <c r="H472" s="449"/>
    </row>
    <row r="473" spans="1:8">
      <c r="A473" s="92"/>
      <c r="B473" s="93"/>
      <c r="C473" s="102"/>
      <c r="D473" s="95"/>
      <c r="E473" s="96"/>
      <c r="F473" s="97"/>
      <c r="G473" s="98"/>
      <c r="H473" s="449"/>
    </row>
    <row r="474" spans="1:8" ht="25.5">
      <c r="A474" s="92">
        <f t="shared" si="20"/>
        <v>12</v>
      </c>
      <c r="B474" s="93" t="s">
        <v>143</v>
      </c>
      <c r="C474" s="94" t="s">
        <v>144</v>
      </c>
      <c r="D474" s="95">
        <v>100</v>
      </c>
      <c r="E474" s="96" t="s">
        <v>57</v>
      </c>
      <c r="F474" s="97">
        <v>2095</v>
      </c>
      <c r="G474" s="98"/>
      <c r="H474" s="449"/>
    </row>
    <row r="475" spans="1:8">
      <c r="A475" s="92"/>
      <c r="B475" s="93"/>
      <c r="C475" s="94"/>
      <c r="D475" s="95"/>
      <c r="E475" s="96"/>
      <c r="F475" s="97"/>
      <c r="G475" s="98"/>
      <c r="H475" s="449"/>
    </row>
    <row r="476" spans="1:8" ht="25.5">
      <c r="A476" s="92">
        <f t="shared" si="20"/>
        <v>13</v>
      </c>
      <c r="B476" s="93" t="s">
        <v>96</v>
      </c>
      <c r="C476" s="94" t="s">
        <v>97</v>
      </c>
      <c r="D476" s="95">
        <v>100</v>
      </c>
      <c r="E476" s="96" t="s">
        <v>57</v>
      </c>
      <c r="F476" s="97">
        <v>3735</v>
      </c>
      <c r="G476" s="98"/>
      <c r="H476" s="449"/>
    </row>
    <row r="477" spans="1:8">
      <c r="A477" s="92"/>
      <c r="B477" s="93"/>
      <c r="C477" s="94"/>
      <c r="D477" s="95"/>
      <c r="E477" s="96"/>
      <c r="F477" s="97"/>
      <c r="G477" s="98"/>
      <c r="H477" s="449"/>
    </row>
    <row r="478" spans="1:8" ht="38.25">
      <c r="A478" s="92">
        <f t="shared" si="20"/>
        <v>14</v>
      </c>
      <c r="B478" s="103" t="s">
        <v>100</v>
      </c>
      <c r="C478" s="94" t="s">
        <v>101</v>
      </c>
      <c r="D478" s="95">
        <v>1</v>
      </c>
      <c r="E478" s="96" t="s">
        <v>62</v>
      </c>
      <c r="F478" s="97">
        <v>4010</v>
      </c>
      <c r="G478" s="98"/>
      <c r="H478" s="449"/>
    </row>
    <row r="479" spans="1:8">
      <c r="A479" s="92"/>
      <c r="B479" s="103"/>
      <c r="C479" s="94"/>
      <c r="D479" s="95"/>
      <c r="E479" s="96"/>
      <c r="F479" s="97"/>
      <c r="G479" s="98"/>
      <c r="H479" s="449"/>
    </row>
    <row r="480" spans="1:8" ht="38.25">
      <c r="A480" s="92">
        <f>A478+1</f>
        <v>15</v>
      </c>
      <c r="B480" s="104" t="s">
        <v>102</v>
      </c>
      <c r="C480" s="100" t="s">
        <v>103</v>
      </c>
      <c r="D480" s="95">
        <v>100</v>
      </c>
      <c r="E480" s="96" t="s">
        <v>62</v>
      </c>
      <c r="F480" s="97">
        <v>3600</v>
      </c>
      <c r="G480" s="98"/>
      <c r="H480" s="449"/>
    </row>
    <row r="481" spans="1:8">
      <c r="A481" s="92"/>
      <c r="B481" s="103"/>
      <c r="C481" s="94"/>
      <c r="D481" s="95"/>
      <c r="E481" s="96"/>
      <c r="F481" s="97"/>
      <c r="G481" s="98"/>
      <c r="H481" s="449"/>
    </row>
    <row r="482" spans="1:8">
      <c r="A482" s="92">
        <f>A480+1</f>
        <v>16</v>
      </c>
      <c r="B482" s="93" t="s">
        <v>104</v>
      </c>
      <c r="C482" s="94" t="s">
        <v>105</v>
      </c>
      <c r="D482" s="95">
        <v>100</v>
      </c>
      <c r="E482" s="96" t="s">
        <v>62</v>
      </c>
      <c r="F482" s="97">
        <v>6880</v>
      </c>
      <c r="G482" s="98"/>
      <c r="H482" s="449"/>
    </row>
    <row r="483" spans="1:8">
      <c r="A483" s="92"/>
      <c r="B483" s="93"/>
      <c r="C483" s="94"/>
      <c r="D483" s="95"/>
      <c r="E483" s="96"/>
      <c r="F483" s="97"/>
      <c r="G483" s="98"/>
      <c r="H483" s="449"/>
    </row>
    <row r="484" spans="1:8" ht="25.5">
      <c r="A484" s="92">
        <f t="shared" si="20"/>
        <v>17</v>
      </c>
      <c r="B484" s="93" t="s">
        <v>145</v>
      </c>
      <c r="C484" s="94" t="s">
        <v>146</v>
      </c>
      <c r="D484" s="95">
        <v>100</v>
      </c>
      <c r="E484" s="96" t="s">
        <v>62</v>
      </c>
      <c r="F484" s="97">
        <v>3450</v>
      </c>
      <c r="G484" s="98"/>
      <c r="H484" s="449"/>
    </row>
    <row r="485" spans="1:8">
      <c r="A485" s="92"/>
      <c r="B485" s="93"/>
      <c r="C485" s="94"/>
      <c r="D485" s="95"/>
      <c r="E485" s="96"/>
      <c r="F485" s="97"/>
      <c r="G485" s="98"/>
      <c r="H485" s="449"/>
    </row>
    <row r="486" spans="1:8">
      <c r="A486" s="92">
        <f t="shared" si="20"/>
        <v>18</v>
      </c>
      <c r="B486" s="93" t="s">
        <v>147</v>
      </c>
      <c r="C486" s="102" t="s">
        <v>148</v>
      </c>
      <c r="D486" s="95">
        <v>100</v>
      </c>
      <c r="E486" s="96" t="s">
        <v>62</v>
      </c>
      <c r="F486" s="97">
        <v>10490</v>
      </c>
      <c r="G486" s="98"/>
      <c r="H486" s="449"/>
    </row>
    <row r="487" spans="1:8">
      <c r="A487" s="92"/>
      <c r="B487" s="93"/>
      <c r="C487" s="102"/>
      <c r="D487" s="95"/>
      <c r="E487" s="96"/>
      <c r="F487" s="97"/>
      <c r="G487" s="98"/>
      <c r="H487" s="449"/>
    </row>
    <row r="488" spans="1:8">
      <c r="A488" s="92">
        <f t="shared" si="20"/>
        <v>19</v>
      </c>
      <c r="B488" s="93" t="s">
        <v>149</v>
      </c>
      <c r="C488" s="102" t="s">
        <v>150</v>
      </c>
      <c r="D488" s="95">
        <v>100</v>
      </c>
      <c r="E488" s="96" t="s">
        <v>62</v>
      </c>
      <c r="F488" s="97">
        <f>F486</f>
        <v>10490</v>
      </c>
      <c r="G488" s="98"/>
      <c r="H488" s="449"/>
    </row>
    <row r="489" spans="1:8">
      <c r="A489" s="92"/>
      <c r="B489" s="93"/>
      <c r="C489" s="102"/>
      <c r="D489" s="95"/>
      <c r="E489" s="96"/>
      <c r="F489" s="97"/>
      <c r="G489" s="98"/>
      <c r="H489" s="449"/>
    </row>
    <row r="490" spans="1:8" ht="25.5">
      <c r="A490" s="92">
        <f t="shared" si="20"/>
        <v>20</v>
      </c>
      <c r="B490" s="104" t="s">
        <v>151</v>
      </c>
      <c r="C490" s="94" t="s">
        <v>152</v>
      </c>
      <c r="D490" s="95">
        <v>100</v>
      </c>
      <c r="E490" s="96" t="s">
        <v>62</v>
      </c>
      <c r="F490" s="97">
        <f>F484</f>
        <v>3450</v>
      </c>
      <c r="G490" s="98"/>
      <c r="H490" s="449"/>
    </row>
    <row r="491" spans="1:8">
      <c r="A491" s="92"/>
      <c r="B491" s="104"/>
      <c r="C491" s="94"/>
      <c r="D491" s="95"/>
      <c r="E491" s="96"/>
      <c r="F491" s="97"/>
      <c r="G491" s="98"/>
      <c r="H491" s="449"/>
    </row>
    <row r="492" spans="1:8" ht="25.5">
      <c r="A492" s="92">
        <f t="shared" si="20"/>
        <v>21</v>
      </c>
      <c r="B492" s="104" t="s">
        <v>153</v>
      </c>
      <c r="C492" s="100" t="s">
        <v>154</v>
      </c>
      <c r="D492" s="95">
        <v>1</v>
      </c>
      <c r="E492" s="96" t="s">
        <v>62</v>
      </c>
      <c r="F492" s="97">
        <v>312</v>
      </c>
      <c r="G492" s="98"/>
      <c r="H492" s="449"/>
    </row>
    <row r="493" spans="1:8">
      <c r="A493" s="92"/>
      <c r="B493" s="104"/>
      <c r="C493" s="94"/>
      <c r="D493" s="95"/>
      <c r="E493" s="96"/>
      <c r="F493" s="97"/>
      <c r="G493" s="98"/>
      <c r="H493" s="449"/>
    </row>
    <row r="494" spans="1:8" ht="38.25">
      <c r="A494" s="92">
        <f>A492+1</f>
        <v>22</v>
      </c>
      <c r="B494" s="93" t="s">
        <v>119</v>
      </c>
      <c r="C494" s="94" t="s">
        <v>120</v>
      </c>
      <c r="D494" s="95">
        <v>1</v>
      </c>
      <c r="E494" s="96" t="s">
        <v>65</v>
      </c>
      <c r="F494" s="97">
        <v>80</v>
      </c>
      <c r="G494" s="98"/>
      <c r="H494" s="449"/>
    </row>
    <row r="495" spans="1:8">
      <c r="A495" s="92"/>
      <c r="B495" s="93"/>
      <c r="C495" s="94"/>
      <c r="D495" s="95"/>
      <c r="E495" s="96"/>
      <c r="F495" s="97"/>
      <c r="G495" s="98"/>
      <c r="H495" s="449"/>
    </row>
    <row r="496" spans="1:8" ht="153">
      <c r="A496" s="92">
        <f>A494+1</f>
        <v>23</v>
      </c>
      <c r="B496" s="105" t="s">
        <v>121</v>
      </c>
      <c r="C496" s="94" t="s">
        <v>122</v>
      </c>
      <c r="D496" s="95">
        <v>1</v>
      </c>
      <c r="E496" s="96" t="s">
        <v>123</v>
      </c>
      <c r="F496" s="97">
        <v>312</v>
      </c>
      <c r="G496" s="98"/>
      <c r="H496" s="449"/>
    </row>
    <row r="497" spans="1:8">
      <c r="A497" s="92"/>
      <c r="B497" s="105"/>
      <c r="C497" s="94"/>
      <c r="D497" s="95"/>
      <c r="E497" s="96"/>
      <c r="F497" s="97"/>
      <c r="G497" s="98"/>
      <c r="H497" s="449"/>
    </row>
    <row r="498" spans="1:8" ht="38.25">
      <c r="A498" s="92">
        <f t="shared" si="20"/>
        <v>24</v>
      </c>
      <c r="B498" s="93" t="s">
        <v>124</v>
      </c>
      <c r="C498" s="94" t="s">
        <v>125</v>
      </c>
      <c r="D498" s="95">
        <v>1</v>
      </c>
      <c r="E498" s="96" t="s">
        <v>62</v>
      </c>
      <c r="F498" s="97">
        <v>252</v>
      </c>
      <c r="G498" s="98"/>
      <c r="H498" s="449"/>
    </row>
    <row r="499" spans="1:8">
      <c r="A499" s="92"/>
      <c r="B499" s="93"/>
      <c r="C499" s="94"/>
      <c r="D499" s="95"/>
      <c r="E499" s="96"/>
      <c r="F499" s="97"/>
      <c r="G499" s="98"/>
      <c r="H499" s="449"/>
    </row>
    <row r="500" spans="1:8" ht="38.25">
      <c r="A500" s="92">
        <f t="shared" si="20"/>
        <v>25</v>
      </c>
      <c r="B500" s="93" t="s">
        <v>155</v>
      </c>
      <c r="C500" s="94" t="s">
        <v>156</v>
      </c>
      <c r="D500" s="95">
        <v>100</v>
      </c>
      <c r="E500" s="96" t="s">
        <v>62</v>
      </c>
      <c r="F500" s="97">
        <v>9580</v>
      </c>
      <c r="G500" s="98"/>
      <c r="H500" s="449"/>
    </row>
    <row r="501" spans="1:8">
      <c r="A501" s="92"/>
      <c r="B501" s="93"/>
      <c r="C501" s="94"/>
      <c r="D501" s="95"/>
      <c r="E501" s="96"/>
      <c r="F501" s="97"/>
      <c r="G501" s="98"/>
      <c r="H501" s="449"/>
    </row>
    <row r="502" spans="1:8">
      <c r="A502" s="89" t="s">
        <v>75</v>
      </c>
      <c r="B502" s="89"/>
      <c r="C502" s="106" t="s">
        <v>296</v>
      </c>
      <c r="D502" s="95"/>
      <c r="E502" s="96"/>
      <c r="F502" s="524"/>
      <c r="G502" s="98"/>
      <c r="H502" s="449"/>
    </row>
    <row r="503" spans="1:8">
      <c r="A503" s="89"/>
      <c r="B503" s="89"/>
      <c r="C503" s="121"/>
      <c r="D503" s="95"/>
      <c r="E503" s="96"/>
      <c r="F503" s="97"/>
      <c r="G503" s="98"/>
      <c r="H503" s="449"/>
    </row>
    <row r="504" spans="1:8" ht="25.5">
      <c r="A504" s="92">
        <f>A500+1</f>
        <v>26</v>
      </c>
      <c r="B504" s="93" t="s">
        <v>129</v>
      </c>
      <c r="C504" s="94" t="s">
        <v>130</v>
      </c>
      <c r="D504" s="95">
        <v>1000</v>
      </c>
      <c r="E504" s="96" t="s">
        <v>57</v>
      </c>
      <c r="F504" s="97">
        <v>100</v>
      </c>
      <c r="G504" s="98"/>
      <c r="H504" s="449"/>
    </row>
    <row r="505" spans="1:8">
      <c r="A505" s="92"/>
      <c r="B505" s="93"/>
      <c r="C505" s="94"/>
      <c r="D505" s="95"/>
      <c r="E505" s="96"/>
      <c r="F505" s="97"/>
      <c r="G505" s="98"/>
      <c r="H505" s="449"/>
    </row>
    <row r="506" spans="1:8" ht="25.5">
      <c r="A506" s="92">
        <f>A504+1</f>
        <v>27</v>
      </c>
      <c r="B506" s="93" t="s">
        <v>55</v>
      </c>
      <c r="C506" s="94" t="s">
        <v>131</v>
      </c>
      <c r="D506" s="95">
        <v>1000</v>
      </c>
      <c r="E506" s="96" t="s">
        <v>57</v>
      </c>
      <c r="F506" s="97">
        <v>220</v>
      </c>
      <c r="G506" s="98"/>
      <c r="H506" s="449"/>
    </row>
    <row r="507" spans="1:8">
      <c r="A507" s="92"/>
      <c r="B507" s="93"/>
      <c r="C507" s="94"/>
      <c r="D507" s="95"/>
      <c r="E507" s="96"/>
      <c r="F507" s="97"/>
      <c r="G507" s="98"/>
      <c r="H507" s="449"/>
    </row>
    <row r="508" spans="1:8">
      <c r="A508" s="92">
        <f>A506+1</f>
        <v>28</v>
      </c>
      <c r="B508" s="93" t="s">
        <v>87</v>
      </c>
      <c r="C508" s="94" t="s">
        <v>88</v>
      </c>
      <c r="D508" s="95">
        <v>100</v>
      </c>
      <c r="E508" s="96" t="s">
        <v>57</v>
      </c>
      <c r="F508" s="97">
        <v>170</v>
      </c>
      <c r="G508" s="98"/>
      <c r="H508" s="449"/>
    </row>
    <row r="509" spans="1:8">
      <c r="A509" s="92"/>
      <c r="B509" s="93"/>
      <c r="C509" s="94"/>
      <c r="D509" s="95"/>
      <c r="E509" s="96"/>
      <c r="F509" s="97"/>
      <c r="G509" s="98"/>
      <c r="H509" s="449"/>
    </row>
    <row r="510" spans="1:8" ht="25.5">
      <c r="A510" s="92">
        <f>A508+1</f>
        <v>29</v>
      </c>
      <c r="B510" s="93" t="s">
        <v>132</v>
      </c>
      <c r="C510" s="94" t="s">
        <v>133</v>
      </c>
      <c r="D510" s="95">
        <v>100</v>
      </c>
      <c r="E510" s="96" t="s">
        <v>57</v>
      </c>
      <c r="F510" s="97">
        <v>40</v>
      </c>
      <c r="G510" s="98"/>
      <c r="H510" s="449"/>
    </row>
    <row r="511" spans="1:8">
      <c r="A511" s="92"/>
      <c r="B511" s="93"/>
      <c r="C511" s="94"/>
      <c r="D511" s="95"/>
      <c r="E511" s="96"/>
      <c r="F511" s="97"/>
      <c r="G511" s="98"/>
      <c r="H511" s="449"/>
    </row>
    <row r="512" spans="1:8" ht="38.25">
      <c r="A512" s="92">
        <f>A510+1</f>
        <v>30</v>
      </c>
      <c r="B512" s="93" t="s">
        <v>141</v>
      </c>
      <c r="C512" s="102" t="s">
        <v>142</v>
      </c>
      <c r="D512" s="95">
        <v>100</v>
      </c>
      <c r="E512" s="96" t="s">
        <v>62</v>
      </c>
      <c r="F512" s="97">
        <v>20</v>
      </c>
      <c r="G512" s="98"/>
      <c r="H512" s="449"/>
    </row>
    <row r="513" spans="1:8">
      <c r="A513" s="92"/>
      <c r="B513" s="93"/>
      <c r="C513" s="102"/>
      <c r="D513" s="95"/>
      <c r="E513" s="96"/>
      <c r="F513" s="97"/>
      <c r="G513" s="98"/>
      <c r="H513" s="449"/>
    </row>
    <row r="514" spans="1:8" ht="25.5">
      <c r="A514" s="92">
        <f t="shared" ref="A514:A526" si="21">A512+1</f>
        <v>31</v>
      </c>
      <c r="B514" s="93" t="s">
        <v>143</v>
      </c>
      <c r="C514" s="94" t="s">
        <v>144</v>
      </c>
      <c r="D514" s="95">
        <v>100</v>
      </c>
      <c r="E514" s="96" t="s">
        <v>57</v>
      </c>
      <c r="F514" s="97">
        <v>75</v>
      </c>
      <c r="G514" s="98"/>
      <c r="H514" s="449"/>
    </row>
    <row r="515" spans="1:8">
      <c r="A515" s="92"/>
      <c r="B515" s="93"/>
      <c r="C515" s="94"/>
      <c r="D515" s="95"/>
      <c r="E515" s="96"/>
      <c r="F515" s="97"/>
      <c r="G515" s="98"/>
      <c r="H515" s="449"/>
    </row>
    <row r="516" spans="1:8" ht="25.5">
      <c r="A516" s="92">
        <f t="shared" si="21"/>
        <v>32</v>
      </c>
      <c r="B516" s="93" t="s">
        <v>96</v>
      </c>
      <c r="C516" s="94" t="s">
        <v>97</v>
      </c>
      <c r="D516" s="95">
        <v>100</v>
      </c>
      <c r="E516" s="96" t="s">
        <v>57</v>
      </c>
      <c r="F516" s="97">
        <v>125</v>
      </c>
      <c r="G516" s="98"/>
      <c r="H516" s="449"/>
    </row>
    <row r="517" spans="1:8">
      <c r="A517" s="92"/>
      <c r="B517" s="93"/>
      <c r="C517" s="94"/>
      <c r="D517" s="95"/>
      <c r="E517" s="96"/>
      <c r="F517" s="97"/>
      <c r="G517" s="98"/>
      <c r="H517" s="449"/>
    </row>
    <row r="518" spans="1:8">
      <c r="A518" s="92">
        <f t="shared" si="21"/>
        <v>33</v>
      </c>
      <c r="B518" s="93" t="s">
        <v>104</v>
      </c>
      <c r="C518" s="94" t="s">
        <v>105</v>
      </c>
      <c r="D518" s="95">
        <v>100</v>
      </c>
      <c r="E518" s="96" t="s">
        <v>62</v>
      </c>
      <c r="F518" s="97">
        <v>160</v>
      </c>
      <c r="G518" s="98"/>
      <c r="H518" s="449"/>
    </row>
    <row r="519" spans="1:8">
      <c r="A519" s="92"/>
      <c r="B519" s="93"/>
      <c r="C519" s="94"/>
      <c r="D519" s="95"/>
      <c r="E519" s="96"/>
      <c r="F519" s="97"/>
      <c r="G519" s="98"/>
      <c r="H519" s="449"/>
    </row>
    <row r="520" spans="1:8" ht="25.5">
      <c r="A520" s="92">
        <f t="shared" si="21"/>
        <v>34</v>
      </c>
      <c r="B520" s="93" t="s">
        <v>145</v>
      </c>
      <c r="C520" s="94" t="s">
        <v>146</v>
      </c>
      <c r="D520" s="95">
        <v>100</v>
      </c>
      <c r="E520" s="96" t="s">
        <v>62</v>
      </c>
      <c r="F520" s="97">
        <v>200</v>
      </c>
      <c r="G520" s="98"/>
      <c r="H520" s="449"/>
    </row>
    <row r="521" spans="1:8">
      <c r="A521" s="92"/>
      <c r="B521" s="93"/>
      <c r="C521" s="94"/>
      <c r="D521" s="95"/>
      <c r="E521" s="96"/>
      <c r="F521" s="97"/>
      <c r="G521" s="98"/>
      <c r="H521" s="449"/>
    </row>
    <row r="522" spans="1:8">
      <c r="A522" s="92">
        <f t="shared" si="21"/>
        <v>35</v>
      </c>
      <c r="B522" s="93" t="s">
        <v>147</v>
      </c>
      <c r="C522" s="102" t="s">
        <v>148</v>
      </c>
      <c r="D522" s="95">
        <v>100</v>
      </c>
      <c r="E522" s="96" t="s">
        <v>62</v>
      </c>
      <c r="F522" s="97">
        <v>160</v>
      </c>
      <c r="G522" s="98"/>
      <c r="H522" s="449"/>
    </row>
    <row r="523" spans="1:8">
      <c r="A523" s="92"/>
      <c r="B523" s="93"/>
      <c r="C523" s="102"/>
      <c r="D523" s="95"/>
      <c r="E523" s="96"/>
      <c r="F523" s="97"/>
      <c r="G523" s="98"/>
      <c r="H523" s="449"/>
    </row>
    <row r="524" spans="1:8">
      <c r="A524" s="92">
        <f t="shared" si="21"/>
        <v>36</v>
      </c>
      <c r="B524" s="93" t="s">
        <v>149</v>
      </c>
      <c r="C524" s="102" t="s">
        <v>150</v>
      </c>
      <c r="D524" s="95">
        <v>100</v>
      </c>
      <c r="E524" s="96" t="s">
        <v>62</v>
      </c>
      <c r="F524" s="97">
        <f>F522</f>
        <v>160</v>
      </c>
      <c r="G524" s="98"/>
      <c r="H524" s="449"/>
    </row>
    <row r="525" spans="1:8">
      <c r="A525" s="92"/>
      <c r="B525" s="93"/>
      <c r="C525" s="102"/>
      <c r="D525" s="95"/>
      <c r="E525" s="96"/>
      <c r="F525" s="97"/>
      <c r="G525" s="98"/>
      <c r="H525" s="449"/>
    </row>
    <row r="526" spans="1:8" ht="25.5">
      <c r="A526" s="92">
        <f t="shared" si="21"/>
        <v>37</v>
      </c>
      <c r="B526" s="104" t="s">
        <v>151</v>
      </c>
      <c r="C526" s="94" t="s">
        <v>152</v>
      </c>
      <c r="D526" s="95">
        <v>100</v>
      </c>
      <c r="E526" s="96" t="s">
        <v>62</v>
      </c>
      <c r="F526" s="97">
        <f>F520</f>
        <v>200</v>
      </c>
      <c r="G526" s="98"/>
      <c r="H526" s="449"/>
    </row>
    <row r="527" spans="1:8">
      <c r="A527" s="92"/>
      <c r="B527" s="104"/>
      <c r="C527" s="94"/>
      <c r="D527" s="95"/>
      <c r="E527" s="96"/>
      <c r="F527" s="97"/>
      <c r="G527" s="98"/>
      <c r="H527" s="449"/>
    </row>
    <row r="528" spans="1:8" ht="76.5">
      <c r="A528" s="92">
        <f>A526+1</f>
        <v>38</v>
      </c>
      <c r="B528" s="103" t="s">
        <v>214</v>
      </c>
      <c r="C528" s="100" t="s">
        <v>215</v>
      </c>
      <c r="D528" s="95">
        <v>1</v>
      </c>
      <c r="E528" s="96" t="s">
        <v>65</v>
      </c>
      <c r="F528" s="97">
        <v>25</v>
      </c>
      <c r="G528" s="98"/>
      <c r="H528" s="449"/>
    </row>
    <row r="529" spans="1:8">
      <c r="A529" s="92"/>
      <c r="B529" s="103"/>
      <c r="C529" s="94"/>
      <c r="D529" s="95"/>
      <c r="E529" s="96"/>
      <c r="F529" s="97"/>
      <c r="G529" s="98"/>
      <c r="H529" s="449"/>
    </row>
    <row r="530" spans="1:8">
      <c r="A530" s="107" t="s">
        <v>76</v>
      </c>
      <c r="B530" s="92"/>
      <c r="C530" s="106" t="s">
        <v>216</v>
      </c>
      <c r="D530" s="95"/>
      <c r="E530" s="96"/>
      <c r="F530" s="97"/>
      <c r="G530" s="98"/>
      <c r="H530" s="449"/>
    </row>
    <row r="531" spans="1:8">
      <c r="A531" s="92"/>
      <c r="B531" s="93"/>
      <c r="C531" s="94"/>
      <c r="D531" s="95"/>
      <c r="E531" s="96"/>
      <c r="F531" s="97"/>
      <c r="G531" s="98"/>
      <c r="H531" s="449"/>
    </row>
    <row r="532" spans="1:8" ht="25.5">
      <c r="A532" s="92">
        <f>A528+1</f>
        <v>39</v>
      </c>
      <c r="B532" s="93" t="s">
        <v>129</v>
      </c>
      <c r="C532" s="94" t="s">
        <v>130</v>
      </c>
      <c r="D532" s="95">
        <v>1000</v>
      </c>
      <c r="E532" s="96" t="s">
        <v>57</v>
      </c>
      <c r="F532" s="97">
        <v>20</v>
      </c>
      <c r="G532" s="98"/>
      <c r="H532" s="449"/>
    </row>
    <row r="533" spans="1:8">
      <c r="A533" s="92"/>
      <c r="B533" s="93"/>
      <c r="C533" s="94"/>
      <c r="D533" s="95"/>
      <c r="E533" s="96"/>
      <c r="F533" s="97"/>
      <c r="G533" s="98"/>
      <c r="H533" s="449"/>
    </row>
    <row r="534" spans="1:8" ht="25.5">
      <c r="A534" s="92">
        <f>A532+1</f>
        <v>40</v>
      </c>
      <c r="B534" s="93" t="s">
        <v>55</v>
      </c>
      <c r="C534" s="94" t="s">
        <v>131</v>
      </c>
      <c r="D534" s="95">
        <v>1000</v>
      </c>
      <c r="E534" s="96" t="s">
        <v>57</v>
      </c>
      <c r="F534" s="97">
        <v>90</v>
      </c>
      <c r="G534" s="98"/>
      <c r="H534" s="449"/>
    </row>
    <row r="535" spans="1:8">
      <c r="A535" s="92"/>
      <c r="B535" s="93"/>
      <c r="C535" s="94"/>
      <c r="D535" s="95"/>
      <c r="E535" s="96"/>
      <c r="F535" s="97"/>
      <c r="G535" s="98"/>
      <c r="H535" s="449"/>
    </row>
    <row r="536" spans="1:8" ht="25.5">
      <c r="A536" s="92">
        <f>A534+1</f>
        <v>41</v>
      </c>
      <c r="B536" s="93" t="s">
        <v>134</v>
      </c>
      <c r="C536" s="94" t="s">
        <v>135</v>
      </c>
      <c r="D536" s="95">
        <v>100</v>
      </c>
      <c r="E536" s="96" t="s">
        <v>57</v>
      </c>
      <c r="F536" s="97">
        <v>29</v>
      </c>
      <c r="G536" s="98"/>
      <c r="H536" s="449"/>
    </row>
    <row r="537" spans="1:8">
      <c r="A537" s="92"/>
      <c r="B537" s="93"/>
      <c r="C537" s="94"/>
      <c r="D537" s="95"/>
      <c r="E537" s="96"/>
      <c r="F537" s="97"/>
      <c r="G537" s="98"/>
      <c r="H537" s="449"/>
    </row>
    <row r="538" spans="1:8" ht="25.5">
      <c r="A538" s="92">
        <f>A536+1</f>
        <v>42</v>
      </c>
      <c r="B538" s="93" t="s">
        <v>217</v>
      </c>
      <c r="C538" s="100" t="s">
        <v>218</v>
      </c>
      <c r="D538" s="95">
        <v>100</v>
      </c>
      <c r="E538" s="96" t="s">
        <v>57</v>
      </c>
      <c r="F538" s="97">
        <v>14</v>
      </c>
      <c r="G538" s="98"/>
      <c r="H538" s="449"/>
    </row>
    <row r="539" spans="1:8">
      <c r="A539" s="92"/>
      <c r="B539" s="93"/>
      <c r="C539" s="94"/>
      <c r="D539" s="95"/>
      <c r="E539" s="96"/>
      <c r="F539" s="97"/>
      <c r="G539" s="98"/>
      <c r="H539" s="449"/>
    </row>
    <row r="540" spans="1:8" ht="38.25">
      <c r="A540" s="92">
        <f>A538+1</f>
        <v>43</v>
      </c>
      <c r="B540" s="93" t="s">
        <v>138</v>
      </c>
      <c r="C540" s="94" t="s">
        <v>139</v>
      </c>
      <c r="D540" s="95">
        <v>100</v>
      </c>
      <c r="E540" s="96" t="s">
        <v>140</v>
      </c>
      <c r="F540" s="97">
        <v>26</v>
      </c>
      <c r="G540" s="98"/>
      <c r="H540" s="449"/>
    </row>
    <row r="541" spans="1:8">
      <c r="A541" s="92"/>
      <c r="B541" s="93"/>
      <c r="C541" s="94"/>
      <c r="D541" s="95"/>
      <c r="E541" s="96"/>
      <c r="F541" s="97"/>
      <c r="G541" s="98"/>
      <c r="H541" s="449"/>
    </row>
    <row r="542" spans="1:8" ht="25.5">
      <c r="A542" s="92">
        <f t="shared" ref="A542" si="22">A540+1</f>
        <v>44</v>
      </c>
      <c r="B542" s="93" t="s">
        <v>96</v>
      </c>
      <c r="C542" s="94" t="s">
        <v>97</v>
      </c>
      <c r="D542" s="95">
        <v>100</v>
      </c>
      <c r="E542" s="96" t="s">
        <v>57</v>
      </c>
      <c r="F542" s="97">
        <v>115</v>
      </c>
      <c r="G542" s="98"/>
      <c r="H542" s="449"/>
    </row>
    <row r="543" spans="1:8">
      <c r="A543" s="92"/>
      <c r="B543" s="93"/>
      <c r="C543" s="94"/>
      <c r="D543" s="95"/>
      <c r="E543" s="96"/>
      <c r="F543" s="97"/>
      <c r="G543" s="98"/>
      <c r="H543" s="449"/>
    </row>
    <row r="544" spans="1:8" ht="25.5">
      <c r="A544" s="92">
        <f t="shared" ref="A544" si="23">A542+1</f>
        <v>45</v>
      </c>
      <c r="B544" s="93" t="s">
        <v>160</v>
      </c>
      <c r="C544" s="94" t="s">
        <v>219</v>
      </c>
      <c r="D544" s="95">
        <v>100</v>
      </c>
      <c r="E544" s="96" t="s">
        <v>62</v>
      </c>
      <c r="F544" s="97">
        <v>50</v>
      </c>
      <c r="G544" s="98"/>
      <c r="H544" s="449"/>
    </row>
    <row r="545" spans="1:8">
      <c r="A545" s="92"/>
      <c r="B545" s="93"/>
      <c r="C545" s="94"/>
      <c r="D545" s="95"/>
      <c r="E545" s="96"/>
      <c r="F545" s="97"/>
      <c r="G545" s="98"/>
      <c r="H545" s="449"/>
    </row>
    <row r="546" spans="1:8" ht="25.5">
      <c r="A546" s="92">
        <f t="shared" ref="A546" si="24">A544+1</f>
        <v>46</v>
      </c>
      <c r="B546" s="93" t="s">
        <v>162</v>
      </c>
      <c r="C546" s="94" t="s">
        <v>163</v>
      </c>
      <c r="D546" s="95">
        <v>100</v>
      </c>
      <c r="E546" s="96" t="s">
        <v>62</v>
      </c>
      <c r="F546" s="97">
        <v>80</v>
      </c>
      <c r="G546" s="98"/>
      <c r="H546" s="449"/>
    </row>
    <row r="547" spans="1:8">
      <c r="A547" s="92"/>
      <c r="B547" s="93"/>
      <c r="C547" s="94"/>
      <c r="D547" s="95"/>
      <c r="E547" s="96"/>
      <c r="F547" s="97"/>
      <c r="G547" s="98"/>
      <c r="H547" s="449"/>
    </row>
    <row r="548" spans="1:8">
      <c r="A548" s="92">
        <f t="shared" ref="A548" si="25">A546+1</f>
        <v>47</v>
      </c>
      <c r="B548" s="93" t="s">
        <v>104</v>
      </c>
      <c r="C548" s="94" t="s">
        <v>105</v>
      </c>
      <c r="D548" s="95">
        <v>100</v>
      </c>
      <c r="E548" s="96" t="s">
        <v>62</v>
      </c>
      <c r="F548" s="97">
        <v>85</v>
      </c>
      <c r="G548" s="98"/>
      <c r="H548" s="449"/>
    </row>
    <row r="549" spans="1:8">
      <c r="A549" s="92"/>
      <c r="B549" s="93"/>
      <c r="C549" s="94"/>
      <c r="D549" s="95"/>
      <c r="E549" s="96"/>
      <c r="F549" s="97"/>
      <c r="G549" s="98"/>
      <c r="H549" s="449"/>
    </row>
    <row r="550" spans="1:8">
      <c r="A550" s="107" t="s">
        <v>78</v>
      </c>
      <c r="B550" s="92"/>
      <c r="C550" s="106" t="s">
        <v>221</v>
      </c>
      <c r="D550" s="95"/>
      <c r="E550" s="96"/>
      <c r="F550" s="97"/>
      <c r="G550" s="98"/>
      <c r="H550" s="449"/>
    </row>
    <row r="551" spans="1:8">
      <c r="A551" s="92"/>
      <c r="B551" s="93"/>
      <c r="C551" s="94"/>
      <c r="D551" s="95"/>
      <c r="E551" s="96"/>
      <c r="F551" s="97"/>
      <c r="G551" s="98"/>
      <c r="H551" s="449"/>
    </row>
    <row r="552" spans="1:8" ht="25.5">
      <c r="A552" s="92">
        <f>A548+1</f>
        <v>48</v>
      </c>
      <c r="B552" s="93" t="s">
        <v>175</v>
      </c>
      <c r="C552" s="94" t="s">
        <v>176</v>
      </c>
      <c r="D552" s="95">
        <v>1</v>
      </c>
      <c r="E552" s="96" t="s">
        <v>167</v>
      </c>
      <c r="F552" s="97">
        <v>5</v>
      </c>
      <c r="G552" s="98"/>
      <c r="H552" s="449"/>
    </row>
    <row r="553" spans="1:8">
      <c r="A553" s="92"/>
      <c r="B553" s="93"/>
      <c r="C553" s="94"/>
      <c r="D553" s="95"/>
      <c r="E553" s="96"/>
      <c r="F553" s="97"/>
      <c r="G553" s="98"/>
      <c r="H553" s="449"/>
    </row>
    <row r="554" spans="1:8" ht="38.25">
      <c r="A554" s="92">
        <f>A552+1</f>
        <v>49</v>
      </c>
      <c r="B554" s="93" t="s">
        <v>181</v>
      </c>
      <c r="C554" s="94" t="s">
        <v>182</v>
      </c>
      <c r="D554" s="95">
        <v>1</v>
      </c>
      <c r="E554" s="96" t="s">
        <v>167</v>
      </c>
      <c r="F554" s="97">
        <v>5</v>
      </c>
      <c r="G554" s="98"/>
      <c r="H554" s="449"/>
    </row>
    <row r="555" spans="1:8">
      <c r="A555" s="92"/>
      <c r="B555" s="93"/>
      <c r="C555" s="94"/>
      <c r="D555" s="95"/>
      <c r="E555" s="96"/>
      <c r="F555" s="97"/>
      <c r="G555" s="98"/>
      <c r="H555" s="449"/>
    </row>
    <row r="556" spans="1:8" ht="25.5">
      <c r="A556" s="92">
        <f>A554+1</f>
        <v>50</v>
      </c>
      <c r="B556" s="93" t="s">
        <v>222</v>
      </c>
      <c r="C556" s="94" t="s">
        <v>223</v>
      </c>
      <c r="D556" s="95">
        <v>1</v>
      </c>
      <c r="E556" s="96" t="s">
        <v>172</v>
      </c>
      <c r="F556" s="97">
        <v>1</v>
      </c>
      <c r="G556" s="98"/>
      <c r="H556" s="449"/>
    </row>
    <row r="557" spans="1:8">
      <c r="A557" s="92"/>
      <c r="B557" s="93"/>
      <c r="C557" s="94"/>
      <c r="D557" s="95"/>
      <c r="E557" s="96"/>
      <c r="F557" s="97"/>
      <c r="G557" s="98"/>
      <c r="H557" s="449"/>
    </row>
    <row r="558" spans="1:8" ht="25.5">
      <c r="A558" s="92">
        <f>A556+1</f>
        <v>51</v>
      </c>
      <c r="B558" s="93" t="s">
        <v>195</v>
      </c>
      <c r="C558" s="94" t="s">
        <v>196</v>
      </c>
      <c r="D558" s="95">
        <v>1</v>
      </c>
      <c r="E558" s="96" t="s">
        <v>65</v>
      </c>
      <c r="F558" s="97">
        <v>50</v>
      </c>
      <c r="G558" s="98"/>
      <c r="H558" s="449"/>
    </row>
    <row r="559" spans="1:8">
      <c r="A559" s="92"/>
      <c r="B559" s="93"/>
      <c r="C559" s="94"/>
      <c r="D559" s="95"/>
      <c r="E559" s="96"/>
      <c r="F559" s="97"/>
      <c r="G559" s="98"/>
      <c r="H559" s="449"/>
    </row>
    <row r="560" spans="1:8" ht="25.5">
      <c r="A560" s="92">
        <f>A558+1</f>
        <v>52</v>
      </c>
      <c r="B560" s="93" t="s">
        <v>197</v>
      </c>
      <c r="C560" s="94" t="s">
        <v>198</v>
      </c>
      <c r="D560" s="95">
        <v>1</v>
      </c>
      <c r="E560" s="96" t="s">
        <v>65</v>
      </c>
      <c r="F560" s="97">
        <v>17</v>
      </c>
      <c r="G560" s="98"/>
      <c r="H560" s="449"/>
    </row>
    <row r="561" spans="1:8">
      <c r="A561" s="92"/>
      <c r="B561" s="93"/>
      <c r="C561" s="94"/>
      <c r="D561" s="95"/>
      <c r="E561" s="96"/>
      <c r="F561" s="97"/>
      <c r="G561" s="98"/>
      <c r="H561" s="449"/>
    </row>
    <row r="562" spans="1:8" ht="25.5">
      <c r="A562" s="92">
        <f>A560+1</f>
        <v>53</v>
      </c>
      <c r="B562" s="93" t="s">
        <v>224</v>
      </c>
      <c r="C562" s="94" t="s">
        <v>225</v>
      </c>
      <c r="D562" s="95">
        <v>1</v>
      </c>
      <c r="E562" s="96" t="s">
        <v>167</v>
      </c>
      <c r="F562" s="97">
        <v>1</v>
      </c>
      <c r="G562" s="98"/>
      <c r="H562" s="449"/>
    </row>
    <row r="563" spans="1:8">
      <c r="A563" s="92"/>
      <c r="B563" s="93"/>
      <c r="C563" s="94"/>
      <c r="D563" s="95"/>
      <c r="E563" s="96"/>
      <c r="F563" s="97"/>
      <c r="G563" s="98"/>
      <c r="H563" s="449"/>
    </row>
    <row r="564" spans="1:8" ht="51">
      <c r="A564" s="92">
        <f>A562+1</f>
        <v>54</v>
      </c>
      <c r="B564" s="93" t="s">
        <v>226</v>
      </c>
      <c r="C564" s="94" t="s">
        <v>227</v>
      </c>
      <c r="D564" s="95">
        <v>1</v>
      </c>
      <c r="E564" s="96" t="s">
        <v>62</v>
      </c>
      <c r="F564" s="97">
        <v>75</v>
      </c>
      <c r="G564" s="98"/>
      <c r="H564" s="449"/>
    </row>
    <row r="565" spans="1:8">
      <c r="A565" s="92"/>
      <c r="B565" s="93"/>
      <c r="C565" s="94"/>
      <c r="D565" s="95"/>
      <c r="E565" s="96"/>
      <c r="F565" s="97"/>
      <c r="G565" s="98"/>
      <c r="H565" s="449"/>
    </row>
    <row r="566" spans="1:8">
      <c r="A566" s="89" t="s">
        <v>79</v>
      </c>
      <c r="B566" s="89"/>
      <c r="C566" s="106" t="s">
        <v>297</v>
      </c>
      <c r="D566" s="95"/>
      <c r="E566" s="96"/>
      <c r="F566" s="524"/>
      <c r="G566" s="98"/>
      <c r="H566" s="449"/>
    </row>
    <row r="567" spans="1:8">
      <c r="A567" s="89"/>
      <c r="B567" s="89"/>
      <c r="C567" s="106"/>
      <c r="D567" s="95"/>
      <c r="E567" s="96"/>
      <c r="F567" s="524"/>
      <c r="G567" s="98"/>
      <c r="H567" s="449"/>
    </row>
    <row r="568" spans="1:8" ht="25.5">
      <c r="A568" s="92">
        <f>A564+1</f>
        <v>55</v>
      </c>
      <c r="B568" s="93" t="s">
        <v>136</v>
      </c>
      <c r="C568" s="94" t="s">
        <v>137</v>
      </c>
      <c r="D568" s="95">
        <v>100</v>
      </c>
      <c r="E568" s="96" t="s">
        <v>57</v>
      </c>
      <c r="F568" s="97">
        <v>15</v>
      </c>
      <c r="G568" s="98"/>
      <c r="H568" s="449"/>
    </row>
    <row r="569" spans="1:8">
      <c r="A569" s="92"/>
      <c r="B569" s="93"/>
      <c r="C569" s="94"/>
      <c r="D569" s="95"/>
      <c r="E569" s="96"/>
      <c r="F569" s="97"/>
      <c r="G569" s="98"/>
      <c r="H569" s="449"/>
    </row>
    <row r="570" spans="1:8" ht="38.25">
      <c r="A570" s="92">
        <f t="shared" ref="A570:A572" si="26">A568+1</f>
        <v>56</v>
      </c>
      <c r="B570" s="92" t="s">
        <v>138</v>
      </c>
      <c r="C570" s="94" t="s">
        <v>139</v>
      </c>
      <c r="D570" s="95">
        <v>100</v>
      </c>
      <c r="E570" s="96" t="s">
        <v>140</v>
      </c>
      <c r="F570" s="97">
        <v>25</v>
      </c>
      <c r="G570" s="98"/>
      <c r="H570" s="449"/>
    </row>
    <row r="571" spans="1:8">
      <c r="A571" s="92"/>
      <c r="B571" s="92"/>
      <c r="C571" s="94"/>
      <c r="D571" s="95"/>
      <c r="E571" s="96"/>
      <c r="F571" s="97"/>
      <c r="G571" s="98"/>
      <c r="H571" s="449"/>
    </row>
    <row r="572" spans="1:8" ht="76.5">
      <c r="A572" s="92">
        <f t="shared" si="26"/>
        <v>57</v>
      </c>
      <c r="B572" s="93" t="s">
        <v>199</v>
      </c>
      <c r="C572" s="102" t="s">
        <v>200</v>
      </c>
      <c r="D572" s="95">
        <v>1</v>
      </c>
      <c r="E572" s="96" t="s">
        <v>167</v>
      </c>
      <c r="F572" s="97">
        <v>1</v>
      </c>
      <c r="G572" s="98"/>
      <c r="H572" s="449"/>
    </row>
    <row r="573" spans="1:8">
      <c r="A573" s="92"/>
      <c r="B573" s="93"/>
      <c r="C573" s="102"/>
      <c r="D573" s="95"/>
      <c r="E573" s="96"/>
      <c r="F573" s="97"/>
      <c r="G573" s="98"/>
      <c r="H573" s="449"/>
    </row>
    <row r="574" spans="1:8">
      <c r="A574" s="92"/>
      <c r="B574" s="93"/>
      <c r="C574" s="102"/>
      <c r="D574" s="95"/>
      <c r="E574" s="96"/>
      <c r="F574" s="97"/>
      <c r="G574" s="98"/>
      <c r="H574" s="449"/>
    </row>
    <row r="575" spans="1:8">
      <c r="A575" s="92"/>
      <c r="B575" s="93"/>
      <c r="C575" s="102"/>
      <c r="D575" s="95"/>
      <c r="E575" s="96"/>
      <c r="F575" s="97"/>
      <c r="G575" s="98"/>
      <c r="H575" s="449"/>
    </row>
    <row r="576" spans="1:8">
      <c r="A576" s="89" t="s">
        <v>220</v>
      </c>
      <c r="B576" s="89"/>
      <c r="C576" s="106" t="s">
        <v>298</v>
      </c>
      <c r="D576" s="95"/>
      <c r="E576" s="96"/>
      <c r="F576" s="524"/>
      <c r="G576" s="98"/>
      <c r="H576" s="449"/>
    </row>
    <row r="577" spans="1:8">
      <c r="A577" s="89"/>
      <c r="B577" s="89"/>
      <c r="C577" s="106"/>
      <c r="D577" s="95"/>
      <c r="E577" s="96"/>
      <c r="F577" s="524"/>
      <c r="G577" s="98"/>
      <c r="H577" s="449"/>
    </row>
    <row r="578" spans="1:8" ht="25.5">
      <c r="A578" s="92">
        <f>A572+1</f>
        <v>58</v>
      </c>
      <c r="B578" s="101" t="s">
        <v>58</v>
      </c>
      <c r="C578" s="94" t="s">
        <v>59</v>
      </c>
      <c r="D578" s="95">
        <v>100</v>
      </c>
      <c r="E578" s="96" t="s">
        <v>57</v>
      </c>
      <c r="F578" s="97">
        <v>80</v>
      </c>
      <c r="G578" s="98"/>
      <c r="H578" s="449"/>
    </row>
    <row r="579" spans="1:8">
      <c r="A579" s="92"/>
      <c r="B579" s="101"/>
      <c r="C579" s="94"/>
      <c r="D579" s="95"/>
      <c r="E579" s="96"/>
      <c r="F579" s="97"/>
      <c r="G579" s="98"/>
      <c r="H579" s="449"/>
    </row>
    <row r="580" spans="1:8">
      <c r="A580" s="318" t="s">
        <v>228</v>
      </c>
      <c r="B580" s="319"/>
      <c r="C580" s="320" t="s">
        <v>299</v>
      </c>
      <c r="D580" s="321"/>
      <c r="E580" s="322"/>
      <c r="F580" s="525"/>
      <c r="G580" s="368"/>
      <c r="H580" s="450"/>
    </row>
    <row r="581" spans="1:8">
      <c r="A581" s="323"/>
      <c r="B581" s="323"/>
      <c r="C581" s="324"/>
      <c r="D581" s="325"/>
      <c r="E581" s="322"/>
      <c r="F581" s="526"/>
      <c r="G581" s="368"/>
      <c r="H581" s="451"/>
    </row>
    <row r="582" spans="1:8" ht="25.5">
      <c r="A582" s="326">
        <f>A578+1</f>
        <v>59</v>
      </c>
      <c r="B582" s="326" t="s">
        <v>232</v>
      </c>
      <c r="C582" s="357" t="s">
        <v>233</v>
      </c>
      <c r="D582" s="328">
        <v>1</v>
      </c>
      <c r="E582" s="329" t="s">
        <v>65</v>
      </c>
      <c r="F582" s="527">
        <f>15*9*2</f>
        <v>270</v>
      </c>
      <c r="G582" s="369"/>
      <c r="H582" s="452"/>
    </row>
    <row r="583" spans="1:8">
      <c r="A583" s="323"/>
      <c r="B583" s="326"/>
      <c r="C583" s="357"/>
      <c r="D583" s="328"/>
      <c r="E583" s="329"/>
      <c r="F583" s="527"/>
      <c r="G583" s="369"/>
      <c r="H583" s="452"/>
    </row>
    <row r="584" spans="1:8" ht="38.25">
      <c r="A584" s="326">
        <f>A582+1</f>
        <v>60</v>
      </c>
      <c r="B584" s="326" t="s">
        <v>234</v>
      </c>
      <c r="C584" s="100" t="s">
        <v>300</v>
      </c>
      <c r="D584" s="95">
        <v>1</v>
      </c>
      <c r="E584" s="330" t="s">
        <v>236</v>
      </c>
      <c r="F584" s="527">
        <v>18</v>
      </c>
      <c r="G584" s="369"/>
      <c r="H584" s="452"/>
    </row>
    <row r="585" spans="1:8">
      <c r="A585" s="323"/>
      <c r="B585" s="326"/>
      <c r="C585" s="357"/>
      <c r="D585" s="328"/>
      <c r="E585" s="330"/>
      <c r="F585" s="527"/>
      <c r="G585" s="369"/>
      <c r="H585" s="452"/>
    </row>
    <row r="586" spans="1:8" ht="51">
      <c r="A586" s="326">
        <f t="shared" ref="A586" si="27">A584+1</f>
        <v>61</v>
      </c>
      <c r="B586" s="326" t="s">
        <v>237</v>
      </c>
      <c r="C586" s="357" t="s">
        <v>238</v>
      </c>
      <c r="D586" s="328">
        <v>1</v>
      </c>
      <c r="E586" s="330" t="s">
        <v>239</v>
      </c>
      <c r="F586" s="527">
        <f>(2360)-8*160</f>
        <v>1080</v>
      </c>
      <c r="G586" s="369"/>
      <c r="H586" s="452"/>
    </row>
    <row r="587" spans="1:8">
      <c r="A587" s="323"/>
      <c r="B587" s="326"/>
      <c r="C587" s="357"/>
      <c r="D587" s="328"/>
      <c r="E587" s="330"/>
      <c r="F587" s="527"/>
      <c r="G587" s="369"/>
      <c r="H587" s="452"/>
    </row>
    <row r="588" spans="1:8" ht="25.5">
      <c r="A588" s="326">
        <f t="shared" ref="A588" si="28">A586+1</f>
        <v>62</v>
      </c>
      <c r="B588" s="331" t="s">
        <v>240</v>
      </c>
      <c r="C588" s="358" t="s">
        <v>241</v>
      </c>
      <c r="D588" s="332">
        <v>1</v>
      </c>
      <c r="E588" s="329" t="s">
        <v>242</v>
      </c>
      <c r="F588" s="528">
        <f>50*7*12/1000</f>
        <v>4.2</v>
      </c>
      <c r="G588" s="399"/>
      <c r="H588" s="452"/>
    </row>
    <row r="589" spans="1:8">
      <c r="A589" s="323"/>
      <c r="B589" s="331"/>
      <c r="C589" s="358"/>
      <c r="D589" s="332"/>
      <c r="E589" s="329"/>
      <c r="F589" s="529"/>
      <c r="G589" s="399"/>
      <c r="H589" s="452"/>
    </row>
    <row r="590" spans="1:8" ht="25.5">
      <c r="A590" s="326">
        <f t="shared" ref="A590" si="29">A588+1</f>
        <v>63</v>
      </c>
      <c r="B590" s="331" t="s">
        <v>243</v>
      </c>
      <c r="C590" s="358" t="s">
        <v>244</v>
      </c>
      <c r="D590" s="332">
        <v>1</v>
      </c>
      <c r="E590" s="329" t="s">
        <v>65</v>
      </c>
      <c r="F590" s="529">
        <f>258*4+320*3</f>
        <v>1992</v>
      </c>
      <c r="G590" s="399"/>
      <c r="H590" s="452"/>
    </row>
    <row r="591" spans="1:8">
      <c r="A591" s="323"/>
      <c r="B591" s="326"/>
      <c r="C591" s="357"/>
      <c r="D591" s="328"/>
      <c r="E591" s="329"/>
      <c r="F591" s="527"/>
      <c r="G591" s="369"/>
      <c r="H591" s="452"/>
    </row>
    <row r="592" spans="1:8" ht="38.25">
      <c r="A592" s="326">
        <f t="shared" ref="A592" si="30">A590+1</f>
        <v>64</v>
      </c>
      <c r="B592" s="326" t="s">
        <v>245</v>
      </c>
      <c r="C592" s="357" t="s">
        <v>246</v>
      </c>
      <c r="D592" s="328">
        <v>1</v>
      </c>
      <c r="E592" s="329" t="s">
        <v>65</v>
      </c>
      <c r="F592" s="529">
        <f>(75*7)+30</f>
        <v>555</v>
      </c>
      <c r="G592" s="399"/>
      <c r="H592" s="452"/>
    </row>
    <row r="593" spans="1:8">
      <c r="A593" s="323"/>
      <c r="B593" s="326"/>
      <c r="C593" s="357"/>
      <c r="D593" s="328"/>
      <c r="E593" s="329"/>
      <c r="F593" s="527"/>
      <c r="G593" s="399"/>
      <c r="H593" s="452"/>
    </row>
    <row r="594" spans="1:8" ht="25.5">
      <c r="A594" s="326">
        <f>A592+1</f>
        <v>65</v>
      </c>
      <c r="B594" s="326" t="s">
        <v>247</v>
      </c>
      <c r="C594" s="357" t="s">
        <v>248</v>
      </c>
      <c r="D594" s="328">
        <v>1</v>
      </c>
      <c r="E594" s="330" t="s">
        <v>249</v>
      </c>
      <c r="F594" s="527">
        <v>6</v>
      </c>
      <c r="G594" s="369"/>
      <c r="H594" s="452"/>
    </row>
    <row r="595" spans="1:8">
      <c r="A595" s="323"/>
      <c r="B595" s="326"/>
      <c r="C595" s="327"/>
      <c r="D595" s="328"/>
      <c r="E595" s="330"/>
      <c r="F595" s="527"/>
      <c r="G595" s="369"/>
      <c r="H595" s="452"/>
    </row>
    <row r="596" spans="1:8">
      <c r="A596" s="326">
        <f t="shared" ref="A596" si="31">A594+1</f>
        <v>66</v>
      </c>
      <c r="B596" s="326" t="s">
        <v>250</v>
      </c>
      <c r="C596" s="327" t="s">
        <v>251</v>
      </c>
      <c r="D596" s="328">
        <v>1</v>
      </c>
      <c r="E596" s="330" t="s">
        <v>249</v>
      </c>
      <c r="F596" s="527">
        <v>25</v>
      </c>
      <c r="G596" s="369"/>
      <c r="H596" s="452"/>
    </row>
    <row r="597" spans="1:8">
      <c r="A597" s="323"/>
      <c r="B597" s="326"/>
      <c r="C597" s="327"/>
      <c r="D597" s="328"/>
      <c r="E597" s="330"/>
      <c r="F597" s="527"/>
      <c r="G597" s="369"/>
      <c r="H597" s="452"/>
    </row>
    <row r="598" spans="1:8" ht="51">
      <c r="A598" s="326">
        <f t="shared" ref="A598" si="32">A596+1</f>
        <v>67</v>
      </c>
      <c r="B598" s="326" t="s">
        <v>252</v>
      </c>
      <c r="C598" s="357" t="s">
        <v>253</v>
      </c>
      <c r="D598" s="328">
        <v>1</v>
      </c>
      <c r="E598" s="359" t="s">
        <v>254</v>
      </c>
      <c r="F598" s="527">
        <v>2360</v>
      </c>
      <c r="G598" s="369"/>
      <c r="H598" s="452"/>
    </row>
    <row r="599" spans="1:8">
      <c r="A599" s="323"/>
      <c r="B599" s="326"/>
      <c r="C599" s="357"/>
      <c r="D599" s="328"/>
      <c r="E599" s="330"/>
      <c r="F599" s="527"/>
      <c r="G599" s="369"/>
      <c r="H599" s="452"/>
    </row>
    <row r="600" spans="1:8" ht="25.5">
      <c r="A600" s="326">
        <f t="shared" ref="A600" si="33">A598+1</f>
        <v>68</v>
      </c>
      <c r="B600" s="326" t="s">
        <v>255</v>
      </c>
      <c r="C600" s="357" t="s">
        <v>256</v>
      </c>
      <c r="D600" s="328">
        <v>1</v>
      </c>
      <c r="E600" s="330" t="s">
        <v>239</v>
      </c>
      <c r="F600" s="527">
        <v>2360</v>
      </c>
      <c r="G600" s="369"/>
      <c r="H600" s="452"/>
    </row>
    <row r="601" spans="1:8">
      <c r="A601" s="323"/>
      <c r="B601" s="326"/>
      <c r="C601" s="357"/>
      <c r="D601" s="328"/>
      <c r="E601" s="330"/>
      <c r="F601" s="527"/>
      <c r="G601" s="369"/>
      <c r="H601" s="452"/>
    </row>
    <row r="602" spans="1:8" ht="25.5">
      <c r="A602" s="326">
        <f t="shared" ref="A602" si="34">A600+1</f>
        <v>69</v>
      </c>
      <c r="B602" s="93" t="s">
        <v>257</v>
      </c>
      <c r="C602" s="357" t="s">
        <v>258</v>
      </c>
      <c r="D602" s="328">
        <v>1</v>
      </c>
      <c r="E602" s="330" t="s">
        <v>167</v>
      </c>
      <c r="F602" s="527">
        <v>17</v>
      </c>
      <c r="G602" s="369"/>
      <c r="H602" s="452"/>
    </row>
    <row r="603" spans="1:8">
      <c r="A603" s="323"/>
      <c r="B603" s="93"/>
      <c r="C603" s="357"/>
      <c r="D603" s="328"/>
      <c r="E603" s="330"/>
      <c r="F603" s="527"/>
      <c r="G603" s="369"/>
      <c r="H603" s="452"/>
    </row>
    <row r="604" spans="1:8" ht="63.75">
      <c r="A604" s="326">
        <f t="shared" ref="A604" si="35">A602+1</f>
        <v>70</v>
      </c>
      <c r="B604" s="334" t="s">
        <v>259</v>
      </c>
      <c r="C604" s="357" t="s">
        <v>260</v>
      </c>
      <c r="D604" s="336">
        <v>1</v>
      </c>
      <c r="E604" s="330" t="s">
        <v>167</v>
      </c>
      <c r="F604" s="527">
        <v>9</v>
      </c>
      <c r="G604" s="369"/>
      <c r="H604" s="452"/>
    </row>
    <row r="605" spans="1:8">
      <c r="A605" s="326"/>
      <c r="B605" s="334"/>
      <c r="C605" s="335"/>
      <c r="D605" s="336"/>
      <c r="E605" s="330"/>
      <c r="F605" s="527"/>
      <c r="G605" s="369"/>
      <c r="H605" s="452"/>
    </row>
    <row r="606" spans="1:8" ht="63.75">
      <c r="A606" s="326">
        <f>A604+1</f>
        <v>71</v>
      </c>
      <c r="B606" s="334" t="s">
        <v>301</v>
      </c>
      <c r="C606" s="357" t="s">
        <v>302</v>
      </c>
      <c r="D606" s="336">
        <v>1</v>
      </c>
      <c r="E606" s="330" t="s">
        <v>167</v>
      </c>
      <c r="F606" s="527">
        <v>3</v>
      </c>
      <c r="G606" s="369"/>
      <c r="H606" s="452"/>
    </row>
    <row r="607" spans="1:8">
      <c r="A607" s="326"/>
      <c r="B607" s="334"/>
      <c r="C607" s="357"/>
      <c r="D607" s="336"/>
      <c r="E607" s="330"/>
      <c r="F607" s="527"/>
      <c r="G607" s="369"/>
      <c r="H607" s="452"/>
    </row>
    <row r="608" spans="1:8" ht="63.75">
      <c r="A608" s="326">
        <f>A606+1</f>
        <v>72</v>
      </c>
      <c r="B608" s="334" t="s">
        <v>303</v>
      </c>
      <c r="C608" s="357" t="s">
        <v>304</v>
      </c>
      <c r="D608" s="336">
        <v>1</v>
      </c>
      <c r="E608" s="330" t="s">
        <v>167</v>
      </c>
      <c r="F608" s="527">
        <v>1</v>
      </c>
      <c r="G608" s="369"/>
      <c r="H608" s="452"/>
    </row>
    <row r="609" spans="1:8">
      <c r="A609" s="326"/>
      <c r="B609" s="326"/>
      <c r="C609" s="327"/>
      <c r="D609" s="328"/>
      <c r="E609" s="330"/>
      <c r="F609" s="527"/>
      <c r="G609" s="369"/>
      <c r="H609" s="452"/>
    </row>
    <row r="610" spans="1:8">
      <c r="A610" s="337" t="s">
        <v>230</v>
      </c>
      <c r="B610" s="338"/>
      <c r="C610" s="339" t="s">
        <v>262</v>
      </c>
      <c r="D610" s="340"/>
      <c r="E610" s="329"/>
      <c r="F610" s="529"/>
      <c r="G610" s="399"/>
      <c r="H610" s="452"/>
    </row>
    <row r="611" spans="1:8">
      <c r="A611" s="341"/>
      <c r="B611" s="338"/>
      <c r="C611" s="339"/>
      <c r="D611" s="340"/>
      <c r="E611" s="329"/>
      <c r="F611" s="529"/>
      <c r="G611" s="399"/>
      <c r="H611" s="452"/>
    </row>
    <row r="612" spans="1:8" ht="38.25">
      <c r="A612" s="326">
        <f>A608+1</f>
        <v>73</v>
      </c>
      <c r="B612" s="338" t="s">
        <v>263</v>
      </c>
      <c r="C612" s="357" t="s">
        <v>264</v>
      </c>
      <c r="D612" s="342">
        <v>1</v>
      </c>
      <c r="E612" s="329" t="s">
        <v>65</v>
      </c>
      <c r="F612" s="529">
        <f>55*9</f>
        <v>495</v>
      </c>
      <c r="G612" s="399"/>
      <c r="H612" s="452"/>
    </row>
    <row r="613" spans="1:8">
      <c r="A613" s="341"/>
      <c r="B613" s="338"/>
      <c r="C613" s="357"/>
      <c r="D613" s="342"/>
      <c r="E613" s="329"/>
      <c r="F613" s="529"/>
      <c r="G613" s="399"/>
      <c r="H613" s="452"/>
    </row>
    <row r="614" spans="1:8" ht="51">
      <c r="A614" s="326">
        <f>A612+1</f>
        <v>74</v>
      </c>
      <c r="B614" s="338" t="s">
        <v>265</v>
      </c>
      <c r="C614" s="357" t="s">
        <v>266</v>
      </c>
      <c r="D614" s="342">
        <v>1</v>
      </c>
      <c r="E614" s="329" t="s">
        <v>65</v>
      </c>
      <c r="F614" s="529">
        <f>60*9</f>
        <v>540</v>
      </c>
      <c r="G614" s="399"/>
      <c r="H614" s="452"/>
    </row>
    <row r="615" spans="1:8">
      <c r="A615" s="326"/>
      <c r="B615" s="338"/>
      <c r="C615" s="357"/>
      <c r="D615" s="342"/>
      <c r="E615" s="329"/>
      <c r="F615" s="529"/>
      <c r="G615" s="399"/>
      <c r="H615" s="452"/>
    </row>
    <row r="616" spans="1:8" ht="38.25">
      <c r="A616" s="341">
        <f>A614+1</f>
        <v>75</v>
      </c>
      <c r="B616" s="93" t="s">
        <v>305</v>
      </c>
      <c r="C616" s="357" t="s">
        <v>306</v>
      </c>
      <c r="D616" s="342">
        <v>1</v>
      </c>
      <c r="E616" s="329" t="s">
        <v>65</v>
      </c>
      <c r="F616" s="529">
        <v>1050</v>
      </c>
      <c r="G616" s="399"/>
      <c r="H616" s="452"/>
    </row>
    <row r="617" spans="1:8">
      <c r="A617" s="341"/>
      <c r="B617" s="93"/>
      <c r="C617" s="357"/>
      <c r="D617" s="96"/>
      <c r="E617" s="97"/>
      <c r="F617" s="524"/>
      <c r="G617" s="99"/>
      <c r="H617" s="452"/>
    </row>
    <row r="618" spans="1:8" ht="38.25">
      <c r="A618" s="356">
        <f>A616+1</f>
        <v>76</v>
      </c>
      <c r="B618" s="331" t="s">
        <v>58</v>
      </c>
      <c r="C618" s="357" t="s">
        <v>267</v>
      </c>
      <c r="D618" s="332">
        <v>100</v>
      </c>
      <c r="E618" s="344" t="s">
        <v>57</v>
      </c>
      <c r="F618" s="529">
        <v>28</v>
      </c>
      <c r="G618" s="399"/>
      <c r="H618" s="452"/>
    </row>
    <row r="619" spans="1:8">
      <c r="A619" s="323"/>
      <c r="B619" s="331"/>
      <c r="C619" s="343"/>
      <c r="D619" s="332"/>
      <c r="E619" s="344"/>
      <c r="F619" s="529"/>
      <c r="G619" s="399"/>
      <c r="H619" s="452"/>
    </row>
    <row r="620" spans="1:8">
      <c r="A620" s="337" t="s">
        <v>261</v>
      </c>
      <c r="B620" s="338"/>
      <c r="C620" s="339" t="s">
        <v>307</v>
      </c>
      <c r="D620" s="332"/>
      <c r="E620" s="329"/>
      <c r="F620" s="529"/>
      <c r="G620" s="400"/>
      <c r="H620" s="452"/>
    </row>
    <row r="621" spans="1:8">
      <c r="A621" s="323"/>
      <c r="B621" s="326"/>
      <c r="C621" s="345"/>
      <c r="D621" s="346"/>
      <c r="E621" s="330"/>
      <c r="F621" s="527"/>
      <c r="G621" s="369"/>
      <c r="H621" s="452"/>
    </row>
    <row r="622" spans="1:8" ht="25.5">
      <c r="A622" s="356">
        <f>A618+1</f>
        <v>77</v>
      </c>
      <c r="B622" s="93" t="s">
        <v>55</v>
      </c>
      <c r="C622" s="94" t="s">
        <v>131</v>
      </c>
      <c r="D622" s="95">
        <v>1000</v>
      </c>
      <c r="E622" s="96" t="s">
        <v>57</v>
      </c>
      <c r="F622" s="97">
        <f>1000*2*1.5</f>
        <v>3000</v>
      </c>
      <c r="G622" s="98"/>
      <c r="H622" s="449"/>
    </row>
    <row r="623" spans="1:8">
      <c r="A623" s="323"/>
      <c r="B623" s="326"/>
      <c r="C623" s="345"/>
      <c r="D623" s="346"/>
      <c r="E623" s="330"/>
      <c r="F623" s="527"/>
      <c r="G623" s="369"/>
      <c r="H623" s="452"/>
    </row>
    <row r="624" spans="1:8" ht="38.25">
      <c r="A624" s="356">
        <f>A622+1</f>
        <v>78</v>
      </c>
      <c r="B624" s="326" t="s">
        <v>237</v>
      </c>
      <c r="C624" s="357" t="s">
        <v>308</v>
      </c>
      <c r="D624" s="328">
        <v>1</v>
      </c>
      <c r="E624" s="330" t="s">
        <v>239</v>
      </c>
      <c r="F624" s="527">
        <v>5000</v>
      </c>
      <c r="G624" s="369"/>
      <c r="H624" s="452"/>
    </row>
    <row r="625" spans="1:8">
      <c r="A625" s="326"/>
      <c r="B625" s="326"/>
      <c r="C625" s="357"/>
      <c r="D625" s="328"/>
      <c r="E625" s="330"/>
      <c r="F625" s="527"/>
      <c r="G625" s="369"/>
      <c r="H625" s="452"/>
    </row>
    <row r="626" spans="1:8" ht="51">
      <c r="A626" s="356">
        <f>A624+1</f>
        <v>79</v>
      </c>
      <c r="B626" s="326" t="s">
        <v>252</v>
      </c>
      <c r="C626" s="357" t="s">
        <v>253</v>
      </c>
      <c r="D626" s="328">
        <v>1</v>
      </c>
      <c r="E626" s="359" t="s">
        <v>254</v>
      </c>
      <c r="F626" s="527">
        <v>5000</v>
      </c>
      <c r="G626" s="369"/>
      <c r="H626" s="452"/>
    </row>
    <row r="627" spans="1:8">
      <c r="A627" s="326"/>
      <c r="B627" s="326"/>
      <c r="C627" s="357"/>
      <c r="D627" s="328"/>
      <c r="E627" s="330"/>
      <c r="F627" s="527"/>
      <c r="G627" s="369"/>
      <c r="H627" s="452"/>
    </row>
    <row r="628" spans="1:8" ht="38.25">
      <c r="A628" s="356">
        <f>A626+1</f>
        <v>80</v>
      </c>
      <c r="B628" s="326" t="s">
        <v>309</v>
      </c>
      <c r="C628" s="357" t="s">
        <v>310</v>
      </c>
      <c r="D628" s="342">
        <v>1</v>
      </c>
      <c r="E628" s="329" t="s">
        <v>65</v>
      </c>
      <c r="F628" s="529">
        <v>3300</v>
      </c>
      <c r="G628" s="399"/>
      <c r="H628" s="452"/>
    </row>
    <row r="629" spans="1:8">
      <c r="A629" s="326"/>
      <c r="B629" s="326"/>
      <c r="C629" s="357"/>
      <c r="D629" s="342"/>
      <c r="E629" s="329"/>
      <c r="F629" s="529"/>
      <c r="G629" s="399"/>
      <c r="H629" s="452"/>
    </row>
    <row r="630" spans="1:8" ht="25.5">
      <c r="A630" s="356">
        <f>A628+1</f>
        <v>81</v>
      </c>
      <c r="B630" s="326" t="s">
        <v>311</v>
      </c>
      <c r="C630" s="357" t="s">
        <v>312</v>
      </c>
      <c r="D630" s="95">
        <v>1</v>
      </c>
      <c r="E630" s="330" t="s">
        <v>236</v>
      </c>
      <c r="F630" s="527">
        <v>1</v>
      </c>
      <c r="G630" s="411"/>
      <c r="H630" s="452"/>
    </row>
    <row r="631" spans="1:8">
      <c r="A631" s="326"/>
      <c r="B631" s="326"/>
      <c r="C631" s="357"/>
      <c r="D631" s="95"/>
      <c r="E631" s="330"/>
      <c r="F631" s="530"/>
      <c r="G631" s="411"/>
      <c r="H631" s="452"/>
    </row>
    <row r="632" spans="1:8" ht="102">
      <c r="A632" s="356">
        <f>A630+1</f>
        <v>82</v>
      </c>
      <c r="B632" s="347" t="s">
        <v>313</v>
      </c>
      <c r="C632" s="357" t="s">
        <v>314</v>
      </c>
      <c r="D632" s="342">
        <v>1</v>
      </c>
      <c r="E632" s="329" t="s">
        <v>65</v>
      </c>
      <c r="F632" s="529">
        <v>1000</v>
      </c>
      <c r="G632" s="399"/>
      <c r="H632" s="452"/>
    </row>
    <row r="633" spans="1:8">
      <c r="A633" s="326"/>
      <c r="B633" s="326"/>
      <c r="C633" s="345"/>
      <c r="D633" s="342"/>
      <c r="E633" s="329"/>
      <c r="F633" s="529"/>
      <c r="G633" s="399"/>
      <c r="H633" s="452"/>
    </row>
    <row r="634" spans="1:8">
      <c r="A634" s="337" t="s">
        <v>268</v>
      </c>
      <c r="B634" s="338"/>
      <c r="C634" s="339" t="s">
        <v>315</v>
      </c>
      <c r="D634" s="342"/>
      <c r="E634" s="329"/>
      <c r="F634" s="529"/>
      <c r="G634" s="399"/>
      <c r="H634" s="452"/>
    </row>
    <row r="635" spans="1:8">
      <c r="A635" s="326"/>
      <c r="B635" s="326"/>
      <c r="C635" s="345"/>
      <c r="D635" s="342"/>
      <c r="E635" s="329"/>
      <c r="F635" s="529"/>
      <c r="G635" s="399"/>
      <c r="H635" s="452"/>
    </row>
    <row r="636" spans="1:8" ht="25.5">
      <c r="A636" s="356">
        <f>A632+1</f>
        <v>83</v>
      </c>
      <c r="B636" s="93" t="s">
        <v>316</v>
      </c>
      <c r="C636" s="357" t="s">
        <v>317</v>
      </c>
      <c r="D636" s="348">
        <v>1</v>
      </c>
      <c r="E636" s="96" t="s">
        <v>239</v>
      </c>
      <c r="F636" s="349">
        <v>5000</v>
      </c>
      <c r="G636" s="98"/>
      <c r="H636" s="452"/>
    </row>
    <row r="637" spans="1:8">
      <c r="A637" s="326"/>
      <c r="B637" s="326"/>
      <c r="C637" s="357"/>
      <c r="D637" s="342"/>
      <c r="E637" s="329"/>
      <c r="F637" s="529"/>
      <c r="G637" s="399"/>
      <c r="H637" s="452"/>
    </row>
    <row r="638" spans="1:8" ht="25.5">
      <c r="A638" s="356">
        <f>A636+1</f>
        <v>84</v>
      </c>
      <c r="B638" s="326" t="s">
        <v>318</v>
      </c>
      <c r="C638" s="357" t="s">
        <v>319</v>
      </c>
      <c r="D638" s="95">
        <v>1</v>
      </c>
      <c r="E638" s="329" t="s">
        <v>65</v>
      </c>
      <c r="F638" s="531">
        <v>250</v>
      </c>
      <c r="G638" s="399"/>
      <c r="H638" s="452"/>
    </row>
    <row r="639" spans="1:8">
      <c r="A639" s="326"/>
      <c r="B639" s="326"/>
      <c r="C639" s="357"/>
      <c r="D639" s="342"/>
      <c r="E639" s="329"/>
      <c r="F639" s="531"/>
      <c r="G639" s="399"/>
      <c r="H639" s="452"/>
    </row>
    <row r="640" spans="1:8" ht="25.5">
      <c r="A640" s="356">
        <f t="shared" ref="A640" si="36">A638+1</f>
        <v>85</v>
      </c>
      <c r="B640" s="326" t="s">
        <v>320</v>
      </c>
      <c r="C640" s="357" t="s">
        <v>321</v>
      </c>
      <c r="D640" s="95">
        <v>1</v>
      </c>
      <c r="E640" s="330" t="s">
        <v>239</v>
      </c>
      <c r="F640" s="532">
        <v>5000</v>
      </c>
      <c r="G640" s="369"/>
      <c r="H640" s="452"/>
    </row>
    <row r="641" spans="1:8">
      <c r="A641" s="326"/>
      <c r="B641" s="326"/>
      <c r="C641" s="357"/>
      <c r="D641" s="350"/>
      <c r="E641" s="330"/>
      <c r="F641" s="527"/>
      <c r="G641" s="369"/>
      <c r="H641" s="452"/>
    </row>
    <row r="642" spans="1:8" ht="25.5">
      <c r="A642" s="356">
        <f t="shared" ref="A642" si="37">A640+1</f>
        <v>86</v>
      </c>
      <c r="B642" s="341" t="s">
        <v>322</v>
      </c>
      <c r="C642" s="357" t="s">
        <v>323</v>
      </c>
      <c r="D642" s="95">
        <v>1</v>
      </c>
      <c r="E642" s="351" t="s">
        <v>167</v>
      </c>
      <c r="F642" s="527">
        <v>4</v>
      </c>
      <c r="G642" s="401"/>
      <c r="H642" s="452"/>
    </row>
    <row r="643" spans="1:8">
      <c r="A643" s="89"/>
      <c r="B643" s="89"/>
      <c r="C643" s="106"/>
      <c r="D643" s="95"/>
      <c r="E643" s="96"/>
      <c r="F643" s="524"/>
      <c r="G643" s="98"/>
      <c r="H643" s="449"/>
    </row>
    <row r="644" spans="1:8">
      <c r="A644" s="575" t="s">
        <v>80</v>
      </c>
      <c r="B644" s="575"/>
      <c r="C644" s="575"/>
      <c r="D644" s="575"/>
      <c r="E644" s="575"/>
      <c r="F644" s="575"/>
      <c r="G644" s="575"/>
      <c r="H644" s="453"/>
    </row>
    <row r="645" spans="1:8">
      <c r="A645" s="575" t="s">
        <v>81</v>
      </c>
      <c r="B645" s="575"/>
      <c r="C645" s="575"/>
      <c r="D645" s="575"/>
      <c r="E645" s="575"/>
      <c r="F645" s="575"/>
      <c r="G645" s="575"/>
      <c r="H645" s="453"/>
    </row>
    <row r="646" spans="1:8">
      <c r="A646" s="575" t="s">
        <v>80</v>
      </c>
      <c r="B646" s="575"/>
      <c r="C646" s="575"/>
      <c r="D646" s="575"/>
      <c r="E646" s="575"/>
      <c r="F646" s="575"/>
      <c r="G646" s="575"/>
      <c r="H646" s="453"/>
    </row>
    <row r="647" spans="1:8">
      <c r="A647" s="89"/>
      <c r="B647" s="89"/>
      <c r="C647" s="106"/>
      <c r="D647" s="95"/>
      <c r="E647" s="96"/>
      <c r="F647" s="524"/>
      <c r="G647" s="98"/>
      <c r="H647" s="449"/>
    </row>
    <row r="648" spans="1:8">
      <c r="A648" s="89"/>
      <c r="B648" s="89"/>
      <c r="C648" s="106"/>
      <c r="D648" s="95"/>
      <c r="E648" s="96"/>
      <c r="F648" s="524"/>
      <c r="G648" s="98"/>
      <c r="H648" s="449"/>
    </row>
    <row r="649" spans="1:8">
      <c r="A649" s="318" t="s">
        <v>272</v>
      </c>
      <c r="B649" s="319"/>
      <c r="C649" s="320" t="s">
        <v>273</v>
      </c>
      <c r="D649" s="321"/>
      <c r="E649" s="322"/>
      <c r="F649" s="525"/>
      <c r="G649" s="368"/>
      <c r="H649" s="450"/>
    </row>
    <row r="650" spans="1:8">
      <c r="A650" s="319"/>
      <c r="B650" s="319"/>
      <c r="C650" s="352"/>
      <c r="D650" s="328"/>
      <c r="E650" s="330"/>
      <c r="F650" s="530"/>
      <c r="G650" s="412"/>
      <c r="H650" s="454"/>
    </row>
    <row r="651" spans="1:8" ht="25.5">
      <c r="A651" s="356">
        <f>A642+1</f>
        <v>87</v>
      </c>
      <c r="B651" s="326" t="s">
        <v>270</v>
      </c>
      <c r="C651" s="357" t="s">
        <v>275</v>
      </c>
      <c r="D651" s="328">
        <v>1</v>
      </c>
      <c r="E651" s="330" t="s">
        <v>236</v>
      </c>
      <c r="F651" s="527">
        <v>38</v>
      </c>
      <c r="G651" s="369"/>
      <c r="H651" s="452"/>
    </row>
    <row r="652" spans="1:8">
      <c r="A652" s="319"/>
      <c r="B652" s="319"/>
      <c r="C652" s="357"/>
      <c r="D652" s="328"/>
      <c r="E652" s="330"/>
      <c r="F652" s="530"/>
      <c r="G652" s="412"/>
      <c r="H652" s="452"/>
    </row>
    <row r="653" spans="1:8" ht="38.25">
      <c r="A653" s="326">
        <f>A651+1</f>
        <v>88</v>
      </c>
      <c r="B653" s="326" t="s">
        <v>274</v>
      </c>
      <c r="C653" s="357" t="s">
        <v>277</v>
      </c>
      <c r="D653" s="328">
        <v>1</v>
      </c>
      <c r="E653" s="329" t="s">
        <v>236</v>
      </c>
      <c r="F653" s="533">
        <v>7</v>
      </c>
      <c r="G653" s="399"/>
      <c r="H653" s="452"/>
    </row>
    <row r="654" spans="1:8">
      <c r="A654" s="319"/>
      <c r="B654" s="319"/>
      <c r="C654" s="357"/>
      <c r="D654" s="328"/>
      <c r="E654" s="329"/>
      <c r="F654" s="533"/>
      <c r="G654" s="399"/>
      <c r="H654" s="452"/>
    </row>
    <row r="655" spans="1:8" ht="38.25">
      <c r="A655" s="326">
        <f t="shared" ref="A655" si="38">A653+1</f>
        <v>89</v>
      </c>
      <c r="B655" s="326" t="s">
        <v>276</v>
      </c>
      <c r="C655" s="357" t="s">
        <v>324</v>
      </c>
      <c r="D655" s="328">
        <v>1</v>
      </c>
      <c r="E655" s="329" t="s">
        <v>236</v>
      </c>
      <c r="F655" s="533">
        <v>1</v>
      </c>
      <c r="G655" s="399"/>
      <c r="H655" s="452"/>
    </row>
    <row r="656" spans="1:8">
      <c r="A656" s="319"/>
      <c r="B656" s="319"/>
      <c r="C656" s="357"/>
      <c r="D656" s="328"/>
      <c r="E656" s="353"/>
      <c r="F656" s="527"/>
      <c r="G656" s="369"/>
      <c r="H656" s="452"/>
    </row>
    <row r="657" spans="1:8" ht="51">
      <c r="A657" s="326">
        <f t="shared" ref="A657" si="39">A655+1</f>
        <v>90</v>
      </c>
      <c r="B657" s="326" t="s">
        <v>278</v>
      </c>
      <c r="C657" s="357" t="s">
        <v>279</v>
      </c>
      <c r="D657" s="328">
        <v>1</v>
      </c>
      <c r="E657" s="353" t="s">
        <v>280</v>
      </c>
      <c r="F657" s="529">
        <v>18</v>
      </c>
      <c r="G657" s="399"/>
      <c r="H657" s="452"/>
    </row>
    <row r="658" spans="1:8">
      <c r="A658" s="319"/>
      <c r="B658" s="326"/>
      <c r="C658" s="357"/>
      <c r="D658" s="328"/>
      <c r="E658" s="353"/>
      <c r="F658" s="529"/>
      <c r="G658" s="399"/>
      <c r="H658" s="452"/>
    </row>
    <row r="659" spans="1:8" ht="63.75">
      <c r="A659" s="326">
        <f>A657+1</f>
        <v>91</v>
      </c>
      <c r="B659" s="326" t="s">
        <v>325</v>
      </c>
      <c r="C659" s="357" t="s">
        <v>326</v>
      </c>
      <c r="D659" s="328">
        <v>1</v>
      </c>
      <c r="E659" s="353" t="s">
        <v>280</v>
      </c>
      <c r="F659" s="529">
        <v>1</v>
      </c>
      <c r="G659" s="399"/>
      <c r="H659" s="452"/>
    </row>
    <row r="660" spans="1:8">
      <c r="A660" s="326"/>
      <c r="B660" s="326"/>
      <c r="C660" s="357"/>
      <c r="D660" s="328"/>
      <c r="E660" s="353"/>
      <c r="F660" s="529"/>
      <c r="G660" s="399"/>
      <c r="H660" s="452"/>
    </row>
    <row r="661" spans="1:8" ht="38.25">
      <c r="A661" s="326">
        <f>A659+1</f>
        <v>92</v>
      </c>
      <c r="B661" s="326" t="s">
        <v>327</v>
      </c>
      <c r="C661" s="357" t="s">
        <v>328</v>
      </c>
      <c r="D661" s="328">
        <v>1</v>
      </c>
      <c r="E661" s="353" t="s">
        <v>280</v>
      </c>
      <c r="F661" s="529">
        <v>2</v>
      </c>
      <c r="G661" s="399"/>
      <c r="H661" s="452"/>
    </row>
    <row r="662" spans="1:8">
      <c r="A662" s="326"/>
      <c r="B662" s="326"/>
      <c r="C662" s="327"/>
      <c r="D662" s="328"/>
      <c r="E662" s="353"/>
      <c r="F662" s="529"/>
      <c r="G662" s="399"/>
      <c r="H662" s="452"/>
    </row>
    <row r="663" spans="1:8">
      <c r="A663" s="590" t="s">
        <v>329</v>
      </c>
      <c r="B663" s="590"/>
      <c r="C663" s="590"/>
      <c r="D663" s="590"/>
      <c r="E663" s="590"/>
      <c r="F663" s="590"/>
      <c r="G663" s="590"/>
      <c r="H663" s="455"/>
    </row>
    <row r="664" spans="1:8">
      <c r="A664" s="591" t="s">
        <v>330</v>
      </c>
      <c r="B664" s="591"/>
      <c r="C664" s="591"/>
      <c r="D664" s="591"/>
      <c r="E664" s="591"/>
      <c r="F664" s="591"/>
      <c r="G664" s="591"/>
      <c r="H664" s="456"/>
    </row>
    <row r="665" spans="1:8">
      <c r="A665" s="354"/>
      <c r="B665" s="354"/>
      <c r="C665" s="354"/>
      <c r="D665" s="321"/>
      <c r="E665" s="322"/>
      <c r="F665" s="534"/>
      <c r="G665" s="388"/>
      <c r="H665" s="451"/>
    </row>
    <row r="666" spans="1:8">
      <c r="A666" s="319"/>
      <c r="B666" s="325" t="s">
        <v>283</v>
      </c>
      <c r="C666" s="321" t="s">
        <v>284</v>
      </c>
      <c r="D666" s="321"/>
      <c r="E666" s="330"/>
      <c r="F666" s="530"/>
      <c r="G666" s="412"/>
      <c r="H666" s="454"/>
    </row>
    <row r="667" spans="1:8">
      <c r="A667" s="319"/>
      <c r="B667" s="319"/>
      <c r="C667" s="333" t="s">
        <v>331</v>
      </c>
      <c r="D667" s="333"/>
      <c r="E667" s="330">
        <v>2</v>
      </c>
      <c r="F667" s="530" t="s">
        <v>332</v>
      </c>
      <c r="G667" s="412"/>
      <c r="H667" s="454"/>
    </row>
    <row r="668" spans="1:8">
      <c r="A668" s="319"/>
      <c r="B668" s="319"/>
      <c r="C668" s="333" t="s">
        <v>331</v>
      </c>
      <c r="D668" s="333"/>
      <c r="E668" s="330">
        <v>2</v>
      </c>
      <c r="F668" s="530" t="s">
        <v>332</v>
      </c>
      <c r="G668" s="412"/>
      <c r="H668" s="454"/>
    </row>
    <row r="669" spans="1:8">
      <c r="A669" s="319"/>
      <c r="B669" s="319"/>
      <c r="C669" s="333" t="s">
        <v>331</v>
      </c>
      <c r="D669" s="333"/>
      <c r="E669" s="330">
        <v>2</v>
      </c>
      <c r="F669" s="530" t="s">
        <v>333</v>
      </c>
      <c r="G669" s="412"/>
      <c r="H669" s="454"/>
    </row>
    <row r="670" spans="1:8">
      <c r="A670" s="319"/>
      <c r="B670" s="319"/>
      <c r="C670" s="333" t="s">
        <v>285</v>
      </c>
      <c r="D670" s="333"/>
      <c r="E670" s="330">
        <v>2</v>
      </c>
      <c r="F670" s="530" t="s">
        <v>334</v>
      </c>
      <c r="G670" s="412"/>
      <c r="H670" s="454"/>
    </row>
    <row r="671" spans="1:8">
      <c r="A671" s="319"/>
      <c r="B671" s="319"/>
      <c r="C671" s="333" t="s">
        <v>286</v>
      </c>
      <c r="D671" s="333"/>
      <c r="E671" s="330">
        <v>1</v>
      </c>
      <c r="F671" s="530"/>
      <c r="G671" s="412"/>
      <c r="H671" s="454"/>
    </row>
    <row r="672" spans="1:8">
      <c r="A672" s="319"/>
      <c r="B672" s="319"/>
      <c r="C672" s="333" t="s">
        <v>287</v>
      </c>
      <c r="D672" s="333"/>
      <c r="E672" s="330">
        <v>1</v>
      </c>
      <c r="F672" s="530"/>
      <c r="G672" s="412"/>
      <c r="H672" s="454"/>
    </row>
    <row r="673" spans="1:8">
      <c r="A673" s="319"/>
      <c r="B673" s="319"/>
      <c r="C673" s="333" t="s">
        <v>288</v>
      </c>
      <c r="D673" s="333"/>
      <c r="E673" s="330">
        <v>4</v>
      </c>
      <c r="F673" s="530"/>
      <c r="G673" s="412"/>
      <c r="H673" s="454"/>
    </row>
    <row r="674" spans="1:8">
      <c r="A674" s="319"/>
      <c r="B674" s="319"/>
      <c r="C674" s="333" t="s">
        <v>289</v>
      </c>
      <c r="D674" s="333"/>
      <c r="E674" s="355" t="s">
        <v>335</v>
      </c>
      <c r="F674" s="530"/>
      <c r="G674" s="412"/>
      <c r="H674" s="454"/>
    </row>
    <row r="675" spans="1:8">
      <c r="A675" s="319"/>
      <c r="B675" s="319"/>
      <c r="C675" s="333"/>
      <c r="D675" s="333"/>
      <c r="E675" s="355"/>
      <c r="F675" s="530"/>
      <c r="G675" s="412"/>
      <c r="H675" s="454"/>
    </row>
    <row r="676" spans="1:8">
      <c r="A676" s="319"/>
      <c r="B676" s="319"/>
      <c r="C676" s="321" t="s">
        <v>336</v>
      </c>
      <c r="D676" s="333"/>
      <c r="E676" s="355"/>
      <c r="F676" s="530"/>
      <c r="G676" s="412"/>
      <c r="H676" s="454"/>
    </row>
    <row r="677" spans="1:8">
      <c r="A677" s="319"/>
      <c r="B677" s="319"/>
      <c r="C677" s="333" t="s">
        <v>337</v>
      </c>
      <c r="D677" s="333"/>
      <c r="E677" s="330">
        <v>9</v>
      </c>
      <c r="F677" s="530"/>
      <c r="G677" s="412"/>
      <c r="H677" s="454"/>
    </row>
    <row r="678" spans="1:8">
      <c r="A678" s="319"/>
      <c r="B678" s="319"/>
      <c r="C678" s="333" t="s">
        <v>338</v>
      </c>
      <c r="D678" s="333"/>
      <c r="E678" s="330">
        <v>1</v>
      </c>
      <c r="F678" s="530"/>
      <c r="G678" s="412"/>
      <c r="H678" s="454"/>
    </row>
    <row r="679" spans="1:8">
      <c r="A679" s="319"/>
      <c r="B679" s="319"/>
      <c r="C679" s="333" t="s">
        <v>339</v>
      </c>
      <c r="D679" s="333"/>
      <c r="E679" s="355"/>
      <c r="F679" s="530"/>
      <c r="G679" s="412"/>
      <c r="H679" s="454"/>
    </row>
    <row r="680" spans="1:8">
      <c r="A680" s="89"/>
      <c r="B680" s="89"/>
      <c r="C680" s="106"/>
      <c r="D680" s="95"/>
      <c r="E680" s="96"/>
      <c r="F680" s="524"/>
      <c r="G680" s="98"/>
      <c r="H680" s="449"/>
    </row>
    <row r="681" spans="1:8">
      <c r="A681" s="89"/>
      <c r="B681" s="89"/>
      <c r="C681" s="106"/>
      <c r="D681" s="95"/>
      <c r="E681" s="96"/>
      <c r="F681" s="524"/>
      <c r="G681" s="98"/>
      <c r="H681" s="449"/>
    </row>
    <row r="682" spans="1:8">
      <c r="A682" s="89"/>
      <c r="B682" s="89"/>
      <c r="C682" s="106"/>
      <c r="D682" s="95"/>
      <c r="E682" s="96"/>
      <c r="F682" s="524"/>
      <c r="G682" s="98"/>
      <c r="H682" s="449"/>
    </row>
    <row r="683" spans="1:8">
      <c r="A683" s="89"/>
      <c r="B683" s="89"/>
      <c r="C683" s="106"/>
      <c r="D683" s="95"/>
      <c r="E683" s="96"/>
      <c r="F683" s="524"/>
      <c r="G683" s="98"/>
      <c r="H683" s="449"/>
    </row>
    <row r="684" spans="1:8">
      <c r="A684" s="89"/>
      <c r="B684" s="89"/>
      <c r="C684" s="106"/>
      <c r="D684" s="95"/>
      <c r="E684" s="96"/>
      <c r="F684" s="524"/>
      <c r="G684" s="98"/>
      <c r="H684" s="449"/>
    </row>
    <row r="685" spans="1:8">
      <c r="A685" s="89"/>
      <c r="B685" s="89"/>
      <c r="C685" s="106"/>
      <c r="D685" s="95"/>
      <c r="E685" s="96"/>
      <c r="F685" s="524"/>
      <c r="G685" s="98"/>
      <c r="H685" s="449"/>
    </row>
    <row r="686" spans="1:8">
      <c r="A686" s="89"/>
      <c r="B686" s="89"/>
      <c r="C686" s="106"/>
      <c r="D686" s="95"/>
      <c r="E686" s="96"/>
      <c r="F686" s="524"/>
      <c r="G686" s="98"/>
      <c r="H686" s="449"/>
    </row>
    <row r="687" spans="1:8">
      <c r="A687" s="89"/>
      <c r="B687" s="89"/>
      <c r="C687" s="106"/>
      <c r="D687" s="95"/>
      <c r="E687" s="96"/>
      <c r="F687" s="524"/>
      <c r="G687" s="98"/>
      <c r="H687" s="449"/>
    </row>
    <row r="688" spans="1:8">
      <c r="A688" s="89"/>
      <c r="B688" s="89"/>
      <c r="C688" s="106"/>
      <c r="D688" s="95"/>
      <c r="E688" s="96"/>
      <c r="F688" s="524"/>
      <c r="G688" s="98"/>
      <c r="H688" s="449"/>
    </row>
    <row r="689" spans="1:8">
      <c r="A689" s="89"/>
      <c r="B689" s="89"/>
      <c r="C689" s="106"/>
      <c r="D689" s="95"/>
      <c r="E689" s="96"/>
      <c r="F689" s="524"/>
      <c r="G689" s="98"/>
      <c r="H689" s="449"/>
    </row>
    <row r="690" spans="1:8">
      <c r="A690" s="89"/>
      <c r="B690" s="89"/>
      <c r="C690" s="106"/>
      <c r="D690" s="95"/>
      <c r="E690" s="96"/>
      <c r="F690" s="524"/>
      <c r="G690" s="98"/>
      <c r="H690" s="449"/>
    </row>
    <row r="691" spans="1:8">
      <c r="A691" s="89"/>
      <c r="B691" s="89"/>
      <c r="C691" s="106"/>
      <c r="D691" s="95"/>
      <c r="E691" s="96"/>
      <c r="F691" s="524"/>
      <c r="G691" s="98"/>
      <c r="H691" s="449"/>
    </row>
    <row r="692" spans="1:8">
      <c r="A692" s="89"/>
      <c r="B692" s="89"/>
      <c r="C692" s="106"/>
      <c r="D692" s="95"/>
      <c r="E692" s="96"/>
      <c r="F692" s="524"/>
      <c r="G692" s="98"/>
      <c r="H692" s="449"/>
    </row>
    <row r="693" spans="1:8">
      <c r="A693" s="89"/>
      <c r="B693" s="89"/>
      <c r="C693" s="106"/>
      <c r="D693" s="95"/>
      <c r="E693" s="96"/>
      <c r="F693" s="524"/>
      <c r="G693" s="98"/>
      <c r="H693" s="449"/>
    </row>
    <row r="694" spans="1:8">
      <c r="A694" s="89"/>
      <c r="B694" s="89"/>
      <c r="C694" s="106"/>
      <c r="D694" s="95"/>
      <c r="E694" s="96"/>
      <c r="F694" s="524"/>
      <c r="G694" s="98"/>
      <c r="H694" s="449"/>
    </row>
    <row r="695" spans="1:8">
      <c r="A695" s="89"/>
      <c r="B695" s="89"/>
      <c r="C695" s="106"/>
      <c r="D695" s="95"/>
      <c r="E695" s="96"/>
      <c r="F695" s="524"/>
      <c r="G695" s="98"/>
      <c r="H695" s="449"/>
    </row>
    <row r="696" spans="1:8">
      <c r="A696" s="89"/>
      <c r="B696" s="89"/>
      <c r="C696" s="106"/>
      <c r="D696" s="95"/>
      <c r="E696" s="96"/>
      <c r="F696" s="524"/>
      <c r="G696" s="98"/>
      <c r="H696" s="449"/>
    </row>
    <row r="697" spans="1:8">
      <c r="A697" s="89"/>
      <c r="B697" s="89"/>
      <c r="C697" s="106"/>
      <c r="D697" s="95"/>
      <c r="E697" s="96"/>
      <c r="F697" s="524"/>
      <c r="G697" s="98"/>
      <c r="H697" s="449"/>
    </row>
    <row r="698" spans="1:8">
      <c r="A698" s="89"/>
      <c r="B698" s="89"/>
      <c r="C698" s="106"/>
      <c r="D698" s="95"/>
      <c r="E698" s="96"/>
      <c r="F698" s="524"/>
      <c r="G698" s="98"/>
      <c r="H698" s="449"/>
    </row>
    <row r="699" spans="1:8">
      <c r="A699" s="89"/>
      <c r="B699" s="89"/>
      <c r="C699" s="106"/>
      <c r="D699" s="95"/>
      <c r="E699" s="96"/>
      <c r="F699" s="524"/>
      <c r="G699" s="98"/>
      <c r="H699" s="449"/>
    </row>
    <row r="700" spans="1:8">
      <c r="A700" s="89"/>
      <c r="B700" s="89"/>
      <c r="C700" s="106"/>
      <c r="D700" s="95"/>
      <c r="E700" s="96"/>
      <c r="F700" s="524"/>
      <c r="G700" s="98"/>
      <c r="H700" s="449"/>
    </row>
    <row r="701" spans="1:8">
      <c r="A701" s="89"/>
      <c r="B701" s="89"/>
      <c r="C701" s="106"/>
      <c r="D701" s="95"/>
      <c r="E701" s="96"/>
      <c r="F701" s="524"/>
      <c r="G701" s="98"/>
      <c r="H701" s="449"/>
    </row>
    <row r="702" spans="1:8">
      <c r="A702" s="89"/>
      <c r="B702" s="89"/>
      <c r="C702" s="106"/>
      <c r="D702" s="95"/>
      <c r="E702" s="96"/>
      <c r="F702" s="524"/>
      <c r="G702" s="98"/>
      <c r="H702" s="449"/>
    </row>
    <row r="703" spans="1:8">
      <c r="A703" s="89"/>
      <c r="B703" s="89"/>
      <c r="C703" s="106"/>
      <c r="D703" s="95"/>
      <c r="E703" s="96"/>
      <c r="F703" s="524"/>
      <c r="G703" s="98"/>
      <c r="H703" s="449"/>
    </row>
    <row r="704" spans="1:8">
      <c r="A704" s="89"/>
      <c r="B704" s="89"/>
      <c r="C704" s="106"/>
      <c r="D704" s="95"/>
      <c r="E704" s="96"/>
      <c r="F704" s="524"/>
      <c r="G704" s="98"/>
      <c r="H704" s="449"/>
    </row>
    <row r="705" spans="1:8">
      <c r="A705" s="89"/>
      <c r="B705" s="89"/>
      <c r="C705" s="106"/>
      <c r="D705" s="95"/>
      <c r="E705" s="96"/>
      <c r="F705" s="524"/>
      <c r="G705" s="98"/>
      <c r="H705" s="449"/>
    </row>
    <row r="706" spans="1:8">
      <c r="A706" s="89"/>
      <c r="B706" s="89"/>
      <c r="C706" s="106"/>
      <c r="D706" s="95"/>
      <c r="E706" s="96"/>
      <c r="F706" s="524"/>
      <c r="G706" s="98"/>
      <c r="H706" s="449"/>
    </row>
    <row r="707" spans="1:8">
      <c r="A707" s="89"/>
      <c r="B707" s="89"/>
      <c r="C707" s="106"/>
      <c r="D707" s="95"/>
      <c r="E707" s="96"/>
      <c r="F707" s="524"/>
      <c r="G707" s="98"/>
      <c r="H707" s="449"/>
    </row>
    <row r="708" spans="1:8">
      <c r="A708" s="89"/>
      <c r="B708" s="89"/>
      <c r="C708" s="106"/>
      <c r="D708" s="95"/>
      <c r="E708" s="96"/>
      <c r="F708" s="524"/>
      <c r="G708" s="98"/>
      <c r="H708" s="449"/>
    </row>
    <row r="709" spans="1:8">
      <c r="A709" s="89"/>
      <c r="B709" s="89"/>
      <c r="C709" s="106"/>
      <c r="D709" s="95"/>
      <c r="E709" s="96"/>
      <c r="F709" s="524"/>
      <c r="G709" s="98"/>
      <c r="H709" s="449"/>
    </row>
    <row r="710" spans="1:8">
      <c r="A710" s="89"/>
      <c r="B710" s="89"/>
      <c r="C710" s="106"/>
      <c r="D710" s="95"/>
      <c r="E710" s="96"/>
      <c r="F710" s="524"/>
      <c r="G710" s="98"/>
      <c r="H710" s="449"/>
    </row>
    <row r="711" spans="1:8">
      <c r="A711" s="89"/>
      <c r="B711" s="89"/>
      <c r="C711" s="106"/>
      <c r="D711" s="95"/>
      <c r="E711" s="96"/>
      <c r="F711" s="524"/>
      <c r="G711" s="98"/>
      <c r="H711" s="449"/>
    </row>
    <row r="712" spans="1:8">
      <c r="A712" s="112"/>
      <c r="B712" s="112"/>
      <c r="C712" s="424"/>
      <c r="D712" s="425"/>
      <c r="E712" s="426"/>
      <c r="F712" s="535"/>
      <c r="G712" s="390"/>
      <c r="H712" s="457"/>
    </row>
    <row r="713" spans="1:8" ht="15">
      <c r="A713" s="576" t="s">
        <v>340</v>
      </c>
      <c r="B713" s="576"/>
      <c r="C713" s="576"/>
      <c r="D713" s="576"/>
      <c r="E713" s="576"/>
      <c r="F713" s="576"/>
      <c r="G713" s="576"/>
      <c r="H713" s="576"/>
    </row>
    <row r="714" spans="1:8" ht="15">
      <c r="A714" s="577" t="s">
        <v>341</v>
      </c>
      <c r="B714" s="577"/>
      <c r="C714" s="577"/>
      <c r="D714" s="577"/>
      <c r="E714" s="577"/>
      <c r="F714" s="577"/>
      <c r="G714" s="577"/>
      <c r="H714" s="577"/>
    </row>
    <row r="715" spans="1:8">
      <c r="A715" s="65"/>
      <c r="B715" s="66"/>
      <c r="C715" s="122"/>
      <c r="D715" s="67"/>
      <c r="E715" s="67"/>
      <c r="F715" s="536"/>
      <c r="G715" s="389"/>
      <c r="H715" s="458"/>
    </row>
    <row r="716" spans="1:8">
      <c r="A716" s="68" t="s">
        <v>53</v>
      </c>
      <c r="B716" s="68"/>
      <c r="C716" s="578" t="s">
        <v>342</v>
      </c>
      <c r="D716" s="578"/>
      <c r="E716" s="578"/>
      <c r="F716" s="578"/>
      <c r="G716" s="578"/>
      <c r="H716" s="578"/>
    </row>
    <row r="717" spans="1:8">
      <c r="A717" s="68"/>
      <c r="B717" s="68"/>
      <c r="C717" s="123"/>
      <c r="D717" s="69"/>
      <c r="E717" s="70"/>
      <c r="F717" s="537"/>
      <c r="G717" s="243"/>
      <c r="H717" s="459"/>
    </row>
    <row r="718" spans="1:8">
      <c r="A718" s="71">
        <v>1</v>
      </c>
      <c r="B718" s="72" t="s">
        <v>87</v>
      </c>
      <c r="C718" s="73" t="s">
        <v>88</v>
      </c>
      <c r="D718" s="74">
        <v>100</v>
      </c>
      <c r="E718" s="75" t="s">
        <v>57</v>
      </c>
      <c r="F718" s="76">
        <v>200</v>
      </c>
      <c r="G718" s="77"/>
      <c r="H718" s="460"/>
    </row>
    <row r="719" spans="1:8">
      <c r="A719" s="71"/>
      <c r="B719" s="72"/>
      <c r="C719" s="73"/>
      <c r="D719" s="74"/>
      <c r="E719" s="75"/>
      <c r="F719" s="76"/>
      <c r="G719" s="77"/>
      <c r="H719" s="460"/>
    </row>
    <row r="720" spans="1:8">
      <c r="A720" s="71">
        <f>A718+1</f>
        <v>2</v>
      </c>
      <c r="B720" s="72" t="s">
        <v>89</v>
      </c>
      <c r="C720" s="73" t="s">
        <v>90</v>
      </c>
      <c r="D720" s="74">
        <v>100</v>
      </c>
      <c r="E720" s="75" t="s">
        <v>57</v>
      </c>
      <c r="F720" s="76">
        <v>745</v>
      </c>
      <c r="G720" s="77"/>
      <c r="H720" s="460"/>
    </row>
    <row r="721" spans="1:8">
      <c r="A721" s="71"/>
      <c r="B721" s="72"/>
      <c r="C721" s="73"/>
      <c r="D721" s="74"/>
      <c r="E721" s="75"/>
      <c r="F721" s="76"/>
      <c r="G721" s="77"/>
      <c r="H721" s="460"/>
    </row>
    <row r="722" spans="1:8" ht="38.25">
      <c r="A722" s="71">
        <f>A720+1</f>
        <v>3</v>
      </c>
      <c r="B722" s="72" t="s">
        <v>91</v>
      </c>
      <c r="C722" s="78" t="s">
        <v>92</v>
      </c>
      <c r="D722" s="74">
        <v>100</v>
      </c>
      <c r="E722" s="75" t="s">
        <v>62</v>
      </c>
      <c r="F722" s="76">
        <v>60</v>
      </c>
      <c r="G722" s="77"/>
      <c r="H722" s="460"/>
    </row>
    <row r="723" spans="1:8">
      <c r="A723" s="71"/>
      <c r="B723" s="72"/>
      <c r="C723" s="73"/>
      <c r="D723" s="74"/>
      <c r="E723" s="75"/>
      <c r="F723" s="76"/>
      <c r="G723" s="77"/>
      <c r="H723" s="460"/>
    </row>
    <row r="724" spans="1:8" ht="25.5">
      <c r="A724" s="71">
        <f>A722+1</f>
        <v>4</v>
      </c>
      <c r="B724" s="72" t="s">
        <v>93</v>
      </c>
      <c r="C724" s="78" t="s">
        <v>94</v>
      </c>
      <c r="D724" s="74">
        <v>100</v>
      </c>
      <c r="E724" s="75" t="s">
        <v>57</v>
      </c>
      <c r="F724" s="76">
        <f>F744</f>
        <v>950</v>
      </c>
      <c r="G724" s="77"/>
      <c r="H724" s="460"/>
    </row>
    <row r="725" spans="1:8">
      <c r="A725" s="71"/>
      <c r="B725" s="72"/>
      <c r="C725" s="73"/>
      <c r="D725" s="74"/>
      <c r="E725" s="75"/>
      <c r="F725" s="76"/>
      <c r="G725" s="77"/>
      <c r="H725" s="460"/>
    </row>
    <row r="726" spans="1:8" ht="38.25">
      <c r="A726" s="71">
        <f>A724+1</f>
        <v>5</v>
      </c>
      <c r="B726" s="72" t="s">
        <v>58</v>
      </c>
      <c r="C726" s="78" t="s">
        <v>95</v>
      </c>
      <c r="D726" s="74">
        <v>100</v>
      </c>
      <c r="E726" s="75" t="s">
        <v>57</v>
      </c>
      <c r="F726" s="76">
        <v>630</v>
      </c>
      <c r="G726" s="77"/>
      <c r="H726" s="460"/>
    </row>
    <row r="727" spans="1:8">
      <c r="A727" s="71"/>
      <c r="B727" s="72"/>
      <c r="C727" s="78"/>
      <c r="D727" s="74"/>
      <c r="E727" s="75"/>
      <c r="F727" s="76"/>
      <c r="G727" s="77"/>
      <c r="H727" s="460"/>
    </row>
    <row r="728" spans="1:8" ht="25.5">
      <c r="A728" s="71">
        <f>A726+1</f>
        <v>6</v>
      </c>
      <c r="B728" s="72" t="s">
        <v>96</v>
      </c>
      <c r="C728" s="73" t="s">
        <v>97</v>
      </c>
      <c r="D728" s="74">
        <v>100</v>
      </c>
      <c r="E728" s="75" t="s">
        <v>57</v>
      </c>
      <c r="F728" s="76">
        <v>460</v>
      </c>
      <c r="G728" s="77"/>
      <c r="H728" s="460"/>
    </row>
    <row r="729" spans="1:8">
      <c r="A729" s="71"/>
      <c r="B729" s="72"/>
      <c r="C729" s="73"/>
      <c r="D729" s="74"/>
      <c r="E729" s="75"/>
      <c r="F729" s="76"/>
      <c r="G729" s="77"/>
      <c r="H729" s="460"/>
    </row>
    <row r="730" spans="1:8" ht="25.5">
      <c r="A730" s="71">
        <f>A728+1</f>
        <v>7</v>
      </c>
      <c r="B730" s="81" t="s">
        <v>98</v>
      </c>
      <c r="C730" s="78" t="s">
        <v>99</v>
      </c>
      <c r="D730" s="74">
        <v>100</v>
      </c>
      <c r="E730" s="75" t="s">
        <v>62</v>
      </c>
      <c r="F730" s="76">
        <v>3770</v>
      </c>
      <c r="G730" s="77"/>
      <c r="H730" s="460"/>
    </row>
    <row r="731" spans="1:8">
      <c r="A731" s="71"/>
      <c r="B731" s="81"/>
      <c r="C731" s="73"/>
      <c r="D731" s="74"/>
      <c r="E731" s="75"/>
      <c r="F731" s="76"/>
      <c r="G731" s="77"/>
      <c r="H731" s="460"/>
    </row>
    <row r="732" spans="1:8" ht="38.25">
      <c r="A732" s="71">
        <f>A730+1</f>
        <v>8</v>
      </c>
      <c r="B732" s="81" t="s">
        <v>100</v>
      </c>
      <c r="C732" s="73" t="s">
        <v>101</v>
      </c>
      <c r="D732" s="74">
        <v>1</v>
      </c>
      <c r="E732" s="75" t="s">
        <v>62</v>
      </c>
      <c r="F732" s="76">
        <v>150</v>
      </c>
      <c r="G732" s="77"/>
      <c r="H732" s="460"/>
    </row>
    <row r="733" spans="1:8">
      <c r="A733" s="71"/>
      <c r="B733" s="81"/>
      <c r="C733" s="73"/>
      <c r="D733" s="74"/>
      <c r="E733" s="75"/>
      <c r="F733" s="76"/>
      <c r="G733" s="77"/>
      <c r="H733" s="460"/>
    </row>
    <row r="734" spans="1:8" ht="38.25">
      <c r="A734" s="71">
        <f>A732+1</f>
        <v>9</v>
      </c>
      <c r="B734" s="82" t="s">
        <v>102</v>
      </c>
      <c r="C734" s="78" t="s">
        <v>103</v>
      </c>
      <c r="D734" s="74">
        <v>100</v>
      </c>
      <c r="E734" s="75" t="s">
        <v>62</v>
      </c>
      <c r="F734" s="76">
        <v>700</v>
      </c>
      <c r="G734" s="77"/>
      <c r="H734" s="460"/>
    </row>
    <row r="735" spans="1:8">
      <c r="A735" s="71"/>
      <c r="B735" s="81"/>
      <c r="C735" s="73"/>
      <c r="D735" s="74"/>
      <c r="E735" s="75"/>
      <c r="F735" s="76"/>
      <c r="G735" s="77"/>
      <c r="H735" s="460"/>
    </row>
    <row r="736" spans="1:8">
      <c r="A736" s="71">
        <f>A734+1</f>
        <v>10</v>
      </c>
      <c r="B736" s="72" t="s">
        <v>104</v>
      </c>
      <c r="C736" s="73" t="s">
        <v>105</v>
      </c>
      <c r="D736" s="74">
        <v>100</v>
      </c>
      <c r="E736" s="75" t="s">
        <v>62</v>
      </c>
      <c r="F736" s="76">
        <v>1900</v>
      </c>
      <c r="G736" s="77"/>
      <c r="H736" s="460"/>
    </row>
    <row r="737" spans="1:8">
      <c r="A737" s="71"/>
      <c r="B737" s="72"/>
      <c r="C737" s="73"/>
      <c r="D737" s="74"/>
      <c r="E737" s="75"/>
      <c r="F737" s="76"/>
      <c r="G737" s="77"/>
      <c r="H737" s="460"/>
    </row>
    <row r="738" spans="1:8">
      <c r="A738" s="71">
        <f>A736+1</f>
        <v>11</v>
      </c>
      <c r="B738" s="82" t="s">
        <v>106</v>
      </c>
      <c r="C738" s="80" t="s">
        <v>107</v>
      </c>
      <c r="D738" s="74">
        <v>100</v>
      </c>
      <c r="E738" s="75" t="s">
        <v>62</v>
      </c>
      <c r="F738" s="76">
        <v>12780</v>
      </c>
      <c r="G738" s="77"/>
      <c r="H738" s="460"/>
    </row>
    <row r="739" spans="1:8">
      <c r="A739" s="71"/>
      <c r="B739" s="82"/>
      <c r="C739" s="80"/>
      <c r="D739" s="74"/>
      <c r="E739" s="75"/>
      <c r="F739" s="76"/>
      <c r="G739" s="77"/>
      <c r="H739" s="460"/>
    </row>
    <row r="740" spans="1:8">
      <c r="A740" s="71">
        <f>A738+1</f>
        <v>12</v>
      </c>
      <c r="B740" s="82" t="s">
        <v>108</v>
      </c>
      <c r="C740" s="80" t="s">
        <v>109</v>
      </c>
      <c r="D740" s="74">
        <v>100</v>
      </c>
      <c r="E740" s="75" t="s">
        <v>62</v>
      </c>
      <c r="F740" s="76">
        <f>F738</f>
        <v>12780</v>
      </c>
      <c r="G740" s="77"/>
      <c r="H740" s="460"/>
    </row>
    <row r="741" spans="1:8">
      <c r="A741" s="71"/>
      <c r="B741" s="72"/>
      <c r="C741" s="80"/>
      <c r="D741" s="74"/>
      <c r="E741" s="75"/>
      <c r="F741" s="76"/>
      <c r="G741" s="77"/>
      <c r="H741" s="460"/>
    </row>
    <row r="742" spans="1:8" ht="25.5">
      <c r="A742" s="71">
        <f>A740+1</f>
        <v>13</v>
      </c>
      <c r="B742" s="81" t="s">
        <v>110</v>
      </c>
      <c r="C742" s="73" t="s">
        <v>111</v>
      </c>
      <c r="D742" s="74">
        <v>1</v>
      </c>
      <c r="E742" s="75" t="s">
        <v>62</v>
      </c>
      <c r="F742" s="76">
        <v>145</v>
      </c>
      <c r="G742" s="77"/>
      <c r="H742" s="460"/>
    </row>
    <row r="743" spans="1:8">
      <c r="A743" s="71"/>
      <c r="B743" s="81"/>
      <c r="C743" s="73"/>
      <c r="D743" s="74"/>
      <c r="E743" s="75"/>
      <c r="F743" s="76"/>
      <c r="G743" s="77"/>
      <c r="H743" s="460"/>
    </row>
    <row r="744" spans="1:8" ht="25.5">
      <c r="A744" s="71">
        <f>A742+1</f>
        <v>14</v>
      </c>
      <c r="B744" s="82" t="s">
        <v>112</v>
      </c>
      <c r="C744" s="78" t="s">
        <v>113</v>
      </c>
      <c r="D744" s="74">
        <v>100</v>
      </c>
      <c r="E744" s="75" t="s">
        <v>62</v>
      </c>
      <c r="F744" s="76">
        <v>950</v>
      </c>
      <c r="G744" s="77"/>
      <c r="H744" s="460"/>
    </row>
    <row r="745" spans="1:8">
      <c r="A745" s="71"/>
      <c r="B745" s="72"/>
      <c r="C745" s="80"/>
      <c r="D745" s="74"/>
      <c r="E745" s="75"/>
      <c r="F745" s="76"/>
      <c r="G745" s="77"/>
      <c r="H745" s="460"/>
    </row>
    <row r="746" spans="1:8" ht="25.5">
      <c r="A746" s="71">
        <f t="shared" ref="A746" si="40">A744+1</f>
        <v>15</v>
      </c>
      <c r="B746" s="82" t="s">
        <v>114</v>
      </c>
      <c r="C746" s="78" t="s">
        <v>115</v>
      </c>
      <c r="D746" s="74">
        <v>100</v>
      </c>
      <c r="E746" s="75" t="s">
        <v>62</v>
      </c>
      <c r="F746" s="76">
        <f>F744</f>
        <v>950</v>
      </c>
      <c r="G746" s="77"/>
      <c r="H746" s="460"/>
    </row>
    <row r="747" spans="1:8">
      <c r="A747" s="71"/>
      <c r="B747" s="82"/>
      <c r="C747" s="73"/>
      <c r="D747" s="74"/>
      <c r="E747" s="75"/>
      <c r="F747" s="76"/>
      <c r="G747" s="77"/>
      <c r="H747" s="460"/>
    </row>
    <row r="748" spans="1:8" ht="25.5">
      <c r="A748" s="71">
        <f t="shared" ref="A748:A750" si="41">A746+1</f>
        <v>16</v>
      </c>
      <c r="B748" s="72" t="s">
        <v>116</v>
      </c>
      <c r="C748" s="78" t="s">
        <v>117</v>
      </c>
      <c r="D748" s="74">
        <v>1</v>
      </c>
      <c r="E748" s="75" t="s">
        <v>118</v>
      </c>
      <c r="F748" s="76">
        <v>50</v>
      </c>
      <c r="G748" s="77"/>
      <c r="H748" s="460"/>
    </row>
    <row r="749" spans="1:8">
      <c r="A749" s="71"/>
      <c r="B749" s="72"/>
      <c r="C749" s="73"/>
      <c r="D749" s="74"/>
      <c r="E749" s="75"/>
      <c r="F749" s="76"/>
      <c r="G749" s="77"/>
      <c r="H749" s="460"/>
    </row>
    <row r="750" spans="1:8" ht="38.25">
      <c r="A750" s="71">
        <f t="shared" si="41"/>
        <v>17</v>
      </c>
      <c r="B750" s="72" t="s">
        <v>119</v>
      </c>
      <c r="C750" s="73" t="s">
        <v>120</v>
      </c>
      <c r="D750" s="74">
        <v>1</v>
      </c>
      <c r="E750" s="75" t="s">
        <v>65</v>
      </c>
      <c r="F750" s="76">
        <v>55</v>
      </c>
      <c r="G750" s="77"/>
      <c r="H750" s="460"/>
    </row>
    <row r="751" spans="1:8">
      <c r="A751" s="71"/>
      <c r="B751" s="72"/>
      <c r="C751" s="73"/>
      <c r="D751" s="74"/>
      <c r="E751" s="75"/>
      <c r="F751" s="76"/>
      <c r="G751" s="77"/>
      <c r="H751" s="460"/>
    </row>
    <row r="752" spans="1:8" ht="38.25">
      <c r="A752" s="71">
        <f>A750+1</f>
        <v>18</v>
      </c>
      <c r="B752" s="83" t="s">
        <v>126</v>
      </c>
      <c r="C752" s="73" t="s">
        <v>127</v>
      </c>
      <c r="D752" s="74">
        <v>1</v>
      </c>
      <c r="E752" s="75" t="s">
        <v>123</v>
      </c>
      <c r="F752" s="76">
        <v>215</v>
      </c>
      <c r="G752" s="77"/>
      <c r="H752" s="460"/>
    </row>
    <row r="753" spans="1:8">
      <c r="A753" s="71"/>
      <c r="B753" s="72"/>
      <c r="C753" s="73"/>
      <c r="D753" s="74"/>
      <c r="E753" s="75"/>
      <c r="F753" s="76"/>
      <c r="G753" s="77"/>
      <c r="H753" s="460"/>
    </row>
    <row r="754" spans="1:8">
      <c r="A754" s="68" t="s">
        <v>68</v>
      </c>
      <c r="B754" s="68"/>
      <c r="C754" s="84" t="s">
        <v>343</v>
      </c>
      <c r="D754" s="74"/>
      <c r="E754" s="75"/>
      <c r="F754" s="76"/>
      <c r="G754" s="77"/>
      <c r="H754" s="460"/>
    </row>
    <row r="755" spans="1:8">
      <c r="A755" s="68"/>
      <c r="B755" s="68"/>
      <c r="C755" s="123"/>
      <c r="D755" s="74"/>
      <c r="E755" s="75"/>
      <c r="F755" s="76"/>
      <c r="G755" s="77"/>
      <c r="H755" s="460"/>
    </row>
    <row r="756" spans="1:8" ht="25.5">
      <c r="A756" s="71">
        <f>A752+1</f>
        <v>19</v>
      </c>
      <c r="B756" s="72" t="s">
        <v>129</v>
      </c>
      <c r="C756" s="73" t="s">
        <v>130</v>
      </c>
      <c r="D756" s="74">
        <v>1000</v>
      </c>
      <c r="E756" s="75" t="s">
        <v>57</v>
      </c>
      <c r="F756" s="76">
        <v>110</v>
      </c>
      <c r="G756" s="77"/>
      <c r="H756" s="460"/>
    </row>
    <row r="757" spans="1:8">
      <c r="A757" s="71"/>
      <c r="B757" s="72"/>
      <c r="C757" s="73"/>
      <c r="D757" s="74"/>
      <c r="E757" s="75"/>
      <c r="F757" s="76"/>
      <c r="G757" s="77"/>
      <c r="H757" s="460"/>
    </row>
    <row r="758" spans="1:8" ht="25.5">
      <c r="A758" s="71">
        <f>A756+1</f>
        <v>20</v>
      </c>
      <c r="B758" s="72" t="s">
        <v>55</v>
      </c>
      <c r="C758" s="73" t="s">
        <v>131</v>
      </c>
      <c r="D758" s="74">
        <v>1000</v>
      </c>
      <c r="E758" s="75" t="s">
        <v>57</v>
      </c>
      <c r="F758" s="76">
        <v>170</v>
      </c>
      <c r="G758" s="77"/>
      <c r="H758" s="460"/>
    </row>
    <row r="759" spans="1:8">
      <c r="A759" s="71"/>
      <c r="B759" s="72"/>
      <c r="C759" s="73"/>
      <c r="D759" s="74"/>
      <c r="E759" s="75"/>
      <c r="F759" s="76"/>
      <c r="G759" s="77"/>
      <c r="H759" s="460"/>
    </row>
    <row r="760" spans="1:8" ht="25.5">
      <c r="A760" s="71">
        <f t="shared" ref="A760:A822" si="42">A758+1</f>
        <v>21</v>
      </c>
      <c r="B760" s="79" t="s">
        <v>58</v>
      </c>
      <c r="C760" s="73" t="s">
        <v>59</v>
      </c>
      <c r="D760" s="74">
        <v>100</v>
      </c>
      <c r="E760" s="75" t="s">
        <v>57</v>
      </c>
      <c r="F760" s="76">
        <v>15</v>
      </c>
      <c r="G760" s="77"/>
      <c r="H760" s="460"/>
    </row>
    <row r="761" spans="1:8">
      <c r="A761" s="71"/>
      <c r="B761" s="79"/>
      <c r="C761" s="73"/>
      <c r="D761" s="74"/>
      <c r="E761" s="75"/>
      <c r="F761" s="76"/>
      <c r="G761" s="77"/>
      <c r="H761" s="460"/>
    </row>
    <row r="762" spans="1:8" ht="25.5">
      <c r="A762" s="71">
        <f t="shared" si="42"/>
        <v>22</v>
      </c>
      <c r="B762" s="72" t="s">
        <v>132</v>
      </c>
      <c r="C762" s="73" t="s">
        <v>133</v>
      </c>
      <c r="D762" s="74">
        <v>100</v>
      </c>
      <c r="E762" s="75" t="s">
        <v>57</v>
      </c>
      <c r="F762" s="76">
        <v>35</v>
      </c>
      <c r="G762" s="77"/>
      <c r="H762" s="460"/>
    </row>
    <row r="763" spans="1:8">
      <c r="A763" s="71"/>
      <c r="B763" s="72"/>
      <c r="C763" s="73"/>
      <c r="D763" s="74"/>
      <c r="E763" s="75"/>
      <c r="F763" s="76"/>
      <c r="G763" s="77"/>
      <c r="H763" s="460"/>
    </row>
    <row r="764" spans="1:8" ht="25.5">
      <c r="A764" s="71">
        <f t="shared" si="42"/>
        <v>23</v>
      </c>
      <c r="B764" s="72" t="s">
        <v>136</v>
      </c>
      <c r="C764" s="73" t="s">
        <v>137</v>
      </c>
      <c r="D764" s="74">
        <v>100</v>
      </c>
      <c r="E764" s="75" t="s">
        <v>57</v>
      </c>
      <c r="F764" s="76">
        <v>8</v>
      </c>
      <c r="G764" s="77"/>
      <c r="H764" s="460"/>
    </row>
    <row r="765" spans="1:8">
      <c r="A765" s="71"/>
      <c r="B765" s="72"/>
      <c r="C765" s="73"/>
      <c r="D765" s="74"/>
      <c r="E765" s="75"/>
      <c r="F765" s="76"/>
      <c r="G765" s="77"/>
      <c r="H765" s="460"/>
    </row>
    <row r="766" spans="1:8" ht="38.25">
      <c r="A766" s="71">
        <f t="shared" si="42"/>
        <v>24</v>
      </c>
      <c r="B766" s="71" t="s">
        <v>138</v>
      </c>
      <c r="C766" s="73" t="s">
        <v>139</v>
      </c>
      <c r="D766" s="74">
        <v>100</v>
      </c>
      <c r="E766" s="75" t="s">
        <v>140</v>
      </c>
      <c r="F766" s="76">
        <v>15</v>
      </c>
      <c r="G766" s="77"/>
      <c r="H766" s="460"/>
    </row>
    <row r="767" spans="1:8">
      <c r="A767" s="71"/>
      <c r="B767" s="71"/>
      <c r="C767" s="73"/>
      <c r="D767" s="74"/>
      <c r="E767" s="75"/>
      <c r="F767" s="76"/>
      <c r="G767" s="77"/>
      <c r="H767" s="460"/>
    </row>
    <row r="768" spans="1:8" ht="38.25">
      <c r="A768" s="71">
        <f t="shared" si="42"/>
        <v>25</v>
      </c>
      <c r="B768" s="72" t="s">
        <v>141</v>
      </c>
      <c r="C768" s="80" t="s">
        <v>142</v>
      </c>
      <c r="D768" s="74">
        <v>100</v>
      </c>
      <c r="E768" s="75" t="s">
        <v>62</v>
      </c>
      <c r="F768" s="76">
        <v>25</v>
      </c>
      <c r="G768" s="77"/>
      <c r="H768" s="460"/>
    </row>
    <row r="769" spans="1:8">
      <c r="A769" s="71"/>
      <c r="B769" s="72"/>
      <c r="C769" s="80"/>
      <c r="D769" s="74"/>
      <c r="E769" s="75"/>
      <c r="F769" s="76"/>
      <c r="G769" s="77"/>
      <c r="H769" s="460"/>
    </row>
    <row r="770" spans="1:8" ht="25.5">
      <c r="A770" s="71">
        <f t="shared" si="42"/>
        <v>26</v>
      </c>
      <c r="B770" s="72" t="s">
        <v>143</v>
      </c>
      <c r="C770" s="73" t="s">
        <v>144</v>
      </c>
      <c r="D770" s="74">
        <v>100</v>
      </c>
      <c r="E770" s="75" t="s">
        <v>57</v>
      </c>
      <c r="F770" s="76">
        <v>85</v>
      </c>
      <c r="G770" s="77"/>
      <c r="H770" s="460"/>
    </row>
    <row r="771" spans="1:8">
      <c r="A771" s="71"/>
      <c r="B771" s="72"/>
      <c r="C771" s="73"/>
      <c r="D771" s="74"/>
      <c r="E771" s="75"/>
      <c r="F771" s="76"/>
      <c r="G771" s="77"/>
      <c r="H771" s="460"/>
    </row>
    <row r="772" spans="1:8" ht="25.5">
      <c r="A772" s="71">
        <f t="shared" si="42"/>
        <v>27</v>
      </c>
      <c r="B772" s="72" t="s">
        <v>96</v>
      </c>
      <c r="C772" s="73" t="s">
        <v>97</v>
      </c>
      <c r="D772" s="74">
        <v>100</v>
      </c>
      <c r="E772" s="75" t="s">
        <v>57</v>
      </c>
      <c r="F772" s="76">
        <v>225</v>
      </c>
      <c r="G772" s="77"/>
      <c r="H772" s="460"/>
    </row>
    <row r="773" spans="1:8">
      <c r="A773" s="71"/>
      <c r="B773" s="72"/>
      <c r="C773" s="73"/>
      <c r="D773" s="74"/>
      <c r="E773" s="75"/>
      <c r="F773" s="76"/>
      <c r="G773" s="77"/>
      <c r="H773" s="460"/>
    </row>
    <row r="774" spans="1:8" ht="25.5">
      <c r="A774" s="71">
        <f t="shared" si="42"/>
        <v>28</v>
      </c>
      <c r="B774" s="108" t="s">
        <v>158</v>
      </c>
      <c r="C774" s="80" t="s">
        <v>159</v>
      </c>
      <c r="D774" s="74">
        <v>100</v>
      </c>
      <c r="E774" s="75" t="s">
        <v>57</v>
      </c>
      <c r="F774" s="76">
        <v>15</v>
      </c>
      <c r="G774" s="77"/>
      <c r="H774" s="460"/>
    </row>
    <row r="775" spans="1:8">
      <c r="A775" s="71"/>
      <c r="B775" s="108"/>
      <c r="C775" s="80"/>
      <c r="D775" s="74"/>
      <c r="E775" s="75"/>
      <c r="F775" s="76"/>
      <c r="G775" s="77"/>
      <c r="H775" s="460"/>
    </row>
    <row r="776" spans="1:8" ht="38.25">
      <c r="A776" s="71">
        <f t="shared" si="42"/>
        <v>29</v>
      </c>
      <c r="B776" s="81" t="s">
        <v>100</v>
      </c>
      <c r="C776" s="73" t="s">
        <v>101</v>
      </c>
      <c r="D776" s="74">
        <v>1</v>
      </c>
      <c r="E776" s="75" t="s">
        <v>62</v>
      </c>
      <c r="F776" s="76">
        <v>104</v>
      </c>
      <c r="G776" s="77"/>
      <c r="H776" s="460"/>
    </row>
    <row r="777" spans="1:8">
      <c r="A777" s="71"/>
      <c r="B777" s="81"/>
      <c r="C777" s="73"/>
      <c r="D777" s="74"/>
      <c r="E777" s="75"/>
      <c r="F777" s="76"/>
      <c r="G777" s="77"/>
      <c r="H777" s="460"/>
    </row>
    <row r="778" spans="1:8" ht="25.5">
      <c r="A778" s="71">
        <f t="shared" si="42"/>
        <v>30</v>
      </c>
      <c r="B778" s="82" t="s">
        <v>160</v>
      </c>
      <c r="C778" s="73" t="s">
        <v>161</v>
      </c>
      <c r="D778" s="74">
        <v>100</v>
      </c>
      <c r="E778" s="75" t="s">
        <v>62</v>
      </c>
      <c r="F778" s="76">
        <v>155</v>
      </c>
      <c r="G778" s="77"/>
      <c r="H778" s="460"/>
    </row>
    <row r="779" spans="1:8">
      <c r="A779" s="71"/>
      <c r="B779" s="82"/>
      <c r="C779" s="73"/>
      <c r="D779" s="74"/>
      <c r="E779" s="75"/>
      <c r="F779" s="76"/>
      <c r="G779" s="77"/>
      <c r="H779" s="460"/>
    </row>
    <row r="780" spans="1:8" ht="25.5">
      <c r="A780" s="71">
        <f t="shared" si="42"/>
        <v>31</v>
      </c>
      <c r="B780" s="83" t="s">
        <v>162</v>
      </c>
      <c r="C780" s="73" t="s">
        <v>163</v>
      </c>
      <c r="D780" s="74">
        <v>100</v>
      </c>
      <c r="E780" s="75" t="s">
        <v>62</v>
      </c>
      <c r="F780" s="76">
        <v>40</v>
      </c>
      <c r="G780" s="77"/>
      <c r="H780" s="460"/>
    </row>
    <row r="781" spans="1:8">
      <c r="A781" s="71"/>
      <c r="B781" s="83"/>
      <c r="C781" s="73"/>
      <c r="D781" s="74"/>
      <c r="E781" s="75"/>
      <c r="F781" s="76"/>
      <c r="G781" s="77"/>
      <c r="H781" s="460"/>
    </row>
    <row r="782" spans="1:8">
      <c r="A782" s="71">
        <f t="shared" si="42"/>
        <v>32</v>
      </c>
      <c r="B782" s="72" t="s">
        <v>104</v>
      </c>
      <c r="C782" s="73" t="s">
        <v>105</v>
      </c>
      <c r="D782" s="74">
        <v>100</v>
      </c>
      <c r="E782" s="75" t="s">
        <v>62</v>
      </c>
      <c r="F782" s="76">
        <v>160</v>
      </c>
      <c r="G782" s="77"/>
      <c r="H782" s="460"/>
    </row>
    <row r="783" spans="1:8">
      <c r="A783" s="71"/>
      <c r="B783" s="72"/>
      <c r="C783" s="73"/>
      <c r="D783" s="74"/>
      <c r="E783" s="75"/>
      <c r="F783" s="76"/>
      <c r="G783" s="77"/>
      <c r="H783" s="460"/>
    </row>
    <row r="784" spans="1:8" ht="25.5">
      <c r="A784" s="71">
        <f t="shared" si="42"/>
        <v>33</v>
      </c>
      <c r="B784" s="72" t="s">
        <v>145</v>
      </c>
      <c r="C784" s="73" t="s">
        <v>146</v>
      </c>
      <c r="D784" s="74">
        <v>100</v>
      </c>
      <c r="E784" s="75" t="s">
        <v>62</v>
      </c>
      <c r="F784" s="76">
        <v>290</v>
      </c>
      <c r="G784" s="77"/>
      <c r="H784" s="460"/>
    </row>
    <row r="785" spans="1:8">
      <c r="A785" s="71"/>
      <c r="B785" s="72"/>
      <c r="C785" s="73"/>
      <c r="D785" s="74"/>
      <c r="E785" s="75"/>
      <c r="F785" s="76"/>
      <c r="G785" s="77"/>
      <c r="H785" s="460"/>
    </row>
    <row r="786" spans="1:8">
      <c r="A786" s="71">
        <f t="shared" si="42"/>
        <v>34</v>
      </c>
      <c r="B786" s="72" t="s">
        <v>147</v>
      </c>
      <c r="C786" s="80" t="s">
        <v>148</v>
      </c>
      <c r="D786" s="74">
        <v>100</v>
      </c>
      <c r="E786" s="75" t="s">
        <v>62</v>
      </c>
      <c r="F786" s="76">
        <v>240</v>
      </c>
      <c r="G786" s="77"/>
      <c r="H786" s="460"/>
    </row>
    <row r="787" spans="1:8">
      <c r="A787" s="71"/>
      <c r="B787" s="72"/>
      <c r="C787" s="80"/>
      <c r="D787" s="74"/>
      <c r="E787" s="75"/>
      <c r="F787" s="76"/>
      <c r="G787" s="77"/>
      <c r="H787" s="460"/>
    </row>
    <row r="788" spans="1:8">
      <c r="A788" s="71">
        <f t="shared" si="42"/>
        <v>35</v>
      </c>
      <c r="B788" s="72" t="s">
        <v>149</v>
      </c>
      <c r="C788" s="80" t="s">
        <v>150</v>
      </c>
      <c r="D788" s="74">
        <v>100</v>
      </c>
      <c r="E788" s="75" t="s">
        <v>62</v>
      </c>
      <c r="F788" s="76">
        <f>F786</f>
        <v>240</v>
      </c>
      <c r="G788" s="77"/>
      <c r="H788" s="460"/>
    </row>
    <row r="789" spans="1:8">
      <c r="A789" s="71"/>
      <c r="B789" s="72"/>
      <c r="C789" s="80"/>
      <c r="D789" s="74"/>
      <c r="E789" s="75"/>
      <c r="F789" s="76"/>
      <c r="G789" s="77"/>
      <c r="H789" s="460"/>
    </row>
    <row r="790" spans="1:8" ht="25.5">
      <c r="A790" s="71">
        <f t="shared" si="42"/>
        <v>36</v>
      </c>
      <c r="B790" s="82" t="s">
        <v>151</v>
      </c>
      <c r="C790" s="73" t="s">
        <v>152</v>
      </c>
      <c r="D790" s="74">
        <v>100</v>
      </c>
      <c r="E790" s="75" t="s">
        <v>62</v>
      </c>
      <c r="F790" s="76">
        <f>F784</f>
        <v>290</v>
      </c>
      <c r="G790" s="77"/>
      <c r="H790" s="460"/>
    </row>
    <row r="791" spans="1:8">
      <c r="A791" s="71"/>
      <c r="B791" s="82"/>
      <c r="C791" s="73"/>
      <c r="D791" s="74"/>
      <c r="E791" s="75"/>
      <c r="F791" s="76"/>
      <c r="G791" s="77"/>
      <c r="H791" s="460"/>
    </row>
    <row r="792" spans="1:8" ht="153">
      <c r="A792" s="71">
        <f t="shared" si="42"/>
        <v>37</v>
      </c>
      <c r="B792" s="83" t="s">
        <v>121</v>
      </c>
      <c r="C792" s="73" t="s">
        <v>122</v>
      </c>
      <c r="D792" s="74">
        <v>1</v>
      </c>
      <c r="E792" s="75" t="s">
        <v>123</v>
      </c>
      <c r="F792" s="76">
        <v>8</v>
      </c>
      <c r="G792" s="77"/>
      <c r="H792" s="460"/>
    </row>
    <row r="793" spans="1:8">
      <c r="A793" s="71"/>
      <c r="B793" s="83"/>
      <c r="C793" s="73"/>
      <c r="D793" s="74"/>
      <c r="E793" s="75"/>
      <c r="F793" s="76"/>
      <c r="G793" s="77"/>
      <c r="H793" s="460"/>
    </row>
    <row r="794" spans="1:8" ht="38.25">
      <c r="A794" s="71">
        <f t="shared" si="42"/>
        <v>38</v>
      </c>
      <c r="B794" s="72" t="s">
        <v>124</v>
      </c>
      <c r="C794" s="73" t="s">
        <v>125</v>
      </c>
      <c r="D794" s="74">
        <v>1</v>
      </c>
      <c r="E794" s="75" t="s">
        <v>62</v>
      </c>
      <c r="F794" s="76">
        <v>35</v>
      </c>
      <c r="G794" s="77"/>
      <c r="H794" s="460"/>
    </row>
    <row r="795" spans="1:8">
      <c r="A795" s="71"/>
      <c r="B795" s="72"/>
      <c r="C795" s="73"/>
      <c r="D795" s="74"/>
      <c r="E795" s="75"/>
      <c r="F795" s="76"/>
      <c r="G795" s="77"/>
      <c r="H795" s="460"/>
    </row>
    <row r="796" spans="1:8" ht="38.25">
      <c r="A796" s="71">
        <f t="shared" si="42"/>
        <v>39</v>
      </c>
      <c r="B796" s="72" t="s">
        <v>155</v>
      </c>
      <c r="C796" s="73" t="s">
        <v>156</v>
      </c>
      <c r="D796" s="74">
        <v>100</v>
      </c>
      <c r="E796" s="75" t="s">
        <v>62</v>
      </c>
      <c r="F796" s="76">
        <v>270</v>
      </c>
      <c r="G796" s="77"/>
      <c r="H796" s="460"/>
    </row>
    <row r="797" spans="1:8">
      <c r="A797" s="71"/>
      <c r="B797" s="72"/>
      <c r="C797" s="73"/>
      <c r="D797" s="74"/>
      <c r="E797" s="75"/>
      <c r="F797" s="76"/>
      <c r="G797" s="77"/>
      <c r="H797" s="460"/>
    </row>
    <row r="798" spans="1:8">
      <c r="A798" s="68" t="s">
        <v>75</v>
      </c>
      <c r="B798" s="71"/>
      <c r="C798" s="84" t="s">
        <v>164</v>
      </c>
      <c r="D798" s="74"/>
      <c r="E798" s="75"/>
      <c r="F798" s="76"/>
      <c r="G798" s="77"/>
      <c r="H798" s="460"/>
    </row>
    <row r="799" spans="1:8">
      <c r="A799" s="71"/>
      <c r="B799" s="71"/>
      <c r="C799" s="84"/>
      <c r="D799" s="74"/>
      <c r="E799" s="75"/>
      <c r="F799" s="76"/>
      <c r="G799" s="77"/>
      <c r="H799" s="460"/>
    </row>
    <row r="800" spans="1:8" ht="191.25">
      <c r="A800" s="71">
        <f>A796+1</f>
        <v>40</v>
      </c>
      <c r="B800" s="72" t="s">
        <v>165</v>
      </c>
      <c r="C800" s="73" t="s">
        <v>166</v>
      </c>
      <c r="D800" s="74">
        <v>1</v>
      </c>
      <c r="E800" s="75" t="s">
        <v>167</v>
      </c>
      <c r="F800" s="76">
        <v>1</v>
      </c>
      <c r="G800" s="77"/>
      <c r="H800" s="460"/>
    </row>
    <row r="801" spans="1:8">
      <c r="A801" s="71"/>
      <c r="B801" s="72"/>
      <c r="C801" s="73"/>
      <c r="D801" s="74"/>
      <c r="E801" s="75"/>
      <c r="F801" s="76"/>
      <c r="G801" s="77"/>
      <c r="H801" s="460"/>
    </row>
    <row r="802" spans="1:8" ht="38.25">
      <c r="A802" s="71">
        <f t="shared" si="42"/>
        <v>41</v>
      </c>
      <c r="B802" s="72" t="s">
        <v>168</v>
      </c>
      <c r="C802" s="73" t="s">
        <v>169</v>
      </c>
      <c r="D802" s="74">
        <v>1</v>
      </c>
      <c r="E802" s="75" t="s">
        <v>167</v>
      </c>
      <c r="F802" s="76">
        <v>2</v>
      </c>
      <c r="G802" s="77"/>
      <c r="H802" s="460"/>
    </row>
    <row r="803" spans="1:8">
      <c r="A803" s="71"/>
      <c r="B803" s="72"/>
      <c r="C803" s="73"/>
      <c r="D803" s="74"/>
      <c r="E803" s="75"/>
      <c r="F803" s="76"/>
      <c r="G803" s="77"/>
      <c r="H803" s="460"/>
    </row>
    <row r="804" spans="1:8" ht="63.75">
      <c r="A804" s="71">
        <f t="shared" si="42"/>
        <v>42</v>
      </c>
      <c r="B804" s="72" t="s">
        <v>170</v>
      </c>
      <c r="C804" s="73" t="s">
        <v>171</v>
      </c>
      <c r="D804" s="74">
        <v>1</v>
      </c>
      <c r="E804" s="75" t="s">
        <v>172</v>
      </c>
      <c r="F804" s="76">
        <v>2</v>
      </c>
      <c r="G804" s="77"/>
      <c r="H804" s="460"/>
    </row>
    <row r="805" spans="1:8">
      <c r="A805" s="71"/>
      <c r="B805" s="72"/>
      <c r="C805" s="73"/>
      <c r="D805" s="74"/>
      <c r="E805" s="75"/>
      <c r="F805" s="76"/>
      <c r="G805" s="77"/>
      <c r="H805" s="460"/>
    </row>
    <row r="806" spans="1:8" ht="63.75">
      <c r="A806" s="71">
        <f t="shared" si="42"/>
        <v>43</v>
      </c>
      <c r="B806" s="72" t="s">
        <v>173</v>
      </c>
      <c r="C806" s="73" t="s">
        <v>174</v>
      </c>
      <c r="D806" s="74">
        <v>1</v>
      </c>
      <c r="E806" s="75" t="s">
        <v>167</v>
      </c>
      <c r="F806" s="76">
        <v>2</v>
      </c>
      <c r="G806" s="77"/>
      <c r="H806" s="460"/>
    </row>
    <row r="807" spans="1:8">
      <c r="A807" s="71"/>
      <c r="B807" s="72"/>
      <c r="C807" s="73"/>
      <c r="D807" s="74"/>
      <c r="E807" s="75"/>
      <c r="F807" s="76"/>
      <c r="G807" s="77"/>
      <c r="H807" s="460"/>
    </row>
    <row r="808" spans="1:8" ht="25.5">
      <c r="A808" s="71">
        <f t="shared" si="42"/>
        <v>44</v>
      </c>
      <c r="B808" s="72" t="s">
        <v>175</v>
      </c>
      <c r="C808" s="80" t="s">
        <v>176</v>
      </c>
      <c r="D808" s="74">
        <v>1</v>
      </c>
      <c r="E808" s="75" t="s">
        <v>167</v>
      </c>
      <c r="F808" s="76">
        <v>2</v>
      </c>
      <c r="G808" s="77"/>
      <c r="H808" s="460"/>
    </row>
    <row r="809" spans="1:8">
      <c r="A809" s="71"/>
      <c r="B809" s="72"/>
      <c r="C809" s="80"/>
      <c r="D809" s="74"/>
      <c r="E809" s="75"/>
      <c r="F809" s="76"/>
      <c r="G809" s="77"/>
      <c r="H809" s="460"/>
    </row>
    <row r="810" spans="1:8" ht="25.5">
      <c r="A810" s="71">
        <f t="shared" si="42"/>
        <v>45</v>
      </c>
      <c r="B810" s="72" t="s">
        <v>177</v>
      </c>
      <c r="C810" s="80" t="s">
        <v>178</v>
      </c>
      <c r="D810" s="74">
        <v>1</v>
      </c>
      <c r="E810" s="75" t="s">
        <v>167</v>
      </c>
      <c r="F810" s="76">
        <v>2</v>
      </c>
      <c r="G810" s="77"/>
      <c r="H810" s="460"/>
    </row>
    <row r="811" spans="1:8">
      <c r="A811" s="71"/>
      <c r="B811" s="72"/>
      <c r="C811" s="80"/>
      <c r="D811" s="74"/>
      <c r="E811" s="75"/>
      <c r="F811" s="76"/>
      <c r="G811" s="77"/>
      <c r="H811" s="460"/>
    </row>
    <row r="812" spans="1:8" ht="25.5">
      <c r="A812" s="71">
        <f t="shared" si="42"/>
        <v>46</v>
      </c>
      <c r="B812" s="72" t="s">
        <v>179</v>
      </c>
      <c r="C812" s="80" t="s">
        <v>180</v>
      </c>
      <c r="D812" s="74">
        <v>1</v>
      </c>
      <c r="E812" s="75" t="s">
        <v>167</v>
      </c>
      <c r="F812" s="76">
        <v>2</v>
      </c>
      <c r="G812" s="77"/>
      <c r="H812" s="460"/>
    </row>
    <row r="813" spans="1:8">
      <c r="A813" s="71"/>
      <c r="B813" s="72"/>
      <c r="C813" s="80"/>
      <c r="D813" s="74"/>
      <c r="E813" s="75"/>
      <c r="F813" s="76"/>
      <c r="G813" s="77"/>
      <c r="H813" s="460"/>
    </row>
    <row r="814" spans="1:8" ht="38.25">
      <c r="A814" s="71">
        <f t="shared" si="42"/>
        <v>47</v>
      </c>
      <c r="B814" s="72" t="s">
        <v>181</v>
      </c>
      <c r="C814" s="80" t="s">
        <v>182</v>
      </c>
      <c r="D814" s="74">
        <v>1</v>
      </c>
      <c r="E814" s="75" t="s">
        <v>167</v>
      </c>
      <c r="F814" s="76">
        <v>2</v>
      </c>
      <c r="G814" s="77"/>
      <c r="H814" s="460"/>
    </row>
    <row r="815" spans="1:8">
      <c r="A815" s="71"/>
      <c r="B815" s="72"/>
      <c r="C815" s="80"/>
      <c r="D815" s="74"/>
      <c r="E815" s="75"/>
      <c r="F815" s="76"/>
      <c r="G815" s="77"/>
      <c r="H815" s="460"/>
    </row>
    <row r="816" spans="1:8" ht="38.25">
      <c r="A816" s="71">
        <f t="shared" si="42"/>
        <v>48</v>
      </c>
      <c r="B816" s="72" t="s">
        <v>183</v>
      </c>
      <c r="C816" s="80" t="s">
        <v>184</v>
      </c>
      <c r="D816" s="74">
        <v>1</v>
      </c>
      <c r="E816" s="75" t="s">
        <v>167</v>
      </c>
      <c r="F816" s="76">
        <v>2</v>
      </c>
      <c r="G816" s="77"/>
      <c r="H816" s="460"/>
    </row>
    <row r="817" spans="1:8">
      <c r="A817" s="71"/>
      <c r="B817" s="72"/>
      <c r="C817" s="80"/>
      <c r="D817" s="74"/>
      <c r="E817" s="75"/>
      <c r="F817" s="76"/>
      <c r="G817" s="77"/>
      <c r="H817" s="460"/>
    </row>
    <row r="818" spans="1:8" ht="38.25">
      <c r="A818" s="71">
        <f t="shared" si="42"/>
        <v>49</v>
      </c>
      <c r="B818" s="72" t="s">
        <v>185</v>
      </c>
      <c r="C818" s="73" t="s">
        <v>186</v>
      </c>
      <c r="D818" s="74">
        <v>1</v>
      </c>
      <c r="E818" s="75" t="s">
        <v>167</v>
      </c>
      <c r="F818" s="76">
        <v>2</v>
      </c>
      <c r="G818" s="77"/>
      <c r="H818" s="460"/>
    </row>
    <row r="819" spans="1:8">
      <c r="A819" s="71"/>
      <c r="B819" s="72"/>
      <c r="C819" s="73"/>
      <c r="D819" s="74"/>
      <c r="E819" s="75"/>
      <c r="F819" s="76"/>
      <c r="G819" s="77"/>
      <c r="H819" s="460"/>
    </row>
    <row r="820" spans="1:8" ht="38.25">
      <c r="A820" s="71">
        <f t="shared" si="42"/>
        <v>50</v>
      </c>
      <c r="B820" s="72" t="s">
        <v>187</v>
      </c>
      <c r="C820" s="73" t="s">
        <v>188</v>
      </c>
      <c r="D820" s="74">
        <v>1</v>
      </c>
      <c r="E820" s="75" t="s">
        <v>172</v>
      </c>
      <c r="F820" s="76">
        <v>2</v>
      </c>
      <c r="G820" s="77"/>
      <c r="H820" s="460"/>
    </row>
    <row r="821" spans="1:8">
      <c r="A821" s="71"/>
      <c r="B821" s="72"/>
      <c r="C821" s="73"/>
      <c r="D821" s="74"/>
      <c r="E821" s="75"/>
      <c r="F821" s="76"/>
      <c r="G821" s="77"/>
      <c r="H821" s="460"/>
    </row>
    <row r="822" spans="1:8" ht="51">
      <c r="A822" s="71">
        <f t="shared" si="42"/>
        <v>51</v>
      </c>
      <c r="B822" s="72" t="s">
        <v>189</v>
      </c>
      <c r="C822" s="73" t="s">
        <v>190</v>
      </c>
      <c r="D822" s="74">
        <v>1</v>
      </c>
      <c r="E822" s="75" t="s">
        <v>167</v>
      </c>
      <c r="F822" s="76">
        <v>1</v>
      </c>
      <c r="G822" s="77"/>
      <c r="H822" s="460"/>
    </row>
    <row r="823" spans="1:8">
      <c r="A823" s="71"/>
      <c r="B823" s="72"/>
      <c r="C823" s="73"/>
      <c r="D823" s="74"/>
      <c r="E823" s="75"/>
      <c r="F823" s="76"/>
      <c r="G823" s="77"/>
      <c r="H823" s="460"/>
    </row>
    <row r="824" spans="1:8" ht="38.25">
      <c r="A824" s="71">
        <f t="shared" ref="A824:A840" si="43">A822+1</f>
        <v>52</v>
      </c>
      <c r="B824" s="72" t="s">
        <v>191</v>
      </c>
      <c r="C824" s="73" t="s">
        <v>192</v>
      </c>
      <c r="D824" s="74">
        <v>1</v>
      </c>
      <c r="E824" s="75" t="s">
        <v>167</v>
      </c>
      <c r="F824" s="76">
        <v>1</v>
      </c>
      <c r="G824" s="77"/>
      <c r="H824" s="460"/>
    </row>
    <row r="825" spans="1:8">
      <c r="A825" s="71"/>
      <c r="B825" s="72"/>
      <c r="C825" s="73"/>
      <c r="D825" s="74"/>
      <c r="E825" s="75"/>
      <c r="F825" s="76"/>
      <c r="G825" s="77"/>
      <c r="H825" s="460"/>
    </row>
    <row r="826" spans="1:8" ht="25.5">
      <c r="A826" s="71">
        <f t="shared" si="43"/>
        <v>53</v>
      </c>
      <c r="B826" s="72" t="s">
        <v>193</v>
      </c>
      <c r="C826" s="73" t="s">
        <v>194</v>
      </c>
      <c r="D826" s="74">
        <v>1</v>
      </c>
      <c r="E826" s="75" t="s">
        <v>172</v>
      </c>
      <c r="F826" s="76">
        <v>1</v>
      </c>
      <c r="G826" s="77"/>
      <c r="H826" s="460"/>
    </row>
    <row r="827" spans="1:8">
      <c r="A827" s="71"/>
      <c r="B827" s="72"/>
      <c r="C827" s="73"/>
      <c r="D827" s="74"/>
      <c r="E827" s="75"/>
      <c r="F827" s="76"/>
      <c r="G827" s="77"/>
      <c r="H827" s="460"/>
    </row>
    <row r="828" spans="1:8" ht="25.5">
      <c r="A828" s="71">
        <f t="shared" si="43"/>
        <v>54</v>
      </c>
      <c r="B828" s="72" t="s">
        <v>195</v>
      </c>
      <c r="C828" s="80" t="s">
        <v>196</v>
      </c>
      <c r="D828" s="74">
        <v>1</v>
      </c>
      <c r="E828" s="75" t="s">
        <v>65</v>
      </c>
      <c r="F828" s="76">
        <v>65</v>
      </c>
      <c r="G828" s="77"/>
      <c r="H828" s="460"/>
    </row>
    <row r="829" spans="1:8">
      <c r="A829" s="71"/>
      <c r="B829" s="72"/>
      <c r="C829" s="80"/>
      <c r="D829" s="74"/>
      <c r="E829" s="75"/>
      <c r="F829" s="76"/>
      <c r="G829" s="77"/>
      <c r="H829" s="460"/>
    </row>
    <row r="830" spans="1:8" ht="25.5">
      <c r="A830" s="71">
        <f t="shared" si="43"/>
        <v>55</v>
      </c>
      <c r="B830" s="72" t="s">
        <v>197</v>
      </c>
      <c r="C830" s="80" t="s">
        <v>198</v>
      </c>
      <c r="D830" s="74">
        <v>1</v>
      </c>
      <c r="E830" s="75" t="s">
        <v>65</v>
      </c>
      <c r="F830" s="76">
        <v>25</v>
      </c>
      <c r="G830" s="77"/>
      <c r="H830" s="460"/>
    </row>
    <row r="831" spans="1:8">
      <c r="A831" s="71"/>
      <c r="B831" s="72"/>
      <c r="C831" s="80"/>
      <c r="D831" s="74"/>
      <c r="E831" s="75"/>
      <c r="F831" s="76"/>
      <c r="G831" s="77"/>
      <c r="H831" s="460"/>
    </row>
    <row r="832" spans="1:8" ht="76.5">
      <c r="A832" s="71">
        <f t="shared" si="43"/>
        <v>56</v>
      </c>
      <c r="B832" s="72" t="s">
        <v>199</v>
      </c>
      <c r="C832" s="80" t="s">
        <v>200</v>
      </c>
      <c r="D832" s="74">
        <v>1</v>
      </c>
      <c r="E832" s="75" t="s">
        <v>167</v>
      </c>
      <c r="F832" s="76">
        <v>1</v>
      </c>
      <c r="G832" s="77"/>
      <c r="H832" s="460"/>
    </row>
    <row r="833" spans="1:8">
      <c r="A833" s="71"/>
      <c r="B833" s="72"/>
      <c r="C833" s="80"/>
      <c r="D833" s="74"/>
      <c r="E833" s="75"/>
      <c r="F833" s="76"/>
      <c r="G833" s="77"/>
      <c r="H833" s="460"/>
    </row>
    <row r="834" spans="1:8" ht="25.5">
      <c r="A834" s="71">
        <f t="shared" si="43"/>
        <v>57</v>
      </c>
      <c r="B834" s="72" t="s">
        <v>201</v>
      </c>
      <c r="C834" s="73" t="s">
        <v>202</v>
      </c>
      <c r="D834" s="74">
        <v>1</v>
      </c>
      <c r="E834" s="75" t="s">
        <v>65</v>
      </c>
      <c r="F834" s="76">
        <v>35</v>
      </c>
      <c r="G834" s="77"/>
      <c r="H834" s="460"/>
    </row>
    <row r="835" spans="1:8">
      <c r="A835" s="71"/>
      <c r="B835" s="72"/>
      <c r="C835" s="73"/>
      <c r="D835" s="74"/>
      <c r="E835" s="75"/>
      <c r="F835" s="76"/>
      <c r="G835" s="77"/>
      <c r="H835" s="460"/>
    </row>
    <row r="836" spans="1:8" ht="25.5">
      <c r="A836" s="71">
        <f t="shared" si="43"/>
        <v>58</v>
      </c>
      <c r="B836" s="72" t="s">
        <v>203</v>
      </c>
      <c r="C836" s="73" t="s">
        <v>204</v>
      </c>
      <c r="D836" s="74">
        <v>1</v>
      </c>
      <c r="E836" s="75" t="s">
        <v>65</v>
      </c>
      <c r="F836" s="76">
        <v>25</v>
      </c>
      <c r="G836" s="77"/>
      <c r="H836" s="460"/>
    </row>
    <row r="837" spans="1:8">
      <c r="A837" s="71"/>
      <c r="B837" s="72"/>
      <c r="C837" s="73"/>
      <c r="D837" s="74"/>
      <c r="E837" s="75"/>
      <c r="F837" s="76"/>
      <c r="G837" s="77"/>
      <c r="H837" s="460"/>
    </row>
    <row r="838" spans="1:8" ht="102">
      <c r="A838" s="71">
        <f t="shared" si="43"/>
        <v>59</v>
      </c>
      <c r="B838" s="72" t="s">
        <v>205</v>
      </c>
      <c r="C838" s="78" t="s">
        <v>206</v>
      </c>
      <c r="D838" s="74">
        <v>1</v>
      </c>
      <c r="E838" s="75" t="s">
        <v>65</v>
      </c>
      <c r="F838" s="76">
        <v>10</v>
      </c>
      <c r="G838" s="77"/>
      <c r="H838" s="460"/>
    </row>
    <row r="839" spans="1:8">
      <c r="A839" s="71"/>
      <c r="B839" s="72"/>
      <c r="C839" s="73"/>
      <c r="D839" s="74"/>
      <c r="E839" s="75"/>
      <c r="F839" s="76"/>
      <c r="G839" s="77"/>
      <c r="H839" s="460"/>
    </row>
    <row r="840" spans="1:8">
      <c r="A840" s="71">
        <f t="shared" si="43"/>
        <v>60</v>
      </c>
      <c r="B840" s="72" t="s">
        <v>207</v>
      </c>
      <c r="C840" s="73" t="s">
        <v>208</v>
      </c>
      <c r="D840" s="74">
        <v>1</v>
      </c>
      <c r="E840" s="75" t="s">
        <v>167</v>
      </c>
      <c r="F840" s="76">
        <v>1</v>
      </c>
      <c r="G840" s="77"/>
      <c r="H840" s="460"/>
    </row>
    <row r="841" spans="1:8">
      <c r="A841" s="71"/>
      <c r="B841" s="72"/>
      <c r="C841" s="73"/>
      <c r="D841" s="74"/>
      <c r="E841" s="75"/>
      <c r="F841" s="76"/>
      <c r="G841" s="77"/>
      <c r="H841" s="460"/>
    </row>
    <row r="842" spans="1:8">
      <c r="A842" s="68" t="s">
        <v>76</v>
      </c>
      <c r="B842" s="68"/>
      <c r="C842" s="84" t="s">
        <v>211</v>
      </c>
      <c r="D842" s="74"/>
      <c r="E842" s="75"/>
      <c r="F842" s="538"/>
      <c r="G842" s="77"/>
      <c r="H842" s="460"/>
    </row>
    <row r="843" spans="1:8">
      <c r="A843" s="68"/>
      <c r="B843" s="68"/>
      <c r="C843" s="123"/>
      <c r="D843" s="74"/>
      <c r="E843" s="75"/>
      <c r="F843" s="76"/>
      <c r="G843" s="77"/>
      <c r="H843" s="460"/>
    </row>
    <row r="844" spans="1:8" ht="25.5">
      <c r="A844" s="71">
        <f>A840+1</f>
        <v>61</v>
      </c>
      <c r="B844" s="72" t="s">
        <v>129</v>
      </c>
      <c r="C844" s="73" t="s">
        <v>130</v>
      </c>
      <c r="D844" s="74">
        <v>1000</v>
      </c>
      <c r="E844" s="75" t="s">
        <v>57</v>
      </c>
      <c r="F844" s="76">
        <v>70</v>
      </c>
      <c r="G844" s="77"/>
      <c r="H844" s="460"/>
    </row>
    <row r="845" spans="1:8">
      <c r="A845" s="71"/>
      <c r="B845" s="72"/>
      <c r="C845" s="73"/>
      <c r="D845" s="74"/>
      <c r="E845" s="75"/>
      <c r="F845" s="76"/>
      <c r="G845" s="77"/>
      <c r="H845" s="460"/>
    </row>
    <row r="846" spans="1:8" ht="25.5">
      <c r="A846" s="71">
        <f>A844+1</f>
        <v>62</v>
      </c>
      <c r="B846" s="72" t="s">
        <v>55</v>
      </c>
      <c r="C846" s="73" t="s">
        <v>131</v>
      </c>
      <c r="D846" s="74">
        <v>1000</v>
      </c>
      <c r="E846" s="75" t="s">
        <v>57</v>
      </c>
      <c r="F846" s="76">
        <v>160</v>
      </c>
      <c r="G846" s="77"/>
      <c r="H846" s="460"/>
    </row>
    <row r="847" spans="1:8">
      <c r="A847" s="71"/>
      <c r="B847" s="72"/>
      <c r="C847" s="73"/>
      <c r="D847" s="74"/>
      <c r="E847" s="75"/>
      <c r="F847" s="76"/>
      <c r="G847" s="77"/>
      <c r="H847" s="460"/>
    </row>
    <row r="848" spans="1:8">
      <c r="A848" s="71">
        <f>A846+1</f>
        <v>63</v>
      </c>
      <c r="B848" s="72" t="s">
        <v>87</v>
      </c>
      <c r="C848" s="73" t="s">
        <v>88</v>
      </c>
      <c r="D848" s="74">
        <v>100</v>
      </c>
      <c r="E848" s="75" t="s">
        <v>57</v>
      </c>
      <c r="F848" s="76">
        <v>80</v>
      </c>
      <c r="G848" s="77"/>
      <c r="H848" s="460"/>
    </row>
    <row r="849" spans="1:8">
      <c r="A849" s="71"/>
      <c r="B849" s="72"/>
      <c r="C849" s="73"/>
      <c r="D849" s="74"/>
      <c r="E849" s="75"/>
      <c r="F849" s="76"/>
      <c r="G849" s="77"/>
      <c r="H849" s="460"/>
    </row>
    <row r="850" spans="1:8" ht="25.5">
      <c r="A850" s="71">
        <f>A848+1</f>
        <v>64</v>
      </c>
      <c r="B850" s="72" t="s">
        <v>132</v>
      </c>
      <c r="C850" s="73" t="s">
        <v>133</v>
      </c>
      <c r="D850" s="74">
        <v>100</v>
      </c>
      <c r="E850" s="75" t="s">
        <v>57</v>
      </c>
      <c r="F850" s="76">
        <v>30</v>
      </c>
      <c r="G850" s="77"/>
      <c r="H850" s="460"/>
    </row>
    <row r="851" spans="1:8">
      <c r="A851" s="71"/>
      <c r="B851" s="72"/>
      <c r="C851" s="73"/>
      <c r="D851" s="74"/>
      <c r="E851" s="75"/>
      <c r="F851" s="76"/>
      <c r="G851" s="77"/>
      <c r="H851" s="460"/>
    </row>
    <row r="852" spans="1:8" ht="38.25">
      <c r="A852" s="71">
        <f>A850+1</f>
        <v>65</v>
      </c>
      <c r="B852" s="72" t="s">
        <v>141</v>
      </c>
      <c r="C852" s="80" t="s">
        <v>142</v>
      </c>
      <c r="D852" s="74">
        <v>100</v>
      </c>
      <c r="E852" s="75" t="s">
        <v>62</v>
      </c>
      <c r="F852" s="76">
        <v>15</v>
      </c>
      <c r="G852" s="77"/>
      <c r="H852" s="460"/>
    </row>
    <row r="853" spans="1:8">
      <c r="A853" s="71"/>
      <c r="B853" s="72"/>
      <c r="C853" s="80"/>
      <c r="D853" s="74"/>
      <c r="E853" s="75"/>
      <c r="F853" s="76"/>
      <c r="G853" s="77"/>
      <c r="H853" s="460"/>
    </row>
    <row r="854" spans="1:8" ht="25.5">
      <c r="A854" s="71">
        <f t="shared" ref="A854:A868" si="44">A852+1</f>
        <v>66</v>
      </c>
      <c r="B854" s="72" t="s">
        <v>143</v>
      </c>
      <c r="C854" s="73" t="s">
        <v>144</v>
      </c>
      <c r="D854" s="74">
        <v>100</v>
      </c>
      <c r="E854" s="75" t="s">
        <v>57</v>
      </c>
      <c r="F854" s="76">
        <v>55</v>
      </c>
      <c r="G854" s="77"/>
      <c r="H854" s="460"/>
    </row>
    <row r="855" spans="1:8">
      <c r="A855" s="71"/>
      <c r="B855" s="72"/>
      <c r="C855" s="73"/>
      <c r="D855" s="74"/>
      <c r="E855" s="75"/>
      <c r="F855" s="76"/>
      <c r="G855" s="77"/>
      <c r="H855" s="460"/>
    </row>
    <row r="856" spans="1:8" ht="25.5">
      <c r="A856" s="71">
        <f t="shared" si="44"/>
        <v>67</v>
      </c>
      <c r="B856" s="72" t="s">
        <v>96</v>
      </c>
      <c r="C856" s="73" t="s">
        <v>97</v>
      </c>
      <c r="D856" s="74">
        <v>100</v>
      </c>
      <c r="E856" s="75" t="s">
        <v>57</v>
      </c>
      <c r="F856" s="76">
        <v>85</v>
      </c>
      <c r="G856" s="77"/>
      <c r="H856" s="460"/>
    </row>
    <row r="857" spans="1:8">
      <c r="A857" s="71"/>
      <c r="B857" s="72"/>
      <c r="C857" s="73"/>
      <c r="D857" s="74"/>
      <c r="E857" s="75"/>
      <c r="F857" s="76"/>
      <c r="G857" s="77"/>
      <c r="H857" s="460"/>
    </row>
    <row r="858" spans="1:8">
      <c r="A858" s="71">
        <f t="shared" si="44"/>
        <v>68</v>
      </c>
      <c r="B858" s="72" t="s">
        <v>104</v>
      </c>
      <c r="C858" s="73" t="s">
        <v>105</v>
      </c>
      <c r="D858" s="74">
        <v>100</v>
      </c>
      <c r="E858" s="75" t="s">
        <v>62</v>
      </c>
      <c r="F858" s="76">
        <v>100</v>
      </c>
      <c r="G858" s="77"/>
      <c r="H858" s="460"/>
    </row>
    <row r="859" spans="1:8">
      <c r="A859" s="71"/>
      <c r="B859" s="72"/>
      <c r="C859" s="73"/>
      <c r="D859" s="74"/>
      <c r="E859" s="75"/>
      <c r="F859" s="76"/>
      <c r="G859" s="77"/>
      <c r="H859" s="460"/>
    </row>
    <row r="860" spans="1:8" ht="25.5">
      <c r="A860" s="71">
        <f t="shared" si="44"/>
        <v>69</v>
      </c>
      <c r="B860" s="72" t="s">
        <v>145</v>
      </c>
      <c r="C860" s="73" t="s">
        <v>146</v>
      </c>
      <c r="D860" s="74">
        <v>100</v>
      </c>
      <c r="E860" s="75" t="s">
        <v>62</v>
      </c>
      <c r="F860" s="76">
        <v>140</v>
      </c>
      <c r="G860" s="77"/>
      <c r="H860" s="460"/>
    </row>
    <row r="861" spans="1:8">
      <c r="A861" s="71"/>
      <c r="B861" s="72"/>
      <c r="C861" s="73"/>
      <c r="D861" s="74"/>
      <c r="E861" s="75"/>
      <c r="F861" s="76"/>
      <c r="G861" s="77"/>
      <c r="H861" s="460"/>
    </row>
    <row r="862" spans="1:8">
      <c r="A862" s="71">
        <f t="shared" si="44"/>
        <v>70</v>
      </c>
      <c r="B862" s="72" t="s">
        <v>147</v>
      </c>
      <c r="C862" s="80" t="s">
        <v>148</v>
      </c>
      <c r="D862" s="74">
        <v>100</v>
      </c>
      <c r="E862" s="75" t="s">
        <v>62</v>
      </c>
      <c r="F862" s="76">
        <v>100</v>
      </c>
      <c r="G862" s="77"/>
      <c r="H862" s="460"/>
    </row>
    <row r="863" spans="1:8">
      <c r="A863" s="71"/>
      <c r="B863" s="72"/>
      <c r="C863" s="80"/>
      <c r="D863" s="74"/>
      <c r="E863" s="75"/>
      <c r="F863" s="76"/>
      <c r="G863" s="77"/>
      <c r="H863" s="460"/>
    </row>
    <row r="864" spans="1:8">
      <c r="A864" s="71">
        <f t="shared" si="44"/>
        <v>71</v>
      </c>
      <c r="B864" s="72" t="s">
        <v>149</v>
      </c>
      <c r="C864" s="80" t="s">
        <v>150</v>
      </c>
      <c r="D864" s="74">
        <v>100</v>
      </c>
      <c r="E864" s="75" t="s">
        <v>62</v>
      </c>
      <c r="F864" s="76">
        <f>F862</f>
        <v>100</v>
      </c>
      <c r="G864" s="77"/>
      <c r="H864" s="460"/>
    </row>
    <row r="865" spans="1:8">
      <c r="A865" s="71"/>
      <c r="B865" s="72"/>
      <c r="C865" s="80"/>
      <c r="D865" s="74"/>
      <c r="E865" s="75"/>
      <c r="F865" s="76"/>
      <c r="G865" s="77"/>
      <c r="H865" s="460"/>
    </row>
    <row r="866" spans="1:8" ht="25.5">
      <c r="A866" s="71">
        <f t="shared" si="44"/>
        <v>72</v>
      </c>
      <c r="B866" s="82" t="s">
        <v>151</v>
      </c>
      <c r="C866" s="73" t="s">
        <v>152</v>
      </c>
      <c r="D866" s="74">
        <v>100</v>
      </c>
      <c r="E866" s="75" t="s">
        <v>62</v>
      </c>
      <c r="F866" s="76">
        <f>F860</f>
        <v>140</v>
      </c>
      <c r="G866" s="77"/>
      <c r="H866" s="460"/>
    </row>
    <row r="867" spans="1:8">
      <c r="A867" s="71"/>
      <c r="B867" s="82"/>
      <c r="C867" s="73"/>
      <c r="D867" s="74"/>
      <c r="E867" s="75"/>
      <c r="F867" s="76"/>
      <c r="G867" s="77"/>
      <c r="H867" s="460"/>
    </row>
    <row r="868" spans="1:8" ht="38.25">
      <c r="A868" s="71">
        <f t="shared" si="44"/>
        <v>73</v>
      </c>
      <c r="B868" s="81" t="s">
        <v>212</v>
      </c>
      <c r="C868" s="78" t="s">
        <v>213</v>
      </c>
      <c r="D868" s="74">
        <v>1</v>
      </c>
      <c r="E868" s="75" t="s">
        <v>62</v>
      </c>
      <c r="F868" s="76">
        <v>48</v>
      </c>
      <c r="G868" s="77"/>
      <c r="H868" s="460"/>
    </row>
    <row r="869" spans="1:8">
      <c r="A869" s="71"/>
      <c r="B869" s="82"/>
      <c r="C869" s="73"/>
      <c r="D869" s="74"/>
      <c r="E869" s="75"/>
      <c r="F869" s="76"/>
      <c r="G869" s="77"/>
      <c r="H869" s="460"/>
    </row>
    <row r="870" spans="1:8" ht="76.5">
      <c r="A870" s="71">
        <f t="shared" ref="A870" si="45">A868+1</f>
        <v>74</v>
      </c>
      <c r="B870" s="81" t="s">
        <v>214</v>
      </c>
      <c r="C870" s="78" t="s">
        <v>215</v>
      </c>
      <c r="D870" s="74">
        <v>1</v>
      </c>
      <c r="E870" s="75" t="s">
        <v>65</v>
      </c>
      <c r="F870" s="76">
        <v>130</v>
      </c>
      <c r="G870" s="77"/>
      <c r="H870" s="460"/>
    </row>
    <row r="871" spans="1:8">
      <c r="A871" s="71"/>
      <c r="B871" s="81"/>
      <c r="C871" s="73"/>
      <c r="D871" s="74"/>
      <c r="E871" s="75"/>
      <c r="F871" s="76"/>
      <c r="G871" s="77"/>
      <c r="H871" s="460"/>
    </row>
    <row r="872" spans="1:8">
      <c r="A872" s="85" t="s">
        <v>79</v>
      </c>
      <c r="B872" s="71"/>
      <c r="C872" s="84" t="s">
        <v>216</v>
      </c>
      <c r="D872" s="74"/>
      <c r="E872" s="75"/>
      <c r="F872" s="76"/>
      <c r="G872" s="77"/>
      <c r="H872" s="460"/>
    </row>
    <row r="873" spans="1:8">
      <c r="A873" s="71"/>
      <c r="B873" s="72"/>
      <c r="C873" s="73"/>
      <c r="D873" s="74"/>
      <c r="E873" s="75"/>
      <c r="F873" s="76"/>
      <c r="G873" s="77"/>
      <c r="H873" s="460"/>
    </row>
    <row r="874" spans="1:8" ht="25.5">
      <c r="A874" s="71">
        <f>A870+1</f>
        <v>75</v>
      </c>
      <c r="B874" s="72" t="s">
        <v>129</v>
      </c>
      <c r="C874" s="73" t="s">
        <v>130</v>
      </c>
      <c r="D874" s="74">
        <v>1000</v>
      </c>
      <c r="E874" s="75" t="s">
        <v>57</v>
      </c>
      <c r="F874" s="76">
        <v>20</v>
      </c>
      <c r="G874" s="77"/>
      <c r="H874" s="460"/>
    </row>
    <row r="875" spans="1:8">
      <c r="A875" s="71"/>
      <c r="B875" s="72"/>
      <c r="C875" s="73"/>
      <c r="D875" s="74"/>
      <c r="E875" s="75"/>
      <c r="F875" s="76"/>
      <c r="G875" s="77"/>
      <c r="H875" s="460"/>
    </row>
    <row r="876" spans="1:8" ht="25.5">
      <c r="A876" s="71">
        <f>A874+1</f>
        <v>76</v>
      </c>
      <c r="B876" s="72" t="s">
        <v>55</v>
      </c>
      <c r="C876" s="73" t="s">
        <v>131</v>
      </c>
      <c r="D876" s="74">
        <v>1000</v>
      </c>
      <c r="E876" s="75" t="s">
        <v>57</v>
      </c>
      <c r="F876" s="76">
        <v>90</v>
      </c>
      <c r="G876" s="77"/>
      <c r="H876" s="460"/>
    </row>
    <row r="877" spans="1:8">
      <c r="A877" s="71"/>
      <c r="B877" s="72"/>
      <c r="C877" s="73"/>
      <c r="D877" s="74"/>
      <c r="E877" s="75"/>
      <c r="F877" s="76"/>
      <c r="G877" s="77"/>
      <c r="H877" s="460"/>
    </row>
    <row r="878" spans="1:8" ht="25.5">
      <c r="A878" s="71">
        <f>A876+1</f>
        <v>77</v>
      </c>
      <c r="B878" s="72" t="s">
        <v>134</v>
      </c>
      <c r="C878" s="73" t="s">
        <v>135</v>
      </c>
      <c r="D878" s="74">
        <v>100</v>
      </c>
      <c r="E878" s="75" t="s">
        <v>57</v>
      </c>
      <c r="F878" s="76">
        <v>29</v>
      </c>
      <c r="G878" s="77"/>
      <c r="H878" s="460"/>
    </row>
    <row r="879" spans="1:8">
      <c r="A879" s="71"/>
      <c r="B879" s="72"/>
      <c r="C879" s="73"/>
      <c r="D879" s="74"/>
      <c r="E879" s="75"/>
      <c r="F879" s="76"/>
      <c r="G879" s="77"/>
      <c r="H879" s="460"/>
    </row>
    <row r="880" spans="1:8" ht="25.5">
      <c r="A880" s="71">
        <f>A878+1</f>
        <v>78</v>
      </c>
      <c r="B880" s="72" t="s">
        <v>217</v>
      </c>
      <c r="C880" s="78" t="s">
        <v>218</v>
      </c>
      <c r="D880" s="74">
        <v>100</v>
      </c>
      <c r="E880" s="75" t="s">
        <v>57</v>
      </c>
      <c r="F880" s="76">
        <v>14</v>
      </c>
      <c r="G880" s="77"/>
      <c r="H880" s="460"/>
    </row>
    <row r="881" spans="1:8">
      <c r="A881" s="71"/>
      <c r="B881" s="72"/>
      <c r="C881" s="73"/>
      <c r="D881" s="74"/>
      <c r="E881" s="75"/>
      <c r="F881" s="76"/>
      <c r="G881" s="77"/>
      <c r="H881" s="460"/>
    </row>
    <row r="882" spans="1:8" ht="38.25">
      <c r="A882" s="71">
        <f>A880+1</f>
        <v>79</v>
      </c>
      <c r="B882" s="72" t="s">
        <v>138</v>
      </c>
      <c r="C882" s="73" t="s">
        <v>139</v>
      </c>
      <c r="D882" s="74">
        <v>100</v>
      </c>
      <c r="E882" s="75" t="s">
        <v>140</v>
      </c>
      <c r="F882" s="76">
        <v>26</v>
      </c>
      <c r="G882" s="77"/>
      <c r="H882" s="460"/>
    </row>
    <row r="883" spans="1:8">
      <c r="A883" s="71"/>
      <c r="B883" s="72"/>
      <c r="C883" s="73"/>
      <c r="D883" s="74"/>
      <c r="E883" s="75"/>
      <c r="F883" s="76"/>
      <c r="G883" s="77"/>
      <c r="H883" s="460"/>
    </row>
    <row r="884" spans="1:8" ht="25.5">
      <c r="A884" s="71">
        <f t="shared" ref="A884" si="46">A882+1</f>
        <v>80</v>
      </c>
      <c r="B884" s="72" t="s">
        <v>96</v>
      </c>
      <c r="C884" s="73" t="s">
        <v>97</v>
      </c>
      <c r="D884" s="74">
        <v>100</v>
      </c>
      <c r="E884" s="75" t="s">
        <v>57</v>
      </c>
      <c r="F884" s="76">
        <v>115</v>
      </c>
      <c r="G884" s="77"/>
      <c r="H884" s="460"/>
    </row>
    <row r="885" spans="1:8">
      <c r="A885" s="71"/>
      <c r="B885" s="72"/>
      <c r="C885" s="73"/>
      <c r="D885" s="74"/>
      <c r="E885" s="75"/>
      <c r="F885" s="76"/>
      <c r="G885" s="77"/>
      <c r="H885" s="460"/>
    </row>
    <row r="886" spans="1:8" ht="25.5">
      <c r="A886" s="71">
        <f t="shared" ref="A886" si="47">A884+1</f>
        <v>81</v>
      </c>
      <c r="B886" s="72" t="s">
        <v>160</v>
      </c>
      <c r="C886" s="73" t="s">
        <v>219</v>
      </c>
      <c r="D886" s="74">
        <v>100</v>
      </c>
      <c r="E886" s="75" t="s">
        <v>62</v>
      </c>
      <c r="F886" s="76">
        <v>50</v>
      </c>
      <c r="G886" s="77"/>
      <c r="H886" s="460"/>
    </row>
    <row r="887" spans="1:8">
      <c r="A887" s="71"/>
      <c r="B887" s="72"/>
      <c r="C887" s="73"/>
      <c r="D887" s="74"/>
      <c r="E887" s="75"/>
      <c r="F887" s="76"/>
      <c r="G887" s="77"/>
      <c r="H887" s="460"/>
    </row>
    <row r="888" spans="1:8" ht="25.5">
      <c r="A888" s="71">
        <f t="shared" ref="A888" si="48">A886+1</f>
        <v>82</v>
      </c>
      <c r="B888" s="72" t="s">
        <v>162</v>
      </c>
      <c r="C888" s="73" t="s">
        <v>163</v>
      </c>
      <c r="D888" s="74">
        <v>100</v>
      </c>
      <c r="E888" s="75" t="s">
        <v>62</v>
      </c>
      <c r="F888" s="76">
        <v>80</v>
      </c>
      <c r="G888" s="77"/>
      <c r="H888" s="460"/>
    </row>
    <row r="889" spans="1:8">
      <c r="A889" s="71"/>
      <c r="B889" s="72"/>
      <c r="C889" s="73"/>
      <c r="D889" s="74"/>
      <c r="E889" s="75"/>
      <c r="F889" s="76"/>
      <c r="G889" s="77"/>
      <c r="H889" s="460"/>
    </row>
    <row r="890" spans="1:8">
      <c r="A890" s="71">
        <f t="shared" ref="A890" si="49">A888+1</f>
        <v>83</v>
      </c>
      <c r="B890" s="72" t="s">
        <v>104</v>
      </c>
      <c r="C890" s="73" t="s">
        <v>105</v>
      </c>
      <c r="D890" s="74">
        <v>100</v>
      </c>
      <c r="E890" s="75" t="s">
        <v>62</v>
      </c>
      <c r="F890" s="76">
        <v>85</v>
      </c>
      <c r="G890" s="77"/>
      <c r="H890" s="460"/>
    </row>
    <row r="891" spans="1:8">
      <c r="A891" s="71"/>
      <c r="B891" s="72"/>
      <c r="C891" s="73"/>
      <c r="D891" s="74"/>
      <c r="E891" s="75"/>
      <c r="F891" s="76"/>
      <c r="G891" s="77"/>
      <c r="H891" s="460"/>
    </row>
    <row r="892" spans="1:8">
      <c r="A892" s="71"/>
      <c r="B892" s="72"/>
      <c r="C892" s="73"/>
      <c r="D892" s="74"/>
      <c r="E892" s="75"/>
      <c r="F892" s="76"/>
      <c r="G892" s="77"/>
      <c r="H892" s="460"/>
    </row>
    <row r="893" spans="1:8">
      <c r="A893" s="71"/>
      <c r="B893" s="72"/>
      <c r="C893" s="73"/>
      <c r="D893" s="74"/>
      <c r="E893" s="75"/>
      <c r="F893" s="76"/>
      <c r="G893" s="77"/>
      <c r="H893" s="460"/>
    </row>
    <row r="894" spans="1:8">
      <c r="A894" s="71"/>
      <c r="B894" s="72"/>
      <c r="C894" s="73"/>
      <c r="D894" s="74"/>
      <c r="E894" s="75"/>
      <c r="F894" s="76"/>
      <c r="G894" s="77"/>
      <c r="H894" s="460"/>
    </row>
    <row r="895" spans="1:8">
      <c r="A895" s="85" t="s">
        <v>220</v>
      </c>
      <c r="B895" s="71"/>
      <c r="C895" s="84" t="s">
        <v>221</v>
      </c>
      <c r="D895" s="74"/>
      <c r="E895" s="75"/>
      <c r="F895" s="76"/>
      <c r="G895" s="77"/>
      <c r="H895" s="460"/>
    </row>
    <row r="896" spans="1:8">
      <c r="A896" s="71"/>
      <c r="B896" s="72"/>
      <c r="C896" s="73"/>
      <c r="D896" s="74"/>
      <c r="E896" s="75"/>
      <c r="F896" s="76"/>
      <c r="G896" s="77"/>
      <c r="H896" s="460"/>
    </row>
    <row r="897" spans="1:8" ht="25.5">
      <c r="A897" s="71">
        <f>A890+1</f>
        <v>84</v>
      </c>
      <c r="B897" s="72" t="s">
        <v>175</v>
      </c>
      <c r="C897" s="73" t="s">
        <v>176</v>
      </c>
      <c r="D897" s="74">
        <v>1</v>
      </c>
      <c r="E897" s="75" t="s">
        <v>167</v>
      </c>
      <c r="F897" s="76">
        <v>5</v>
      </c>
      <c r="G897" s="77"/>
      <c r="H897" s="460"/>
    </row>
    <row r="898" spans="1:8">
      <c r="A898" s="71"/>
      <c r="B898" s="72"/>
      <c r="C898" s="73"/>
      <c r="D898" s="74"/>
      <c r="E898" s="75"/>
      <c r="F898" s="76"/>
      <c r="G898" s="77"/>
      <c r="H898" s="460"/>
    </row>
    <row r="899" spans="1:8" ht="38.25">
      <c r="A899" s="71">
        <f>A897+1</f>
        <v>85</v>
      </c>
      <c r="B899" s="72" t="s">
        <v>181</v>
      </c>
      <c r="C899" s="73" t="s">
        <v>182</v>
      </c>
      <c r="D899" s="74">
        <v>1</v>
      </c>
      <c r="E899" s="75" t="s">
        <v>167</v>
      </c>
      <c r="F899" s="76">
        <v>5</v>
      </c>
      <c r="G899" s="77"/>
      <c r="H899" s="460"/>
    </row>
    <row r="900" spans="1:8">
      <c r="A900" s="71"/>
      <c r="B900" s="72"/>
      <c r="C900" s="73"/>
      <c r="D900" s="74"/>
      <c r="E900" s="75"/>
      <c r="F900" s="76"/>
      <c r="G900" s="77"/>
      <c r="H900" s="460"/>
    </row>
    <row r="901" spans="1:8" ht="25.5">
      <c r="A901" s="71">
        <f>A899+1</f>
        <v>86</v>
      </c>
      <c r="B901" s="72" t="s">
        <v>222</v>
      </c>
      <c r="C901" s="73" t="s">
        <v>223</v>
      </c>
      <c r="D901" s="74">
        <v>1</v>
      </c>
      <c r="E901" s="75" t="s">
        <v>172</v>
      </c>
      <c r="F901" s="76">
        <v>1</v>
      </c>
      <c r="G901" s="77"/>
      <c r="H901" s="460"/>
    </row>
    <row r="902" spans="1:8">
      <c r="A902" s="71"/>
      <c r="B902" s="72"/>
      <c r="C902" s="73"/>
      <c r="D902" s="74"/>
      <c r="E902" s="75"/>
      <c r="F902" s="76"/>
      <c r="G902" s="77"/>
      <c r="H902" s="460"/>
    </row>
    <row r="903" spans="1:8" ht="25.5">
      <c r="A903" s="71">
        <f>A901+1</f>
        <v>87</v>
      </c>
      <c r="B903" s="72" t="s">
        <v>195</v>
      </c>
      <c r="C903" s="73" t="s">
        <v>196</v>
      </c>
      <c r="D903" s="74">
        <v>1</v>
      </c>
      <c r="E903" s="75" t="s">
        <v>65</v>
      </c>
      <c r="F903" s="76">
        <v>60</v>
      </c>
      <c r="G903" s="77"/>
      <c r="H903" s="460"/>
    </row>
    <row r="904" spans="1:8">
      <c r="A904" s="71"/>
      <c r="B904" s="72"/>
      <c r="C904" s="73"/>
      <c r="D904" s="74"/>
      <c r="E904" s="75"/>
      <c r="F904" s="76"/>
      <c r="G904" s="77"/>
      <c r="H904" s="460"/>
    </row>
    <row r="905" spans="1:8" ht="25.5">
      <c r="A905" s="71">
        <f>A903+1</f>
        <v>88</v>
      </c>
      <c r="B905" s="72" t="s">
        <v>197</v>
      </c>
      <c r="C905" s="73" t="s">
        <v>198</v>
      </c>
      <c r="D905" s="74">
        <v>1</v>
      </c>
      <c r="E905" s="75" t="s">
        <v>65</v>
      </c>
      <c r="F905" s="76">
        <v>17</v>
      </c>
      <c r="G905" s="77"/>
      <c r="H905" s="460"/>
    </row>
    <row r="906" spans="1:8">
      <c r="A906" s="71"/>
      <c r="B906" s="72"/>
      <c r="C906" s="73"/>
      <c r="D906" s="74"/>
      <c r="E906" s="75"/>
      <c r="F906" s="76"/>
      <c r="G906" s="77"/>
      <c r="H906" s="460"/>
    </row>
    <row r="907" spans="1:8" ht="25.5">
      <c r="A907" s="71">
        <f>A905+1</f>
        <v>89</v>
      </c>
      <c r="B907" s="72" t="s">
        <v>224</v>
      </c>
      <c r="C907" s="73" t="s">
        <v>225</v>
      </c>
      <c r="D907" s="74">
        <v>1</v>
      </c>
      <c r="E907" s="75" t="s">
        <v>167</v>
      </c>
      <c r="F907" s="76">
        <v>1</v>
      </c>
      <c r="G907" s="77"/>
      <c r="H907" s="460"/>
    </row>
    <row r="908" spans="1:8">
      <c r="A908" s="71"/>
      <c r="B908" s="72"/>
      <c r="C908" s="73"/>
      <c r="D908" s="74"/>
      <c r="E908" s="75"/>
      <c r="F908" s="76"/>
      <c r="G908" s="77"/>
      <c r="H908" s="460"/>
    </row>
    <row r="909" spans="1:8" ht="51">
      <c r="A909" s="71">
        <f>A907+1</f>
        <v>90</v>
      </c>
      <c r="B909" s="72" t="s">
        <v>226</v>
      </c>
      <c r="C909" s="73" t="s">
        <v>227</v>
      </c>
      <c r="D909" s="74">
        <v>1</v>
      </c>
      <c r="E909" s="75" t="s">
        <v>62</v>
      </c>
      <c r="F909" s="76">
        <v>75</v>
      </c>
      <c r="G909" s="77"/>
      <c r="H909" s="460"/>
    </row>
    <row r="910" spans="1:8">
      <c r="A910" s="71"/>
      <c r="B910" s="72"/>
      <c r="C910" s="73"/>
      <c r="D910" s="74"/>
      <c r="E910" s="75"/>
      <c r="F910" s="76"/>
      <c r="G910" s="77"/>
      <c r="H910" s="460"/>
    </row>
    <row r="911" spans="1:8">
      <c r="A911" s="85" t="s">
        <v>228</v>
      </c>
      <c r="B911" s="71"/>
      <c r="C911" s="84" t="s">
        <v>344</v>
      </c>
      <c r="D911" s="74"/>
      <c r="E911" s="75"/>
      <c r="F911" s="76"/>
      <c r="G911" s="77"/>
      <c r="H911" s="460"/>
    </row>
    <row r="912" spans="1:8">
      <c r="A912" s="71"/>
      <c r="B912" s="72"/>
      <c r="C912" s="73"/>
      <c r="D912" s="74"/>
      <c r="E912" s="75"/>
      <c r="F912" s="76"/>
      <c r="G912" s="77"/>
      <c r="H912" s="460"/>
    </row>
    <row r="913" spans="1:8" ht="38.25">
      <c r="A913" s="71">
        <f>A909+1</f>
        <v>91</v>
      </c>
      <c r="B913" s="72" t="s">
        <v>345</v>
      </c>
      <c r="C913" s="73" t="s">
        <v>346</v>
      </c>
      <c r="D913" s="74">
        <v>1</v>
      </c>
      <c r="E913" s="75" t="s">
        <v>347</v>
      </c>
      <c r="F913" s="76">
        <v>1</v>
      </c>
      <c r="G913" s="77"/>
      <c r="H913" s="460"/>
    </row>
    <row r="914" spans="1:8">
      <c r="A914" s="71"/>
      <c r="B914" s="72"/>
      <c r="C914" s="73"/>
      <c r="D914" s="74"/>
      <c r="E914" s="75"/>
      <c r="F914" s="76"/>
      <c r="G914" s="77"/>
      <c r="H914" s="460"/>
    </row>
    <row r="915" spans="1:8" ht="76.5">
      <c r="A915" s="71">
        <f>A913+1</f>
        <v>92</v>
      </c>
      <c r="B915" s="72" t="s">
        <v>348</v>
      </c>
      <c r="C915" s="73" t="s">
        <v>349</v>
      </c>
      <c r="D915" s="74">
        <v>1</v>
      </c>
      <c r="E915" s="75" t="s">
        <v>65</v>
      </c>
      <c r="F915" s="76">
        <v>80</v>
      </c>
      <c r="G915" s="77"/>
      <c r="H915" s="460"/>
    </row>
    <row r="916" spans="1:8">
      <c r="A916" s="71"/>
      <c r="B916" s="72"/>
      <c r="C916" s="73"/>
      <c r="D916" s="74"/>
      <c r="E916" s="75"/>
      <c r="F916" s="76"/>
      <c r="G916" s="77"/>
      <c r="H916" s="460"/>
    </row>
    <row r="917" spans="1:8" ht="102">
      <c r="A917" s="71">
        <f>A915+1</f>
        <v>93</v>
      </c>
      <c r="B917" s="72" t="s">
        <v>350</v>
      </c>
      <c r="C917" s="73" t="s">
        <v>351</v>
      </c>
      <c r="D917" s="74">
        <v>1</v>
      </c>
      <c r="E917" s="75" t="s">
        <v>65</v>
      </c>
      <c r="F917" s="76">
        <v>40</v>
      </c>
      <c r="G917" s="77"/>
      <c r="H917" s="460"/>
    </row>
    <row r="918" spans="1:8">
      <c r="A918" s="71"/>
      <c r="B918" s="72"/>
      <c r="C918" s="73"/>
      <c r="D918" s="74"/>
      <c r="E918" s="75"/>
      <c r="F918" s="76"/>
      <c r="G918" s="77"/>
      <c r="H918" s="460"/>
    </row>
    <row r="919" spans="1:8" ht="63.75">
      <c r="A919" s="71">
        <f>A917+1</f>
        <v>94</v>
      </c>
      <c r="B919" s="72" t="s">
        <v>352</v>
      </c>
      <c r="C919" s="73" t="s">
        <v>353</v>
      </c>
      <c r="D919" s="74">
        <v>1</v>
      </c>
      <c r="E919" s="75" t="s">
        <v>65</v>
      </c>
      <c r="F919" s="76">
        <v>30</v>
      </c>
      <c r="G919" s="77"/>
      <c r="H919" s="460"/>
    </row>
    <row r="920" spans="1:8">
      <c r="A920" s="71"/>
      <c r="B920" s="72"/>
      <c r="C920" s="73"/>
      <c r="D920" s="74"/>
      <c r="E920" s="75"/>
      <c r="F920" s="76"/>
      <c r="G920" s="77"/>
      <c r="H920" s="460"/>
    </row>
    <row r="921" spans="1:8" ht="38.25">
      <c r="A921" s="71">
        <f>A919+1</f>
        <v>95</v>
      </c>
      <c r="B921" s="72" t="s">
        <v>354</v>
      </c>
      <c r="C921" s="73" t="s">
        <v>355</v>
      </c>
      <c r="D921" s="74">
        <v>1</v>
      </c>
      <c r="E921" s="75" t="s">
        <v>167</v>
      </c>
      <c r="F921" s="76">
        <v>1</v>
      </c>
      <c r="G921" s="77"/>
      <c r="H921" s="460"/>
    </row>
    <row r="922" spans="1:8">
      <c r="A922" s="71"/>
      <c r="B922" s="72"/>
      <c r="C922" s="73"/>
      <c r="D922" s="74"/>
      <c r="E922" s="75"/>
      <c r="F922" s="76"/>
      <c r="G922" s="77"/>
      <c r="H922" s="460"/>
    </row>
    <row r="923" spans="1:8" ht="102">
      <c r="A923" s="71">
        <f t="shared" ref="A923" si="50">A921+1</f>
        <v>96</v>
      </c>
      <c r="B923" s="72" t="s">
        <v>356</v>
      </c>
      <c r="C923" s="73" t="s">
        <v>357</v>
      </c>
      <c r="D923" s="74">
        <v>1</v>
      </c>
      <c r="E923" s="75" t="s">
        <v>65</v>
      </c>
      <c r="F923" s="76">
        <f>F917+F919</f>
        <v>70</v>
      </c>
      <c r="G923" s="77"/>
      <c r="H923" s="460"/>
    </row>
    <row r="924" spans="1:8">
      <c r="A924" s="71"/>
      <c r="B924" s="72"/>
      <c r="C924" s="73"/>
      <c r="D924" s="74"/>
      <c r="E924" s="75"/>
      <c r="F924" s="76"/>
      <c r="G924" s="77"/>
      <c r="H924" s="460"/>
    </row>
    <row r="925" spans="1:8" ht="38.25">
      <c r="A925" s="71">
        <f t="shared" ref="A925" si="51">A923+1</f>
        <v>97</v>
      </c>
      <c r="B925" s="72" t="s">
        <v>358</v>
      </c>
      <c r="C925" s="73" t="s">
        <v>359</v>
      </c>
      <c r="D925" s="74">
        <v>1</v>
      </c>
      <c r="E925" s="75" t="s">
        <v>65</v>
      </c>
      <c r="F925" s="76">
        <f>F923</f>
        <v>70</v>
      </c>
      <c r="G925" s="77"/>
      <c r="H925" s="460"/>
    </row>
    <row r="926" spans="1:8">
      <c r="A926" s="71"/>
      <c r="B926" s="72"/>
      <c r="C926" s="73"/>
      <c r="D926" s="74"/>
      <c r="E926" s="75"/>
      <c r="F926" s="76"/>
      <c r="G926" s="77"/>
      <c r="H926" s="460"/>
    </row>
    <row r="927" spans="1:8" ht="38.25">
      <c r="A927" s="71">
        <f t="shared" ref="A927:A929" si="52">A925+1</f>
        <v>98</v>
      </c>
      <c r="B927" s="72" t="s">
        <v>237</v>
      </c>
      <c r="C927" s="73" t="s">
        <v>360</v>
      </c>
      <c r="D927" s="74">
        <v>1</v>
      </c>
      <c r="E927" s="75" t="s">
        <v>239</v>
      </c>
      <c r="F927" s="76">
        <v>2400</v>
      </c>
      <c r="G927" s="77"/>
      <c r="H927" s="460"/>
    </row>
    <row r="928" spans="1:8">
      <c r="A928" s="71"/>
      <c r="B928" s="72"/>
      <c r="C928" s="73"/>
      <c r="D928" s="74"/>
      <c r="E928" s="75"/>
      <c r="F928" s="76"/>
      <c r="G928" s="77"/>
      <c r="H928" s="460"/>
    </row>
    <row r="929" spans="1:8" ht="51">
      <c r="A929" s="71">
        <f t="shared" si="52"/>
        <v>99</v>
      </c>
      <c r="B929" s="72" t="s">
        <v>252</v>
      </c>
      <c r="C929" s="73" t="s">
        <v>253</v>
      </c>
      <c r="D929" s="74">
        <v>1</v>
      </c>
      <c r="E929" s="75" t="s">
        <v>239</v>
      </c>
      <c r="F929" s="76">
        <v>2400</v>
      </c>
      <c r="G929" s="77"/>
      <c r="H929" s="460"/>
    </row>
    <row r="930" spans="1:8">
      <c r="A930" s="71"/>
      <c r="B930" s="72"/>
      <c r="C930" s="73"/>
      <c r="D930" s="74"/>
      <c r="E930" s="75"/>
      <c r="F930" s="76"/>
      <c r="G930" s="77"/>
      <c r="H930" s="460"/>
    </row>
    <row r="931" spans="1:8" ht="38.25">
      <c r="A931" s="71">
        <f t="shared" ref="A931" si="53">A929+1</f>
        <v>100</v>
      </c>
      <c r="B931" s="72" t="s">
        <v>245</v>
      </c>
      <c r="C931" s="73" t="s">
        <v>361</v>
      </c>
      <c r="D931" s="74">
        <v>1</v>
      </c>
      <c r="E931" s="75" t="s">
        <v>65</v>
      </c>
      <c r="F931" s="76">
        <v>75</v>
      </c>
      <c r="G931" s="77"/>
      <c r="H931" s="460"/>
    </row>
    <row r="932" spans="1:8">
      <c r="A932" s="71"/>
      <c r="B932" s="72"/>
      <c r="C932" s="73"/>
      <c r="D932" s="74"/>
      <c r="E932" s="75"/>
      <c r="F932" s="76"/>
      <c r="G932" s="77"/>
      <c r="H932" s="460"/>
    </row>
    <row r="933" spans="1:8" ht="25.5">
      <c r="A933" s="71">
        <f t="shared" ref="A933" si="54">A931+1</f>
        <v>101</v>
      </c>
      <c r="B933" s="72" t="s">
        <v>316</v>
      </c>
      <c r="C933" s="73" t="s">
        <v>362</v>
      </c>
      <c r="D933" s="74">
        <v>1</v>
      </c>
      <c r="E933" s="75" t="s">
        <v>239</v>
      </c>
      <c r="F933" s="76">
        <v>2400</v>
      </c>
      <c r="G933" s="77"/>
      <c r="H933" s="460"/>
    </row>
    <row r="934" spans="1:8">
      <c r="A934" s="71"/>
      <c r="B934" s="72"/>
      <c r="C934" s="73"/>
      <c r="D934" s="74"/>
      <c r="E934" s="75"/>
      <c r="F934" s="76"/>
      <c r="G934" s="77"/>
      <c r="H934" s="460"/>
    </row>
    <row r="935" spans="1:8" ht="25.5">
      <c r="A935" s="71">
        <f t="shared" ref="A935" si="55">A933+1</f>
        <v>102</v>
      </c>
      <c r="B935" s="72" t="s">
        <v>363</v>
      </c>
      <c r="C935" s="73" t="s">
        <v>364</v>
      </c>
      <c r="D935" s="74">
        <v>1</v>
      </c>
      <c r="E935" s="75" t="s">
        <v>239</v>
      </c>
      <c r="F935" s="76">
        <v>2400</v>
      </c>
      <c r="G935" s="77"/>
      <c r="H935" s="460"/>
    </row>
    <row r="936" spans="1:8">
      <c r="A936" s="71"/>
      <c r="B936" s="72"/>
      <c r="C936" s="73"/>
      <c r="D936" s="74"/>
      <c r="E936" s="75"/>
      <c r="F936" s="76"/>
      <c r="G936" s="77"/>
      <c r="H936" s="460"/>
    </row>
    <row r="937" spans="1:8" ht="25.5">
      <c r="A937" s="71">
        <f t="shared" ref="A937" si="56">A935+1</f>
        <v>103</v>
      </c>
      <c r="B937" s="72" t="s">
        <v>247</v>
      </c>
      <c r="C937" s="73" t="s">
        <v>248</v>
      </c>
      <c r="D937" s="74">
        <v>1</v>
      </c>
      <c r="E937" s="75" t="s">
        <v>249</v>
      </c>
      <c r="F937" s="76">
        <v>6</v>
      </c>
      <c r="G937" s="77"/>
      <c r="H937" s="460"/>
    </row>
    <row r="938" spans="1:8">
      <c r="A938" s="71"/>
      <c r="B938" s="72"/>
      <c r="C938" s="73"/>
      <c r="D938" s="74"/>
      <c r="E938" s="75"/>
      <c r="F938" s="76"/>
      <c r="G938" s="77"/>
      <c r="H938" s="460"/>
    </row>
    <row r="939" spans="1:8">
      <c r="A939" s="71">
        <f t="shared" ref="A939" si="57">A937+1</f>
        <v>104</v>
      </c>
      <c r="B939" s="72" t="s">
        <v>250</v>
      </c>
      <c r="C939" s="73" t="s">
        <v>365</v>
      </c>
      <c r="D939" s="74">
        <v>1</v>
      </c>
      <c r="E939" s="75" t="s">
        <v>249</v>
      </c>
      <c r="F939" s="76">
        <v>10</v>
      </c>
      <c r="G939" s="77"/>
      <c r="H939" s="460"/>
    </row>
    <row r="940" spans="1:8">
      <c r="A940" s="71"/>
      <c r="B940" s="72"/>
      <c r="C940" s="73"/>
      <c r="D940" s="74"/>
      <c r="E940" s="75"/>
      <c r="F940" s="76"/>
      <c r="G940" s="77"/>
      <c r="H940" s="460"/>
    </row>
    <row r="941" spans="1:8" ht="31.5" customHeight="1">
      <c r="A941" s="71">
        <f t="shared" ref="A941" si="58">A939+1</f>
        <v>105</v>
      </c>
      <c r="B941" s="72" t="s">
        <v>366</v>
      </c>
      <c r="C941" s="73" t="s">
        <v>367</v>
      </c>
      <c r="D941" s="74">
        <v>1</v>
      </c>
      <c r="E941" s="75" t="s">
        <v>280</v>
      </c>
      <c r="F941" s="76">
        <v>1</v>
      </c>
      <c r="G941" s="77"/>
      <c r="H941" s="460"/>
    </row>
    <row r="942" spans="1:8">
      <c r="A942" s="71"/>
      <c r="B942" s="72"/>
      <c r="C942" s="73"/>
      <c r="D942" s="74"/>
      <c r="E942" s="75"/>
      <c r="F942" s="76"/>
      <c r="G942" s="77"/>
      <c r="H942" s="460"/>
    </row>
    <row r="943" spans="1:8">
      <c r="A943" s="85" t="s">
        <v>230</v>
      </c>
      <c r="B943" s="71"/>
      <c r="C943" s="84" t="s">
        <v>368</v>
      </c>
      <c r="D943" s="74"/>
      <c r="E943" s="75"/>
      <c r="F943" s="76"/>
      <c r="G943" s="77"/>
      <c r="H943" s="460"/>
    </row>
    <row r="944" spans="1:8">
      <c r="A944" s="71"/>
      <c r="B944" s="72"/>
      <c r="C944" s="73"/>
      <c r="D944" s="74"/>
      <c r="E944" s="75"/>
      <c r="F944" s="76"/>
      <c r="G944" s="77"/>
      <c r="H944" s="460"/>
    </row>
    <row r="945" spans="1:8" ht="31.5" customHeight="1">
      <c r="A945" s="71">
        <f>A941+1</f>
        <v>106</v>
      </c>
      <c r="B945" s="72" t="s">
        <v>58</v>
      </c>
      <c r="C945" s="73" t="s">
        <v>59</v>
      </c>
      <c r="D945" s="74">
        <v>100</v>
      </c>
      <c r="E945" s="75" t="s">
        <v>57</v>
      </c>
      <c r="F945" s="76">
        <v>2</v>
      </c>
      <c r="G945" s="77"/>
      <c r="H945" s="460"/>
    </row>
    <row r="946" spans="1:8" ht="31.5" customHeight="1">
      <c r="A946" s="71"/>
      <c r="B946" s="72"/>
      <c r="C946" s="73"/>
      <c r="D946" s="74"/>
      <c r="E946" s="75"/>
      <c r="F946" s="76"/>
      <c r="G946" s="77"/>
      <c r="H946" s="460"/>
    </row>
    <row r="947" spans="1:8">
      <c r="A947" s="71"/>
      <c r="B947" s="72"/>
      <c r="C947" s="73"/>
      <c r="D947" s="74"/>
      <c r="E947" s="75"/>
      <c r="F947" s="76"/>
      <c r="G947" s="77"/>
      <c r="H947" s="460"/>
    </row>
    <row r="948" spans="1:8">
      <c r="A948" s="68" t="s">
        <v>261</v>
      </c>
      <c r="B948" s="68"/>
      <c r="C948" s="84" t="s">
        <v>369</v>
      </c>
      <c r="D948" s="74"/>
      <c r="E948" s="75"/>
      <c r="F948" s="538"/>
      <c r="G948" s="77"/>
      <c r="H948" s="460"/>
    </row>
    <row r="949" spans="1:8">
      <c r="A949" s="68"/>
      <c r="B949" s="68"/>
      <c r="C949" s="84"/>
      <c r="D949" s="74"/>
      <c r="E949" s="75"/>
      <c r="F949" s="538"/>
      <c r="G949" s="77"/>
      <c r="H949" s="460"/>
    </row>
    <row r="950" spans="1:8" ht="25.5">
      <c r="A950" s="71">
        <f>A945+1</f>
        <v>107</v>
      </c>
      <c r="B950" s="72" t="s">
        <v>370</v>
      </c>
      <c r="C950" s="73" t="s">
        <v>371</v>
      </c>
      <c r="D950" s="74">
        <v>1000</v>
      </c>
      <c r="E950" s="75" t="s">
        <v>57</v>
      </c>
      <c r="F950" s="76">
        <v>840</v>
      </c>
      <c r="G950" s="77"/>
      <c r="H950" s="460"/>
    </row>
    <row r="951" spans="1:8">
      <c r="A951" s="71"/>
      <c r="B951" s="72"/>
      <c r="C951" s="73"/>
      <c r="D951" s="74"/>
      <c r="E951" s="75"/>
      <c r="F951" s="76"/>
      <c r="G951" s="77"/>
      <c r="H951" s="460"/>
    </row>
    <row r="952" spans="1:8" ht="25.5">
      <c r="A952" s="71">
        <f t="shared" ref="A952" si="59">A950+1</f>
        <v>108</v>
      </c>
      <c r="B952" s="72" t="s">
        <v>72</v>
      </c>
      <c r="C952" s="78" t="s">
        <v>73</v>
      </c>
      <c r="D952" s="74">
        <v>100</v>
      </c>
      <c r="E952" s="75" t="s">
        <v>57</v>
      </c>
      <c r="F952" s="76">
        <v>280</v>
      </c>
      <c r="G952" s="77"/>
      <c r="H952" s="460"/>
    </row>
    <row r="953" spans="1:8">
      <c r="A953" s="71"/>
      <c r="B953" s="72"/>
      <c r="C953" s="78"/>
      <c r="D953" s="74"/>
      <c r="E953" s="75"/>
      <c r="F953" s="76"/>
      <c r="G953" s="77"/>
      <c r="H953" s="460"/>
    </row>
    <row r="954" spans="1:8" ht="25.5">
      <c r="A954" s="71">
        <f>A952+1</f>
        <v>109</v>
      </c>
      <c r="B954" s="79" t="s">
        <v>58</v>
      </c>
      <c r="C954" s="73" t="s">
        <v>59</v>
      </c>
      <c r="D954" s="74">
        <v>100</v>
      </c>
      <c r="E954" s="75" t="s">
        <v>57</v>
      </c>
      <c r="F954" s="76">
        <v>560</v>
      </c>
      <c r="G954" s="77"/>
      <c r="H954" s="460"/>
    </row>
    <row r="955" spans="1:8">
      <c r="A955" s="68"/>
      <c r="B955" s="68"/>
      <c r="C955" s="84"/>
      <c r="D955" s="74"/>
      <c r="E955" s="75"/>
      <c r="F955" s="538"/>
      <c r="G955" s="77"/>
      <c r="H955" s="460"/>
    </row>
    <row r="956" spans="1:8">
      <c r="A956" s="68" t="s">
        <v>268</v>
      </c>
      <c r="B956" s="68"/>
      <c r="C956" s="84" t="s">
        <v>229</v>
      </c>
      <c r="D956" s="74"/>
      <c r="E956" s="75"/>
      <c r="F956" s="538"/>
      <c r="G956" s="77"/>
      <c r="H956" s="460"/>
    </row>
    <row r="957" spans="1:8">
      <c r="A957" s="68"/>
      <c r="B957" s="68"/>
      <c r="C957" s="84"/>
      <c r="D957" s="74"/>
      <c r="E957" s="75"/>
      <c r="F957" s="538"/>
      <c r="G957" s="77"/>
      <c r="H957" s="460"/>
    </row>
    <row r="958" spans="1:8" ht="25.5">
      <c r="A958" s="71">
        <f>A954+1</f>
        <v>110</v>
      </c>
      <c r="B958" s="72" t="s">
        <v>132</v>
      </c>
      <c r="C958" s="73" t="s">
        <v>133</v>
      </c>
      <c r="D958" s="74">
        <v>100</v>
      </c>
      <c r="E958" s="75" t="s">
        <v>57</v>
      </c>
      <c r="F958" s="76">
        <v>100</v>
      </c>
      <c r="G958" s="77"/>
      <c r="H958" s="460"/>
    </row>
    <row r="959" spans="1:8">
      <c r="A959" s="71"/>
      <c r="B959" s="72"/>
      <c r="C959" s="73"/>
      <c r="D959" s="74"/>
      <c r="E959" s="75"/>
      <c r="F959" s="76"/>
      <c r="G959" s="77"/>
      <c r="H959" s="460"/>
    </row>
    <row r="960" spans="1:8">
      <c r="A960" s="184" t="s">
        <v>272</v>
      </c>
      <c r="B960" s="110"/>
      <c r="C960" s="188" t="s">
        <v>231</v>
      </c>
      <c r="D960" s="185"/>
      <c r="E960" s="186"/>
      <c r="F960" s="539"/>
      <c r="G960" s="370"/>
      <c r="H960" s="461"/>
    </row>
    <row r="961" spans="1:8">
      <c r="A961" s="187"/>
      <c r="B961" s="187"/>
      <c r="C961" s="188"/>
      <c r="D961" s="189"/>
      <c r="E961" s="186"/>
      <c r="F961" s="540"/>
      <c r="G961" s="370"/>
      <c r="H961" s="462"/>
    </row>
    <row r="962" spans="1:8" ht="25.5">
      <c r="A962" s="190">
        <f>A958+1</f>
        <v>111</v>
      </c>
      <c r="B962" s="190" t="s">
        <v>232</v>
      </c>
      <c r="C962" s="286" t="s">
        <v>233</v>
      </c>
      <c r="D962" s="191">
        <v>1</v>
      </c>
      <c r="E962" s="192" t="s">
        <v>65</v>
      </c>
      <c r="F962" s="491">
        <f>15*10+15</f>
        <v>165</v>
      </c>
      <c r="G962" s="371"/>
      <c r="H962" s="463"/>
    </row>
    <row r="963" spans="1:8">
      <c r="A963" s="187"/>
      <c r="B963" s="190"/>
      <c r="C963" s="286"/>
      <c r="D963" s="191"/>
      <c r="E963" s="192"/>
      <c r="F963" s="491"/>
      <c r="G963" s="371"/>
      <c r="H963" s="463"/>
    </row>
    <row r="964" spans="1:8" ht="38.25">
      <c r="A964" s="190">
        <f>A962+1</f>
        <v>112</v>
      </c>
      <c r="B964" s="190" t="s">
        <v>234</v>
      </c>
      <c r="C964" s="78" t="s">
        <v>235</v>
      </c>
      <c r="D964" s="74">
        <v>1</v>
      </c>
      <c r="E964" s="193" t="s">
        <v>236</v>
      </c>
      <c r="F964" s="491">
        <v>19</v>
      </c>
      <c r="G964" s="371"/>
      <c r="H964" s="463"/>
    </row>
    <row r="965" spans="1:8">
      <c r="A965" s="187"/>
      <c r="B965" s="190"/>
      <c r="C965" s="286"/>
      <c r="D965" s="191"/>
      <c r="E965" s="193"/>
      <c r="F965" s="491"/>
      <c r="G965" s="371"/>
      <c r="H965" s="463"/>
    </row>
    <row r="966" spans="1:8" ht="51">
      <c r="A966" s="190">
        <f t="shared" ref="A966" si="60">A964+1</f>
        <v>113</v>
      </c>
      <c r="B966" s="190" t="s">
        <v>237</v>
      </c>
      <c r="C966" s="286" t="s">
        <v>372</v>
      </c>
      <c r="D966" s="191">
        <v>1</v>
      </c>
      <c r="E966" s="193" t="s">
        <v>239</v>
      </c>
      <c r="F966" s="491">
        <f>(9*2*160+160)-4*160</f>
        <v>2400</v>
      </c>
      <c r="G966" s="371"/>
      <c r="H966" s="463"/>
    </row>
    <row r="967" spans="1:8">
      <c r="A967" s="187"/>
      <c r="B967" s="190"/>
      <c r="C967" s="286"/>
      <c r="D967" s="191"/>
      <c r="E967" s="193"/>
      <c r="F967" s="491"/>
      <c r="G967" s="371"/>
      <c r="H967" s="463"/>
    </row>
    <row r="968" spans="1:8" ht="25.5">
      <c r="A968" s="190">
        <f t="shared" ref="A968" si="61">A966+1</f>
        <v>114</v>
      </c>
      <c r="B968" s="194" t="s">
        <v>240</v>
      </c>
      <c r="C968" s="287" t="s">
        <v>241</v>
      </c>
      <c r="D968" s="195">
        <v>1</v>
      </c>
      <c r="E968" s="192" t="s">
        <v>242</v>
      </c>
      <c r="F968" s="541">
        <v>5.4</v>
      </c>
      <c r="G968" s="402"/>
      <c r="H968" s="463"/>
    </row>
    <row r="969" spans="1:8">
      <c r="A969" s="187"/>
      <c r="B969" s="194"/>
      <c r="C969" s="287"/>
      <c r="D969" s="195"/>
      <c r="E969" s="192"/>
      <c r="F969" s="493"/>
      <c r="G969" s="402"/>
      <c r="H969" s="463"/>
    </row>
    <row r="970" spans="1:8" ht="25.5">
      <c r="A970" s="190">
        <f t="shared" ref="A970" si="62">A968+1</f>
        <v>115</v>
      </c>
      <c r="B970" s="194" t="s">
        <v>243</v>
      </c>
      <c r="C970" s="287" t="s">
        <v>244</v>
      </c>
      <c r="D970" s="195">
        <v>1</v>
      </c>
      <c r="E970" s="192" t="s">
        <v>65</v>
      </c>
      <c r="F970" s="493">
        <f>258*10</f>
        <v>2580</v>
      </c>
      <c r="G970" s="402"/>
      <c r="H970" s="463"/>
    </row>
    <row r="971" spans="1:8">
      <c r="A971" s="187"/>
      <c r="B971" s="190"/>
      <c r="C971" s="286"/>
      <c r="D971" s="191"/>
      <c r="E971" s="192"/>
      <c r="F971" s="491"/>
      <c r="G971" s="371"/>
      <c r="H971" s="463"/>
    </row>
    <row r="972" spans="1:8" ht="38.25">
      <c r="A972" s="190">
        <f t="shared" ref="A972" si="63">A970+1</f>
        <v>116</v>
      </c>
      <c r="B972" s="190" t="s">
        <v>245</v>
      </c>
      <c r="C972" s="286" t="s">
        <v>246</v>
      </c>
      <c r="D972" s="191">
        <v>1</v>
      </c>
      <c r="E972" s="192" t="s">
        <v>65</v>
      </c>
      <c r="F972" s="493">
        <f>(70*10)+30</f>
        <v>730</v>
      </c>
      <c r="G972" s="402"/>
      <c r="H972" s="463"/>
    </row>
    <row r="973" spans="1:8">
      <c r="A973" s="187"/>
      <c r="B973" s="190"/>
      <c r="C973" s="286"/>
      <c r="D973" s="191"/>
      <c r="E973" s="192"/>
      <c r="F973" s="491"/>
      <c r="G973" s="402"/>
      <c r="H973" s="463"/>
    </row>
    <row r="974" spans="1:8" ht="25.5">
      <c r="A974" s="190">
        <f>A972+1</f>
        <v>117</v>
      </c>
      <c r="B974" s="190" t="s">
        <v>247</v>
      </c>
      <c r="C974" s="286" t="s">
        <v>248</v>
      </c>
      <c r="D974" s="191">
        <v>1</v>
      </c>
      <c r="E974" s="193" t="s">
        <v>249</v>
      </c>
      <c r="F974" s="491">
        <v>6</v>
      </c>
      <c r="G974" s="371"/>
      <c r="H974" s="463"/>
    </row>
    <row r="975" spans="1:8">
      <c r="A975" s="187"/>
      <c r="B975" s="190"/>
      <c r="C975" s="286"/>
      <c r="D975" s="191"/>
      <c r="E975" s="193"/>
      <c r="F975" s="491"/>
      <c r="G975" s="371"/>
      <c r="H975" s="463"/>
    </row>
    <row r="976" spans="1:8">
      <c r="A976" s="190">
        <f t="shared" ref="A976" si="64">A974+1</f>
        <v>118</v>
      </c>
      <c r="B976" s="190" t="s">
        <v>250</v>
      </c>
      <c r="C976" s="286" t="s">
        <v>251</v>
      </c>
      <c r="D976" s="191">
        <v>1</v>
      </c>
      <c r="E976" s="193" t="s">
        <v>249</v>
      </c>
      <c r="F976" s="491">
        <v>32</v>
      </c>
      <c r="G976" s="371"/>
      <c r="H976" s="463"/>
    </row>
    <row r="977" spans="1:8">
      <c r="A977" s="187"/>
      <c r="B977" s="190"/>
      <c r="C977" s="286"/>
      <c r="D977" s="191"/>
      <c r="E977" s="193"/>
      <c r="F977" s="491"/>
      <c r="G977" s="371"/>
      <c r="H977" s="463"/>
    </row>
    <row r="978" spans="1:8" ht="51">
      <c r="A978" s="190">
        <f t="shared" ref="A978" si="65">A976+1</f>
        <v>119</v>
      </c>
      <c r="B978" s="190" t="s">
        <v>252</v>
      </c>
      <c r="C978" s="286" t="s">
        <v>253</v>
      </c>
      <c r="D978" s="191">
        <v>1</v>
      </c>
      <c r="E978" s="361" t="s">
        <v>254</v>
      </c>
      <c r="F978" s="491">
        <v>3040</v>
      </c>
      <c r="G978" s="371"/>
      <c r="H978" s="463"/>
    </row>
    <row r="979" spans="1:8">
      <c r="A979" s="187"/>
      <c r="B979" s="190"/>
      <c r="C979" s="286"/>
      <c r="D979" s="191"/>
      <c r="E979" s="193"/>
      <c r="F979" s="491"/>
      <c r="G979" s="371"/>
      <c r="H979" s="463"/>
    </row>
    <row r="980" spans="1:8" ht="25.5">
      <c r="A980" s="190">
        <f t="shared" ref="A980" si="66">A978+1</f>
        <v>120</v>
      </c>
      <c r="B980" s="190" t="s">
        <v>255</v>
      </c>
      <c r="C980" s="286" t="s">
        <v>256</v>
      </c>
      <c r="D980" s="191">
        <v>1</v>
      </c>
      <c r="E980" s="193" t="s">
        <v>239</v>
      </c>
      <c r="F980" s="491">
        <v>3040</v>
      </c>
      <c r="G980" s="371"/>
      <c r="H980" s="463"/>
    </row>
    <row r="981" spans="1:8">
      <c r="A981" s="187"/>
      <c r="B981" s="190"/>
      <c r="C981" s="286"/>
      <c r="D981" s="191"/>
      <c r="E981" s="193"/>
      <c r="F981" s="491"/>
      <c r="G981" s="371"/>
      <c r="H981" s="463"/>
    </row>
    <row r="982" spans="1:8" ht="25.5">
      <c r="A982" s="190">
        <f t="shared" ref="A982" si="67">A980+1</f>
        <v>121</v>
      </c>
      <c r="B982" s="72" t="s">
        <v>257</v>
      </c>
      <c r="C982" s="286" t="s">
        <v>258</v>
      </c>
      <c r="D982" s="191">
        <v>1</v>
      </c>
      <c r="E982" s="193" t="s">
        <v>167</v>
      </c>
      <c r="F982" s="491">
        <v>19</v>
      </c>
      <c r="G982" s="371"/>
      <c r="H982" s="463"/>
    </row>
    <row r="983" spans="1:8">
      <c r="A983" s="190"/>
      <c r="B983" s="72"/>
      <c r="C983" s="286"/>
      <c r="D983" s="191"/>
      <c r="E983" s="193"/>
      <c r="F983" s="491"/>
      <c r="G983" s="371"/>
      <c r="H983" s="463"/>
    </row>
    <row r="984" spans="1:8" ht="63.75">
      <c r="A984" s="190">
        <f>A982+1</f>
        <v>122</v>
      </c>
      <c r="B984" s="428" t="s">
        <v>373</v>
      </c>
      <c r="C984" s="288" t="s">
        <v>304</v>
      </c>
      <c r="D984" s="197">
        <v>1</v>
      </c>
      <c r="E984" s="193" t="s">
        <v>167</v>
      </c>
      <c r="F984" s="491">
        <v>1</v>
      </c>
      <c r="G984" s="371"/>
      <c r="H984" s="463"/>
    </row>
    <row r="985" spans="1:8">
      <c r="A985" s="190"/>
      <c r="B985" s="428"/>
      <c r="C985" s="288"/>
      <c r="D985" s="197"/>
      <c r="E985" s="193"/>
      <c r="F985" s="491"/>
      <c r="G985" s="371"/>
      <c r="H985" s="463"/>
    </row>
    <row r="986" spans="1:8" ht="63.75">
      <c r="A986" s="190">
        <f>A984+1</f>
        <v>123</v>
      </c>
      <c r="B986" s="428" t="s">
        <v>374</v>
      </c>
      <c r="C986" s="288" t="s">
        <v>302</v>
      </c>
      <c r="D986" s="197">
        <v>1</v>
      </c>
      <c r="E986" s="193" t="s">
        <v>167</v>
      </c>
      <c r="F986" s="491">
        <v>3</v>
      </c>
      <c r="G986" s="371"/>
      <c r="H986" s="463"/>
    </row>
    <row r="987" spans="1:8">
      <c r="A987" s="187"/>
      <c r="B987" s="72"/>
      <c r="C987" s="286"/>
      <c r="D987" s="191"/>
      <c r="E987" s="193"/>
      <c r="F987" s="540"/>
      <c r="G987" s="371"/>
      <c r="H987" s="463"/>
    </row>
    <row r="988" spans="1:8" ht="63.75">
      <c r="A988" s="190">
        <f>A986+1</f>
        <v>124</v>
      </c>
      <c r="B988" s="428" t="s">
        <v>375</v>
      </c>
      <c r="C988" s="288" t="s">
        <v>260</v>
      </c>
      <c r="D988" s="197">
        <v>1</v>
      </c>
      <c r="E988" s="193" t="s">
        <v>167</v>
      </c>
      <c r="F988" s="491">
        <v>6</v>
      </c>
      <c r="G988" s="371"/>
      <c r="H988" s="463"/>
    </row>
    <row r="989" spans="1:8">
      <c r="A989" s="190"/>
      <c r="B989" s="428"/>
      <c r="C989" s="288"/>
      <c r="D989" s="197"/>
      <c r="E989" s="193"/>
      <c r="F989" s="491"/>
      <c r="G989" s="371"/>
      <c r="H989" s="463"/>
    </row>
    <row r="990" spans="1:8">
      <c r="A990" s="198" t="s">
        <v>376</v>
      </c>
      <c r="B990" s="199"/>
      <c r="C990" s="289" t="s">
        <v>262</v>
      </c>
      <c r="D990" s="200"/>
      <c r="E990" s="192"/>
      <c r="F990" s="493"/>
      <c r="G990" s="402"/>
      <c r="H990" s="463"/>
    </row>
    <row r="991" spans="1:8">
      <c r="A991" s="201"/>
      <c r="B991" s="199"/>
      <c r="C991" s="289"/>
      <c r="D991" s="200"/>
      <c r="E991" s="192"/>
      <c r="F991" s="493"/>
      <c r="G991" s="402"/>
      <c r="H991" s="463"/>
    </row>
    <row r="992" spans="1:8" ht="38.25">
      <c r="A992" s="190">
        <f>A984+1</f>
        <v>123</v>
      </c>
      <c r="B992" s="199" t="s">
        <v>263</v>
      </c>
      <c r="C992" s="290" t="s">
        <v>264</v>
      </c>
      <c r="D992" s="202">
        <v>1</v>
      </c>
      <c r="E992" s="192" t="s">
        <v>65</v>
      </c>
      <c r="F992" s="493">
        <f>55*10</f>
        <v>550</v>
      </c>
      <c r="G992" s="402"/>
      <c r="H992" s="463"/>
    </row>
    <row r="993" spans="1:8">
      <c r="A993" s="201"/>
      <c r="B993" s="199"/>
      <c r="C993" s="290"/>
      <c r="D993" s="202"/>
      <c r="E993" s="192"/>
      <c r="F993" s="493"/>
      <c r="G993" s="402"/>
      <c r="H993" s="463"/>
    </row>
    <row r="994" spans="1:8" ht="51">
      <c r="A994" s="190">
        <f>A992+1</f>
        <v>124</v>
      </c>
      <c r="B994" s="199" t="s">
        <v>265</v>
      </c>
      <c r="C994" s="290" t="s">
        <v>377</v>
      </c>
      <c r="D994" s="202">
        <v>1</v>
      </c>
      <c r="E994" s="192" t="s">
        <v>65</v>
      </c>
      <c r="F994" s="493">
        <f>60*10</f>
        <v>600</v>
      </c>
      <c r="G994" s="402"/>
      <c r="H994" s="463"/>
    </row>
    <row r="995" spans="1:8">
      <c r="A995" s="201"/>
      <c r="B995" s="194"/>
      <c r="C995" s="287"/>
      <c r="D995" s="195"/>
      <c r="E995" s="203"/>
      <c r="F995" s="493"/>
      <c r="G995" s="402"/>
      <c r="H995" s="463"/>
    </row>
    <row r="996" spans="1:8" ht="38.25">
      <c r="A996" s="190">
        <f>A994+1</f>
        <v>125</v>
      </c>
      <c r="B996" s="194" t="s">
        <v>58</v>
      </c>
      <c r="C996" s="287" t="s">
        <v>378</v>
      </c>
      <c r="D996" s="195">
        <v>100</v>
      </c>
      <c r="E996" s="203" t="s">
        <v>57</v>
      </c>
      <c r="F996" s="493">
        <v>28</v>
      </c>
      <c r="G996" s="402"/>
      <c r="H996" s="463"/>
    </row>
    <row r="997" spans="1:8">
      <c r="A997" s="68"/>
      <c r="B997" s="68"/>
      <c r="C997" s="84"/>
      <c r="D997" s="74"/>
      <c r="E997" s="75"/>
      <c r="F997" s="538"/>
      <c r="G997" s="77"/>
      <c r="H997" s="460"/>
    </row>
    <row r="998" spans="1:8">
      <c r="A998" s="573" t="s">
        <v>80</v>
      </c>
      <c r="B998" s="573"/>
      <c r="C998" s="573"/>
      <c r="D998" s="573"/>
      <c r="E998" s="573"/>
      <c r="F998" s="573"/>
      <c r="G998" s="573"/>
      <c r="H998" s="464"/>
    </row>
    <row r="999" spans="1:8">
      <c r="A999" s="573" t="s">
        <v>81</v>
      </c>
      <c r="B999" s="573"/>
      <c r="C999" s="573"/>
      <c r="D999" s="573"/>
      <c r="E999" s="573"/>
      <c r="F999" s="573"/>
      <c r="G999" s="573"/>
      <c r="H999" s="464"/>
    </row>
    <row r="1000" spans="1:8">
      <c r="A1000" s="573" t="s">
        <v>80</v>
      </c>
      <c r="B1000" s="573"/>
      <c r="C1000" s="573"/>
      <c r="D1000" s="573"/>
      <c r="E1000" s="573"/>
      <c r="F1000" s="573"/>
      <c r="G1000" s="573"/>
      <c r="H1000" s="464"/>
    </row>
    <row r="1001" spans="1:8">
      <c r="A1001" s="68"/>
      <c r="B1001" s="68"/>
      <c r="C1001" s="84"/>
      <c r="D1001" s="74"/>
      <c r="E1001" s="75"/>
      <c r="F1001" s="538"/>
      <c r="G1001" s="77"/>
      <c r="H1001" s="460"/>
    </row>
    <row r="1002" spans="1:8">
      <c r="A1002" s="109" t="s">
        <v>379</v>
      </c>
      <c r="B1002" s="112"/>
      <c r="C1002" s="84" t="s">
        <v>269</v>
      </c>
      <c r="D1002" s="110"/>
      <c r="E1002" s="110"/>
      <c r="F1002" s="490"/>
      <c r="G1002" s="372"/>
      <c r="H1002" s="465"/>
    </row>
    <row r="1003" spans="1:8">
      <c r="A1003" s="68"/>
      <c r="B1003" s="68"/>
      <c r="C1003" s="84"/>
      <c r="D1003" s="74"/>
      <c r="E1003" s="75"/>
      <c r="F1003" s="538"/>
      <c r="G1003" s="77"/>
      <c r="H1003" s="460"/>
    </row>
    <row r="1004" spans="1:8" ht="25.5">
      <c r="A1004" s="71">
        <f>A996+1</f>
        <v>126</v>
      </c>
      <c r="B1004" s="83" t="s">
        <v>270</v>
      </c>
      <c r="C1004" s="73" t="s">
        <v>271</v>
      </c>
      <c r="D1004" s="74">
        <v>1</v>
      </c>
      <c r="E1004" s="75" t="s">
        <v>123</v>
      </c>
      <c r="F1004" s="76">
        <f>F736</f>
        <v>1900</v>
      </c>
      <c r="G1004" s="77"/>
      <c r="H1004" s="460"/>
    </row>
    <row r="1005" spans="1:8">
      <c r="A1005" s="71"/>
      <c r="B1005" s="83"/>
      <c r="C1005" s="73"/>
      <c r="D1005" s="74"/>
      <c r="E1005" s="75"/>
      <c r="F1005" s="76"/>
      <c r="G1005" s="77"/>
      <c r="H1005" s="460"/>
    </row>
    <row r="1006" spans="1:8">
      <c r="A1006" s="184" t="s">
        <v>380</v>
      </c>
      <c r="B1006" s="110"/>
      <c r="C1006" s="188" t="s">
        <v>273</v>
      </c>
      <c r="D1006" s="185"/>
      <c r="E1006" s="186"/>
      <c r="F1006" s="489"/>
      <c r="G1006" s="370"/>
      <c r="H1006" s="461"/>
    </row>
    <row r="1007" spans="1:8">
      <c r="A1007" s="110"/>
      <c r="B1007" s="110"/>
      <c r="C1007" s="286"/>
      <c r="D1007" s="191"/>
      <c r="E1007" s="193"/>
      <c r="F1007" s="490"/>
      <c r="G1007" s="413"/>
      <c r="H1007" s="465"/>
    </row>
    <row r="1008" spans="1:8" ht="25.5">
      <c r="A1008" s="190">
        <f>A1004+1</f>
        <v>127</v>
      </c>
      <c r="B1008" s="190" t="s">
        <v>274</v>
      </c>
      <c r="C1008" s="286" t="s">
        <v>275</v>
      </c>
      <c r="D1008" s="191">
        <v>1</v>
      </c>
      <c r="E1008" s="193" t="s">
        <v>236</v>
      </c>
      <c r="F1008" s="491">
        <f>4*10</f>
        <v>40</v>
      </c>
      <c r="G1008" s="371"/>
      <c r="H1008" s="463"/>
    </row>
    <row r="1009" spans="1:9">
      <c r="A1009" s="110"/>
      <c r="B1009" s="110"/>
      <c r="C1009" s="286"/>
      <c r="D1009" s="191"/>
      <c r="E1009" s="193"/>
      <c r="F1009" s="490"/>
      <c r="G1009" s="413"/>
      <c r="H1009" s="463"/>
    </row>
    <row r="1010" spans="1:9" ht="38.25">
      <c r="A1010" s="190">
        <f>A1008+1</f>
        <v>128</v>
      </c>
      <c r="B1010" s="190" t="s">
        <v>276</v>
      </c>
      <c r="C1010" s="286" t="s">
        <v>277</v>
      </c>
      <c r="D1010" s="191">
        <v>1</v>
      </c>
      <c r="E1010" s="192" t="s">
        <v>236</v>
      </c>
      <c r="F1010" s="492">
        <v>9</v>
      </c>
      <c r="G1010" s="402"/>
      <c r="H1010" s="463"/>
    </row>
    <row r="1011" spans="1:9">
      <c r="A1011" s="110"/>
      <c r="B1011" s="190"/>
      <c r="C1011" s="286"/>
      <c r="D1011" s="191"/>
      <c r="E1011" s="192"/>
      <c r="F1011" s="492"/>
      <c r="G1011" s="402"/>
      <c r="H1011" s="463"/>
    </row>
    <row r="1012" spans="1:9" ht="51">
      <c r="A1012" s="190">
        <f>A1010+1</f>
        <v>129</v>
      </c>
      <c r="B1012" s="190" t="s">
        <v>278</v>
      </c>
      <c r="C1012" s="286" t="s">
        <v>381</v>
      </c>
      <c r="D1012" s="191">
        <v>1</v>
      </c>
      <c r="E1012" s="204" t="s">
        <v>280</v>
      </c>
      <c r="F1012" s="493">
        <v>18</v>
      </c>
      <c r="G1012" s="402"/>
      <c r="H1012" s="463"/>
    </row>
    <row r="1013" spans="1:9">
      <c r="A1013" s="68"/>
      <c r="B1013" s="68"/>
      <c r="C1013" s="84"/>
      <c r="D1013" s="74"/>
      <c r="E1013" s="75"/>
      <c r="F1013" s="538"/>
      <c r="G1013" s="77"/>
      <c r="H1013" s="460"/>
    </row>
    <row r="1014" spans="1:9">
      <c r="A1014" s="573" t="s">
        <v>281</v>
      </c>
      <c r="B1014" s="573"/>
      <c r="C1014" s="573"/>
      <c r="D1014" s="573"/>
      <c r="E1014" s="573"/>
      <c r="F1014" s="573"/>
      <c r="G1014" s="573"/>
      <c r="H1014" s="464"/>
    </row>
    <row r="1015" spans="1:9">
      <c r="A1015" s="573" t="s">
        <v>282</v>
      </c>
      <c r="B1015" s="573"/>
      <c r="C1015" s="573"/>
      <c r="D1015" s="573"/>
      <c r="E1015" s="573"/>
      <c r="F1015" s="573"/>
      <c r="G1015" s="573"/>
      <c r="H1015" s="464"/>
    </row>
    <row r="1016" spans="1:9">
      <c r="A1016" s="242"/>
      <c r="B1016" s="242"/>
      <c r="C1016" s="291"/>
      <c r="D1016" s="242"/>
      <c r="E1016" s="242"/>
      <c r="F1016" s="542"/>
      <c r="G1016" s="414"/>
      <c r="H1016" s="459"/>
    </row>
    <row r="1017" spans="1:9">
      <c r="A1017" s="242"/>
      <c r="B1017" s="242"/>
      <c r="C1017" s="291"/>
      <c r="D1017" s="242"/>
      <c r="E1017" s="242"/>
      <c r="F1017" s="542"/>
      <c r="G1017" s="414"/>
      <c r="H1017" s="459"/>
    </row>
    <row r="1018" spans="1:9">
      <c r="A1018" s="242"/>
      <c r="B1018" s="189" t="s">
        <v>283</v>
      </c>
      <c r="C1018" s="292" t="s">
        <v>284</v>
      </c>
      <c r="D1018" s="185"/>
      <c r="E1018" s="193"/>
      <c r="F1018" s="542"/>
      <c r="G1018" s="414"/>
      <c r="H1018" s="459"/>
    </row>
    <row r="1019" spans="1:9">
      <c r="A1019" s="242"/>
      <c r="B1019" s="110"/>
      <c r="C1019" s="293" t="s">
        <v>285</v>
      </c>
      <c r="D1019" s="196"/>
      <c r="E1019" s="193">
        <v>2</v>
      </c>
      <c r="F1019" s="542"/>
      <c r="G1019" s="414"/>
      <c r="H1019" s="459"/>
    </row>
    <row r="1020" spans="1:9">
      <c r="A1020" s="242"/>
      <c r="B1020" s="110"/>
      <c r="C1020" s="293" t="s">
        <v>286</v>
      </c>
      <c r="D1020" s="196"/>
      <c r="E1020" s="193">
        <v>1</v>
      </c>
      <c r="F1020" s="542"/>
      <c r="G1020" s="414"/>
      <c r="H1020" s="459"/>
    </row>
    <row r="1021" spans="1:9">
      <c r="A1021" s="242"/>
      <c r="B1021" s="110"/>
      <c r="C1021" s="293" t="s">
        <v>287</v>
      </c>
      <c r="D1021" s="196"/>
      <c r="E1021" s="193">
        <v>1</v>
      </c>
      <c r="F1021" s="542"/>
      <c r="G1021" s="414"/>
      <c r="H1021" s="459"/>
    </row>
    <row r="1022" spans="1:9">
      <c r="A1022" s="242"/>
      <c r="B1022" s="110"/>
      <c r="C1022" s="293" t="s">
        <v>288</v>
      </c>
      <c r="D1022" s="196"/>
      <c r="E1022" s="193">
        <v>4</v>
      </c>
      <c r="F1022" s="542"/>
      <c r="G1022" s="414"/>
      <c r="H1022" s="459"/>
    </row>
    <row r="1023" spans="1:9">
      <c r="A1023" s="242"/>
      <c r="B1023" s="110"/>
      <c r="C1023" s="293" t="s">
        <v>289</v>
      </c>
      <c r="D1023" s="196"/>
      <c r="E1023" s="193">
        <v>2</v>
      </c>
      <c r="F1023" s="542"/>
      <c r="G1023" s="414"/>
      <c r="H1023" s="459"/>
    </row>
    <row r="1024" spans="1:9" s="245" customFormat="1">
      <c r="A1024" s="112"/>
      <c r="B1024" s="110"/>
      <c r="C1024" s="293" t="s">
        <v>289</v>
      </c>
      <c r="D1024" s="196"/>
      <c r="E1024" s="193">
        <v>2</v>
      </c>
      <c r="F1024" s="535"/>
      <c r="G1024" s="390"/>
      <c r="H1024" s="457"/>
      <c r="I1024" s="244"/>
    </row>
    <row r="1025" spans="1:9" s="245" customFormat="1">
      <c r="A1025" s="112"/>
      <c r="B1025" s="110"/>
      <c r="C1025" s="293"/>
      <c r="D1025" s="196"/>
      <c r="E1025" s="193"/>
      <c r="F1025" s="535"/>
      <c r="G1025" s="390"/>
      <c r="H1025" s="457"/>
      <c r="I1025" s="244"/>
    </row>
    <row r="1026" spans="1:9" s="245" customFormat="1">
      <c r="A1026" s="112"/>
      <c r="B1026" s="110"/>
      <c r="C1026" s="293"/>
      <c r="D1026" s="196"/>
      <c r="E1026" s="193"/>
      <c r="F1026" s="535"/>
      <c r="G1026" s="390"/>
      <c r="H1026" s="457"/>
      <c r="I1026" s="244"/>
    </row>
    <row r="1027" spans="1:9" s="245" customFormat="1">
      <c r="A1027" s="112"/>
      <c r="B1027" s="110"/>
      <c r="C1027" s="293"/>
      <c r="D1027" s="196"/>
      <c r="E1027" s="193"/>
      <c r="F1027" s="535"/>
      <c r="G1027" s="390"/>
      <c r="H1027" s="457"/>
      <c r="I1027" s="244"/>
    </row>
    <row r="1028" spans="1:9" s="245" customFormat="1">
      <c r="A1028" s="112"/>
      <c r="B1028" s="110"/>
      <c r="C1028" s="293"/>
      <c r="D1028" s="196"/>
      <c r="E1028" s="193"/>
      <c r="F1028" s="535"/>
      <c r="G1028" s="390"/>
      <c r="H1028" s="457"/>
      <c r="I1028" s="244"/>
    </row>
    <row r="1029" spans="1:9" s="245" customFormat="1">
      <c r="A1029" s="112"/>
      <c r="B1029" s="110"/>
      <c r="C1029" s="293"/>
      <c r="D1029" s="196"/>
      <c r="E1029" s="193"/>
      <c r="F1029" s="535"/>
      <c r="G1029" s="390"/>
      <c r="H1029" s="457"/>
      <c r="I1029" s="244"/>
    </row>
    <row r="1030" spans="1:9" s="245" customFormat="1">
      <c r="A1030" s="112"/>
      <c r="B1030" s="110"/>
      <c r="C1030" s="293"/>
      <c r="D1030" s="196"/>
      <c r="E1030" s="193"/>
      <c r="F1030" s="535"/>
      <c r="G1030" s="390"/>
      <c r="H1030" s="457"/>
      <c r="I1030" s="244"/>
    </row>
    <row r="1031" spans="1:9" s="245" customFormat="1">
      <c r="A1031" s="112"/>
      <c r="B1031" s="110"/>
      <c r="C1031" s="293"/>
      <c r="D1031" s="196"/>
      <c r="E1031" s="193"/>
      <c r="F1031" s="535"/>
      <c r="G1031" s="390"/>
      <c r="H1031" s="457"/>
      <c r="I1031" s="244"/>
    </row>
    <row r="1032" spans="1:9" s="245" customFormat="1">
      <c r="A1032" s="112"/>
      <c r="B1032" s="110"/>
      <c r="C1032" s="293"/>
      <c r="D1032" s="196"/>
      <c r="E1032" s="193"/>
      <c r="F1032" s="535"/>
      <c r="G1032" s="390"/>
      <c r="H1032" s="457"/>
      <c r="I1032" s="244"/>
    </row>
    <row r="1033" spans="1:9" s="245" customFormat="1">
      <c r="A1033" s="112"/>
      <c r="B1033" s="110"/>
      <c r="C1033" s="293"/>
      <c r="D1033" s="196"/>
      <c r="E1033" s="193"/>
      <c r="F1033" s="535"/>
      <c r="G1033" s="390"/>
      <c r="H1033" s="457"/>
      <c r="I1033" s="244"/>
    </row>
    <row r="1034" spans="1:9" s="245" customFormat="1">
      <c r="A1034" s="112"/>
      <c r="B1034" s="110"/>
      <c r="C1034" s="293"/>
      <c r="D1034" s="196"/>
      <c r="E1034" s="193"/>
      <c r="F1034" s="535"/>
      <c r="G1034" s="390"/>
      <c r="H1034" s="457"/>
      <c r="I1034" s="244"/>
    </row>
    <row r="1035" spans="1:9" s="245" customFormat="1">
      <c r="A1035" s="112"/>
      <c r="B1035" s="110"/>
      <c r="C1035" s="293"/>
      <c r="D1035" s="196"/>
      <c r="E1035" s="193"/>
      <c r="F1035" s="535"/>
      <c r="G1035" s="390"/>
      <c r="H1035" s="457"/>
      <c r="I1035" s="244"/>
    </row>
    <row r="1036" spans="1:9" s="245" customFormat="1">
      <c r="A1036" s="112"/>
      <c r="B1036" s="110"/>
      <c r="C1036" s="293"/>
      <c r="D1036" s="196"/>
      <c r="E1036" s="193"/>
      <c r="F1036" s="535"/>
      <c r="G1036" s="390"/>
      <c r="H1036" s="457"/>
      <c r="I1036" s="244"/>
    </row>
    <row r="1037" spans="1:9" s="245" customFormat="1">
      <c r="A1037" s="112"/>
      <c r="B1037" s="110"/>
      <c r="C1037" s="293"/>
      <c r="D1037" s="196"/>
      <c r="E1037" s="193"/>
      <c r="F1037" s="535"/>
      <c r="G1037" s="390"/>
      <c r="H1037" s="457"/>
      <c r="I1037" s="244"/>
    </row>
    <row r="1038" spans="1:9" s="245" customFormat="1">
      <c r="A1038" s="112"/>
      <c r="B1038" s="110"/>
      <c r="C1038" s="293"/>
      <c r="D1038" s="196"/>
      <c r="E1038" s="193"/>
      <c r="F1038" s="535"/>
      <c r="G1038" s="390"/>
      <c r="H1038" s="457"/>
      <c r="I1038" s="244"/>
    </row>
    <row r="1039" spans="1:9" s="245" customFormat="1">
      <c r="A1039" s="112"/>
      <c r="B1039" s="110"/>
      <c r="C1039" s="293"/>
      <c r="D1039" s="196"/>
      <c r="E1039" s="193"/>
      <c r="F1039" s="535"/>
      <c r="G1039" s="390"/>
      <c r="H1039" s="457"/>
      <c r="I1039" s="244"/>
    </row>
    <row r="1040" spans="1:9" s="245" customFormat="1">
      <c r="A1040" s="112"/>
      <c r="B1040" s="110"/>
      <c r="C1040" s="293"/>
      <c r="D1040" s="196"/>
      <c r="E1040" s="193"/>
      <c r="F1040" s="535"/>
      <c r="G1040" s="390"/>
      <c r="H1040" s="457"/>
      <c r="I1040" s="244"/>
    </row>
    <row r="1041" spans="1:9" s="245" customFormat="1">
      <c r="A1041" s="112"/>
      <c r="B1041" s="110"/>
      <c r="C1041" s="293"/>
      <c r="D1041" s="196"/>
      <c r="E1041" s="193"/>
      <c r="F1041" s="535"/>
      <c r="G1041" s="390"/>
      <c r="H1041" s="457"/>
      <c r="I1041" s="244"/>
    </row>
    <row r="1042" spans="1:9" s="245" customFormat="1">
      <c r="A1042" s="112"/>
      <c r="B1042" s="110"/>
      <c r="C1042" s="293"/>
      <c r="D1042" s="196"/>
      <c r="E1042" s="193"/>
      <c r="F1042" s="535"/>
      <c r="G1042" s="390"/>
      <c r="H1042" s="457"/>
      <c r="I1042" s="244"/>
    </row>
    <row r="1043" spans="1:9" s="245" customFormat="1">
      <c r="A1043" s="112"/>
      <c r="B1043" s="110"/>
      <c r="C1043" s="293"/>
      <c r="D1043" s="196"/>
      <c r="E1043" s="193"/>
      <c r="F1043" s="535"/>
      <c r="G1043" s="390"/>
      <c r="H1043" s="457"/>
      <c r="I1043" s="244"/>
    </row>
    <row r="1044" spans="1:9" s="245" customFormat="1">
      <c r="A1044" s="112"/>
      <c r="B1044" s="110"/>
      <c r="C1044" s="293"/>
      <c r="D1044" s="196"/>
      <c r="E1044" s="193"/>
      <c r="F1044" s="535"/>
      <c r="G1044" s="390"/>
      <c r="H1044" s="457"/>
      <c r="I1044" s="244"/>
    </row>
    <row r="1045" spans="1:9" s="245" customFormat="1">
      <c r="A1045" s="112"/>
      <c r="B1045" s="110"/>
      <c r="C1045" s="293"/>
      <c r="D1045" s="196"/>
      <c r="E1045" s="193"/>
      <c r="F1045" s="535"/>
      <c r="G1045" s="390"/>
      <c r="H1045" s="457"/>
      <c r="I1045" s="244"/>
    </row>
    <row r="1046" spans="1:9" s="245" customFormat="1">
      <c r="A1046" s="112"/>
      <c r="B1046" s="110"/>
      <c r="C1046" s="293"/>
      <c r="D1046" s="196"/>
      <c r="E1046" s="193"/>
      <c r="F1046" s="535"/>
      <c r="G1046" s="390"/>
      <c r="H1046" s="457"/>
      <c r="I1046" s="244"/>
    </row>
    <row r="1047" spans="1:9" s="245" customFormat="1">
      <c r="A1047" s="112"/>
      <c r="B1047" s="110"/>
      <c r="C1047" s="293"/>
      <c r="D1047" s="196"/>
      <c r="E1047" s="193"/>
      <c r="F1047" s="535"/>
      <c r="G1047" s="390"/>
      <c r="H1047" s="457"/>
      <c r="I1047" s="244"/>
    </row>
    <row r="1048" spans="1:9" s="245" customFormat="1">
      <c r="A1048" s="112"/>
      <c r="B1048" s="110"/>
      <c r="C1048" s="293"/>
      <c r="D1048" s="196"/>
      <c r="E1048" s="193"/>
      <c r="F1048" s="535"/>
      <c r="G1048" s="390"/>
      <c r="H1048" s="457"/>
      <c r="I1048" s="244"/>
    </row>
    <row r="1049" spans="1:9" s="245" customFormat="1">
      <c r="A1049" s="112"/>
      <c r="B1049" s="110"/>
      <c r="C1049" s="293"/>
      <c r="D1049" s="196"/>
      <c r="E1049" s="193"/>
      <c r="F1049" s="535"/>
      <c r="G1049" s="390"/>
      <c r="H1049" s="457"/>
      <c r="I1049" s="244"/>
    </row>
    <row r="1050" spans="1:9" s="245" customFormat="1">
      <c r="A1050" s="112"/>
      <c r="B1050" s="110"/>
      <c r="C1050" s="293"/>
      <c r="D1050" s="196"/>
      <c r="E1050" s="193"/>
      <c r="F1050" s="535"/>
      <c r="G1050" s="390"/>
      <c r="H1050" s="457"/>
      <c r="I1050" s="244"/>
    </row>
    <row r="1051" spans="1:9" s="245" customFormat="1">
      <c r="A1051" s="112"/>
      <c r="B1051" s="110"/>
      <c r="C1051" s="293"/>
      <c r="D1051" s="196"/>
      <c r="E1051" s="193"/>
      <c r="F1051" s="535"/>
      <c r="G1051" s="390"/>
      <c r="H1051" s="457"/>
      <c r="I1051" s="244"/>
    </row>
    <row r="1052" spans="1:9" s="245" customFormat="1">
      <c r="A1052" s="112"/>
      <c r="B1052" s="110"/>
      <c r="C1052" s="293"/>
      <c r="D1052" s="196"/>
      <c r="E1052" s="193"/>
      <c r="F1052" s="535"/>
      <c r="G1052" s="390"/>
      <c r="H1052" s="457"/>
      <c r="I1052" s="244"/>
    </row>
    <row r="1053" spans="1:9" s="245" customFormat="1">
      <c r="A1053" s="112"/>
      <c r="B1053" s="110"/>
      <c r="C1053" s="293"/>
      <c r="D1053" s="196"/>
      <c r="E1053" s="193"/>
      <c r="F1053" s="535"/>
      <c r="G1053" s="390"/>
      <c r="H1053" s="457"/>
      <c r="I1053" s="244"/>
    </row>
    <row r="1054" spans="1:9" s="245" customFormat="1">
      <c r="A1054" s="112"/>
      <c r="B1054" s="110"/>
      <c r="C1054" s="293"/>
      <c r="D1054" s="196"/>
      <c r="E1054" s="193"/>
      <c r="F1054" s="535"/>
      <c r="G1054" s="390"/>
      <c r="H1054" s="457"/>
      <c r="I1054" s="244"/>
    </row>
    <row r="1055" spans="1:9" s="245" customFormat="1">
      <c r="A1055" s="112"/>
      <c r="B1055" s="110"/>
      <c r="C1055" s="293"/>
      <c r="D1055" s="196"/>
      <c r="E1055" s="193"/>
      <c r="F1055" s="535"/>
      <c r="G1055" s="390"/>
      <c r="H1055" s="457"/>
      <c r="I1055" s="244"/>
    </row>
    <row r="1056" spans="1:9" s="245" customFormat="1">
      <c r="A1056" s="112"/>
      <c r="B1056" s="110"/>
      <c r="C1056" s="293"/>
      <c r="D1056" s="196"/>
      <c r="E1056" s="193"/>
      <c r="F1056" s="535"/>
      <c r="G1056" s="390"/>
      <c r="H1056" s="457"/>
      <c r="I1056" s="244"/>
    </row>
    <row r="1057" spans="1:9" s="245" customFormat="1">
      <c r="A1057" s="112"/>
      <c r="B1057" s="110"/>
      <c r="C1057" s="293"/>
      <c r="D1057" s="196"/>
      <c r="E1057" s="193"/>
      <c r="F1057" s="535"/>
      <c r="G1057" s="390"/>
      <c r="H1057" s="457"/>
      <c r="I1057" s="244"/>
    </row>
    <row r="1058" spans="1:9" s="245" customFormat="1">
      <c r="A1058" s="112"/>
      <c r="B1058" s="110"/>
      <c r="C1058" s="293"/>
      <c r="D1058" s="196"/>
      <c r="E1058" s="193"/>
      <c r="F1058" s="535"/>
      <c r="G1058" s="390"/>
      <c r="H1058" s="457"/>
      <c r="I1058" s="244"/>
    </row>
    <row r="1059" spans="1:9" s="245" customFormat="1">
      <c r="A1059" s="112"/>
      <c r="B1059" s="110"/>
      <c r="C1059" s="293"/>
      <c r="D1059" s="196"/>
      <c r="E1059" s="193"/>
      <c r="F1059" s="535"/>
      <c r="G1059" s="390"/>
      <c r="H1059" s="457"/>
      <c r="I1059" s="244"/>
    </row>
    <row r="1060" spans="1:9" s="245" customFormat="1">
      <c r="A1060" s="112"/>
      <c r="B1060" s="110"/>
      <c r="C1060" s="293"/>
      <c r="D1060" s="196"/>
      <c r="E1060" s="193"/>
      <c r="F1060" s="535"/>
      <c r="G1060" s="390"/>
      <c r="H1060" s="457"/>
      <c r="I1060" s="244"/>
    </row>
    <row r="1061" spans="1:9">
      <c r="A1061" s="233"/>
      <c r="B1061" s="233"/>
      <c r="C1061" s="234"/>
      <c r="D1061" s="235"/>
      <c r="E1061" s="236"/>
      <c r="F1061" s="543"/>
      <c r="G1061" s="391"/>
      <c r="H1061" s="466"/>
    </row>
    <row r="1062" spans="1:9" ht="15">
      <c r="A1062" s="588" t="s">
        <v>382</v>
      </c>
      <c r="B1062" s="588"/>
      <c r="C1062" s="588"/>
      <c r="D1062" s="588"/>
      <c r="E1062" s="588"/>
      <c r="F1062" s="588"/>
      <c r="G1062" s="588"/>
      <c r="H1062" s="588"/>
    </row>
    <row r="1063" spans="1:9" ht="15">
      <c r="A1063" s="589" t="s">
        <v>383</v>
      </c>
      <c r="B1063" s="589"/>
      <c r="C1063" s="589"/>
      <c r="D1063" s="589"/>
      <c r="E1063" s="589"/>
      <c r="F1063" s="589"/>
      <c r="G1063" s="589"/>
      <c r="H1063" s="589"/>
    </row>
    <row r="1064" spans="1:9">
      <c r="A1064" s="233"/>
      <c r="B1064" s="233"/>
      <c r="C1064" s="234"/>
      <c r="D1064" s="235"/>
      <c r="E1064" s="236"/>
      <c r="F1064" s="543"/>
      <c r="G1064" s="391"/>
      <c r="H1064" s="466"/>
    </row>
    <row r="1065" spans="1:9">
      <c r="A1065" s="206" t="s">
        <v>53</v>
      </c>
      <c r="B1065" s="233"/>
      <c r="C1065" s="210" t="s">
        <v>299</v>
      </c>
      <c r="D1065" s="207"/>
      <c r="E1065" s="208"/>
      <c r="F1065" s="544"/>
      <c r="G1065" s="373"/>
      <c r="H1065" s="467"/>
    </row>
    <row r="1066" spans="1:9">
      <c r="A1066" s="209"/>
      <c r="B1066" s="209"/>
      <c r="C1066" s="210"/>
      <c r="D1066" s="211"/>
      <c r="E1066" s="208"/>
      <c r="F1066" s="545"/>
      <c r="G1066" s="373"/>
      <c r="H1066" s="468"/>
    </row>
    <row r="1067" spans="1:9" ht="25.5">
      <c r="A1067" s="212">
        <v>1</v>
      </c>
      <c r="B1067" s="212" t="s">
        <v>232</v>
      </c>
      <c r="C1067" s="294" t="s">
        <v>233</v>
      </c>
      <c r="D1067" s="213">
        <v>1</v>
      </c>
      <c r="E1067" s="214" t="s">
        <v>65</v>
      </c>
      <c r="F1067" s="494">
        <f>15*10+15</f>
        <v>165</v>
      </c>
      <c r="G1067" s="374"/>
      <c r="H1067" s="469"/>
    </row>
    <row r="1068" spans="1:9">
      <c r="A1068" s="209"/>
      <c r="B1068" s="212"/>
      <c r="C1068" s="294"/>
      <c r="D1068" s="213"/>
      <c r="E1068" s="214"/>
      <c r="F1068" s="494"/>
      <c r="G1068" s="374"/>
      <c r="H1068" s="469"/>
    </row>
    <row r="1069" spans="1:9" ht="38.25">
      <c r="A1069" s="212">
        <f>A1067+1</f>
        <v>2</v>
      </c>
      <c r="B1069" s="212" t="s">
        <v>234</v>
      </c>
      <c r="C1069" s="295" t="s">
        <v>235</v>
      </c>
      <c r="D1069" s="215">
        <v>1</v>
      </c>
      <c r="E1069" s="216" t="s">
        <v>236</v>
      </c>
      <c r="F1069" s="494">
        <v>18</v>
      </c>
      <c r="G1069" s="374"/>
      <c r="H1069" s="469"/>
    </row>
    <row r="1070" spans="1:9">
      <c r="A1070" s="209"/>
      <c r="B1070" s="212"/>
      <c r="C1070" s="294"/>
      <c r="D1070" s="213"/>
      <c r="E1070" s="216"/>
      <c r="F1070" s="494"/>
      <c r="G1070" s="374"/>
      <c r="H1070" s="469"/>
    </row>
    <row r="1071" spans="1:9" ht="51">
      <c r="A1071" s="212">
        <f t="shared" ref="A1071" si="68">A1069+1</f>
        <v>3</v>
      </c>
      <c r="B1071" s="212" t="s">
        <v>237</v>
      </c>
      <c r="C1071" s="294" t="s">
        <v>384</v>
      </c>
      <c r="D1071" s="213">
        <v>1</v>
      </c>
      <c r="E1071" s="216" t="s">
        <v>239</v>
      </c>
      <c r="F1071" s="494">
        <f>(10*2*160)-8*160</f>
        <v>1920</v>
      </c>
      <c r="G1071" s="374"/>
      <c r="H1071" s="469"/>
    </row>
    <row r="1072" spans="1:9">
      <c r="A1072" s="209"/>
      <c r="B1072" s="212"/>
      <c r="C1072" s="294"/>
      <c r="D1072" s="213"/>
      <c r="E1072" s="216"/>
      <c r="F1072" s="494"/>
      <c r="G1072" s="374"/>
      <c r="H1072" s="469"/>
    </row>
    <row r="1073" spans="1:8" ht="25.5">
      <c r="A1073" s="212">
        <f t="shared" ref="A1073" si="69">A1071+1</f>
        <v>4</v>
      </c>
      <c r="B1073" s="217" t="s">
        <v>240</v>
      </c>
      <c r="C1073" s="296" t="s">
        <v>241</v>
      </c>
      <c r="D1073" s="218">
        <v>1</v>
      </c>
      <c r="E1073" s="214" t="s">
        <v>242</v>
      </c>
      <c r="F1073" s="498">
        <v>5.4</v>
      </c>
      <c r="G1073" s="403"/>
      <c r="H1073" s="469"/>
    </row>
    <row r="1074" spans="1:8">
      <c r="A1074" s="209"/>
      <c r="B1074" s="217"/>
      <c r="C1074" s="296"/>
      <c r="D1074" s="218"/>
      <c r="E1074" s="214"/>
      <c r="F1074" s="497"/>
      <c r="G1074" s="403"/>
      <c r="H1074" s="469"/>
    </row>
    <row r="1075" spans="1:8" ht="25.5">
      <c r="A1075" s="212">
        <f t="shared" ref="A1075" si="70">A1073+1</f>
        <v>5</v>
      </c>
      <c r="B1075" s="217" t="s">
        <v>243</v>
      </c>
      <c r="C1075" s="296" t="s">
        <v>244</v>
      </c>
      <c r="D1075" s="218">
        <v>1</v>
      </c>
      <c r="E1075" s="214" t="s">
        <v>65</v>
      </c>
      <c r="F1075" s="497">
        <f>258*9</f>
        <v>2322</v>
      </c>
      <c r="G1075" s="403"/>
      <c r="H1075" s="469"/>
    </row>
    <row r="1076" spans="1:8">
      <c r="A1076" s="209"/>
      <c r="B1076" s="212"/>
      <c r="C1076" s="294"/>
      <c r="D1076" s="213"/>
      <c r="E1076" s="214"/>
      <c r="F1076" s="494"/>
      <c r="G1076" s="374"/>
      <c r="H1076" s="469"/>
    </row>
    <row r="1077" spans="1:8" ht="38.25">
      <c r="A1077" s="212">
        <f t="shared" ref="A1077" si="71">A1075+1</f>
        <v>6</v>
      </c>
      <c r="B1077" s="212" t="s">
        <v>245</v>
      </c>
      <c r="C1077" s="294" t="s">
        <v>246</v>
      </c>
      <c r="D1077" s="213">
        <v>1</v>
      </c>
      <c r="E1077" s="214" t="s">
        <v>65</v>
      </c>
      <c r="F1077" s="497">
        <f>(70*10)+30</f>
        <v>730</v>
      </c>
      <c r="G1077" s="403"/>
      <c r="H1077" s="469"/>
    </row>
    <row r="1078" spans="1:8">
      <c r="A1078" s="209"/>
      <c r="B1078" s="212"/>
      <c r="C1078" s="294"/>
      <c r="D1078" s="213"/>
      <c r="E1078" s="214"/>
      <c r="F1078" s="497"/>
      <c r="G1078" s="403"/>
      <c r="H1078" s="469"/>
    </row>
    <row r="1079" spans="1:8">
      <c r="A1079" s="209"/>
      <c r="B1079" s="212"/>
      <c r="C1079" s="294"/>
      <c r="D1079" s="213"/>
      <c r="E1079" s="214"/>
      <c r="F1079" s="494"/>
      <c r="G1079" s="403"/>
      <c r="H1079" s="469"/>
    </row>
    <row r="1080" spans="1:8" ht="25.5">
      <c r="A1080" s="212">
        <v>7</v>
      </c>
      <c r="B1080" s="212" t="s">
        <v>247</v>
      </c>
      <c r="C1080" s="294" t="s">
        <v>248</v>
      </c>
      <c r="D1080" s="213">
        <v>1</v>
      </c>
      <c r="E1080" s="216" t="s">
        <v>249</v>
      </c>
      <c r="F1080" s="494">
        <v>6</v>
      </c>
      <c r="G1080" s="374"/>
      <c r="H1080" s="469"/>
    </row>
    <row r="1081" spans="1:8">
      <c r="A1081" s="209"/>
      <c r="B1081" s="212"/>
      <c r="C1081" s="294"/>
      <c r="D1081" s="213"/>
      <c r="E1081" s="216"/>
      <c r="F1081" s="494"/>
      <c r="G1081" s="374"/>
      <c r="H1081" s="469"/>
    </row>
    <row r="1082" spans="1:8">
      <c r="A1082" s="212">
        <f t="shared" ref="A1082" si="72">A1080+1</f>
        <v>8</v>
      </c>
      <c r="B1082" s="212" t="s">
        <v>250</v>
      </c>
      <c r="C1082" s="294" t="s">
        <v>251</v>
      </c>
      <c r="D1082" s="213">
        <v>1</v>
      </c>
      <c r="E1082" s="216" t="s">
        <v>249</v>
      </c>
      <c r="F1082" s="494">
        <v>32</v>
      </c>
      <c r="G1082" s="374"/>
      <c r="H1082" s="469"/>
    </row>
    <row r="1083" spans="1:8">
      <c r="A1083" s="209"/>
      <c r="B1083" s="212"/>
      <c r="C1083" s="294"/>
      <c r="D1083" s="213"/>
      <c r="E1083" s="216"/>
      <c r="F1083" s="494"/>
      <c r="G1083" s="374"/>
      <c r="H1083" s="469"/>
    </row>
    <row r="1084" spans="1:8" ht="55.5" customHeight="1">
      <c r="A1084" s="212">
        <f t="shared" ref="A1084" si="73">A1082+1</f>
        <v>9</v>
      </c>
      <c r="B1084" s="212" t="s">
        <v>252</v>
      </c>
      <c r="C1084" s="294" t="s">
        <v>253</v>
      </c>
      <c r="D1084" s="213">
        <v>1</v>
      </c>
      <c r="E1084" s="362" t="s">
        <v>254</v>
      </c>
      <c r="F1084" s="494">
        <v>3200</v>
      </c>
      <c r="G1084" s="374"/>
      <c r="H1084" s="469"/>
    </row>
    <row r="1085" spans="1:8">
      <c r="A1085" s="209"/>
      <c r="B1085" s="212"/>
      <c r="C1085" s="294"/>
      <c r="D1085" s="213"/>
      <c r="E1085" s="216"/>
      <c r="F1085" s="494"/>
      <c r="G1085" s="374"/>
      <c r="H1085" s="469"/>
    </row>
    <row r="1086" spans="1:8" ht="31.5" customHeight="1">
      <c r="A1086" s="212">
        <f t="shared" ref="A1086" si="74">A1084+1</f>
        <v>10</v>
      </c>
      <c r="B1086" s="212" t="s">
        <v>255</v>
      </c>
      <c r="C1086" s="294" t="s">
        <v>256</v>
      </c>
      <c r="D1086" s="213">
        <v>1</v>
      </c>
      <c r="E1086" s="216" t="s">
        <v>239</v>
      </c>
      <c r="F1086" s="494">
        <v>2800</v>
      </c>
      <c r="G1086" s="374"/>
      <c r="H1086" s="469"/>
    </row>
    <row r="1087" spans="1:8">
      <c r="A1087" s="209"/>
      <c r="B1087" s="212"/>
      <c r="C1087" s="294"/>
      <c r="D1087" s="213"/>
      <c r="E1087" s="216"/>
      <c r="F1087" s="494"/>
      <c r="G1087" s="374"/>
      <c r="H1087" s="469"/>
    </row>
    <row r="1088" spans="1:8" ht="33" customHeight="1">
      <c r="A1088" s="212">
        <f t="shared" ref="A1088" si="75">A1086+1</f>
        <v>11</v>
      </c>
      <c r="B1088" s="220" t="s">
        <v>257</v>
      </c>
      <c r="C1088" s="294" t="s">
        <v>258</v>
      </c>
      <c r="D1088" s="213">
        <v>1</v>
      </c>
      <c r="E1088" s="216" t="s">
        <v>167</v>
      </c>
      <c r="F1088" s="494">
        <v>18</v>
      </c>
      <c r="G1088" s="374"/>
      <c r="H1088" s="469"/>
    </row>
    <row r="1089" spans="1:8">
      <c r="A1089" s="209"/>
      <c r="B1089" s="220"/>
      <c r="C1089" s="294"/>
      <c r="D1089" s="213"/>
      <c r="E1089" s="216"/>
      <c r="F1089" s="494"/>
      <c r="G1089" s="374"/>
      <c r="H1089" s="469"/>
    </row>
    <row r="1090" spans="1:8" ht="68.25" customHeight="1">
      <c r="A1090" s="212">
        <f t="shared" ref="A1090" si="76">A1088+1</f>
        <v>12</v>
      </c>
      <c r="B1090" s="221" t="s">
        <v>259</v>
      </c>
      <c r="C1090" s="297" t="s">
        <v>260</v>
      </c>
      <c r="D1090" s="222">
        <v>1</v>
      </c>
      <c r="E1090" s="216" t="s">
        <v>167</v>
      </c>
      <c r="F1090" s="494">
        <v>9</v>
      </c>
      <c r="G1090" s="374"/>
      <c r="H1090" s="469"/>
    </row>
    <row r="1091" spans="1:8">
      <c r="A1091" s="212"/>
      <c r="B1091" s="212"/>
      <c r="C1091" s="294"/>
      <c r="D1091" s="213"/>
      <c r="E1091" s="216"/>
      <c r="F1091" s="494"/>
      <c r="G1091" s="374"/>
      <c r="H1091" s="469"/>
    </row>
    <row r="1092" spans="1:8">
      <c r="A1092" s="223" t="s">
        <v>68</v>
      </c>
      <c r="B1092" s="224"/>
      <c r="C1092" s="298" t="s">
        <v>262</v>
      </c>
      <c r="D1092" s="225"/>
      <c r="E1092" s="214"/>
      <c r="F1092" s="497"/>
      <c r="G1092" s="403"/>
      <c r="H1092" s="469"/>
    </row>
    <row r="1093" spans="1:8">
      <c r="A1093" s="226"/>
      <c r="B1093" s="224"/>
      <c r="C1093" s="298"/>
      <c r="D1093" s="225"/>
      <c r="E1093" s="214"/>
      <c r="F1093" s="497"/>
      <c r="G1093" s="403"/>
      <c r="H1093" s="469"/>
    </row>
    <row r="1094" spans="1:8" ht="38.25">
      <c r="A1094" s="212">
        <f>A1090+1</f>
        <v>13</v>
      </c>
      <c r="B1094" s="224" t="s">
        <v>263</v>
      </c>
      <c r="C1094" s="299" t="s">
        <v>264</v>
      </c>
      <c r="D1094" s="227">
        <v>1</v>
      </c>
      <c r="E1094" s="214" t="s">
        <v>65</v>
      </c>
      <c r="F1094" s="497">
        <f>55*9</f>
        <v>495</v>
      </c>
      <c r="G1094" s="403"/>
      <c r="H1094" s="469"/>
    </row>
    <row r="1095" spans="1:8">
      <c r="A1095" s="226"/>
      <c r="B1095" s="224"/>
      <c r="C1095" s="299"/>
      <c r="D1095" s="227"/>
      <c r="E1095" s="214"/>
      <c r="F1095" s="497"/>
      <c r="G1095" s="403"/>
      <c r="H1095" s="469"/>
    </row>
    <row r="1096" spans="1:8" ht="51">
      <c r="A1096" s="212">
        <f>A1094+1</f>
        <v>14</v>
      </c>
      <c r="B1096" s="224" t="s">
        <v>265</v>
      </c>
      <c r="C1096" s="299" t="s">
        <v>385</v>
      </c>
      <c r="D1096" s="227">
        <v>1</v>
      </c>
      <c r="E1096" s="214" t="s">
        <v>65</v>
      </c>
      <c r="F1096" s="497">
        <f>60*9</f>
        <v>540</v>
      </c>
      <c r="G1096" s="403"/>
      <c r="H1096" s="469"/>
    </row>
    <row r="1097" spans="1:8">
      <c r="A1097" s="226"/>
      <c r="B1097" s="217"/>
      <c r="C1097" s="296"/>
      <c r="D1097" s="218"/>
      <c r="E1097" s="228"/>
      <c r="F1097" s="497"/>
      <c r="G1097" s="403"/>
      <c r="H1097" s="469"/>
    </row>
    <row r="1098" spans="1:8" ht="38.25">
      <c r="A1098" s="212">
        <f>A1096+1</f>
        <v>15</v>
      </c>
      <c r="B1098" s="217" t="s">
        <v>58</v>
      </c>
      <c r="C1098" s="296" t="s">
        <v>267</v>
      </c>
      <c r="D1098" s="218">
        <v>100</v>
      </c>
      <c r="E1098" s="228" t="s">
        <v>57</v>
      </c>
      <c r="F1098" s="497">
        <v>28</v>
      </c>
      <c r="G1098" s="403"/>
      <c r="H1098" s="469"/>
    </row>
    <row r="1099" spans="1:8">
      <c r="A1099" s="212"/>
      <c r="B1099" s="221"/>
      <c r="C1099" s="295"/>
      <c r="D1099" s="215"/>
      <c r="E1099" s="229"/>
      <c r="F1099" s="496"/>
      <c r="G1099" s="404"/>
      <c r="H1099" s="469"/>
    </row>
    <row r="1100" spans="1:8">
      <c r="A1100" s="599" t="s">
        <v>80</v>
      </c>
      <c r="B1100" s="599"/>
      <c r="C1100" s="599"/>
      <c r="D1100" s="599"/>
      <c r="E1100" s="599"/>
      <c r="F1100" s="599"/>
      <c r="G1100" s="599"/>
      <c r="H1100" s="470"/>
    </row>
    <row r="1101" spans="1:8">
      <c r="A1101" s="599" t="s">
        <v>81</v>
      </c>
      <c r="B1101" s="599"/>
      <c r="C1101" s="599"/>
      <c r="D1101" s="599"/>
      <c r="E1101" s="599"/>
      <c r="F1101" s="599"/>
      <c r="G1101" s="599"/>
      <c r="H1101" s="470"/>
    </row>
    <row r="1102" spans="1:8">
      <c r="A1102" s="599" t="s">
        <v>80</v>
      </c>
      <c r="B1102" s="599"/>
      <c r="C1102" s="599"/>
      <c r="D1102" s="599"/>
      <c r="E1102" s="599"/>
      <c r="F1102" s="599"/>
      <c r="G1102" s="599"/>
      <c r="H1102" s="470"/>
    </row>
    <row r="1103" spans="1:8">
      <c r="A1103" s="230"/>
      <c r="B1103" s="230"/>
      <c r="C1103" s="300"/>
      <c r="D1103" s="219"/>
      <c r="E1103" s="216"/>
      <c r="F1103" s="495"/>
      <c r="G1103" s="415"/>
      <c r="H1103" s="471"/>
    </row>
    <row r="1104" spans="1:8">
      <c r="A1104" s="206" t="s">
        <v>75</v>
      </c>
      <c r="B1104" s="233"/>
      <c r="C1104" s="210" t="s">
        <v>386</v>
      </c>
      <c r="D1104" s="207"/>
      <c r="E1104" s="208"/>
      <c r="F1104" s="544"/>
      <c r="G1104" s="373"/>
      <c r="H1104" s="467"/>
    </row>
    <row r="1105" spans="1:8">
      <c r="A1105" s="230"/>
      <c r="B1105" s="230"/>
      <c r="C1105" s="294"/>
      <c r="D1105" s="213"/>
      <c r="E1105" s="216"/>
      <c r="F1105" s="495"/>
      <c r="G1105" s="415"/>
      <c r="H1105" s="471"/>
    </row>
    <row r="1106" spans="1:8" ht="25.5">
      <c r="A1106" s="212">
        <v>16</v>
      </c>
      <c r="B1106" s="212" t="s">
        <v>270</v>
      </c>
      <c r="C1106" s="294" t="s">
        <v>275</v>
      </c>
      <c r="D1106" s="213">
        <v>1</v>
      </c>
      <c r="E1106" s="216" t="s">
        <v>236</v>
      </c>
      <c r="F1106" s="494">
        <f>4*10</f>
        <v>40</v>
      </c>
      <c r="G1106" s="374"/>
      <c r="H1106" s="469"/>
    </row>
    <row r="1107" spans="1:8">
      <c r="A1107" s="230"/>
      <c r="B1107" s="230"/>
      <c r="C1107" s="294"/>
      <c r="D1107" s="213"/>
      <c r="E1107" s="216"/>
      <c r="F1107" s="495"/>
      <c r="G1107" s="415"/>
      <c r="H1107" s="469"/>
    </row>
    <row r="1108" spans="1:8" ht="38.25">
      <c r="A1108" s="212">
        <f>A1106+1</f>
        <v>17</v>
      </c>
      <c r="B1108" s="212" t="s">
        <v>274</v>
      </c>
      <c r="C1108" s="294" t="s">
        <v>277</v>
      </c>
      <c r="D1108" s="213">
        <v>1</v>
      </c>
      <c r="E1108" s="214" t="s">
        <v>236</v>
      </c>
      <c r="F1108" s="496">
        <v>9</v>
      </c>
      <c r="G1108" s="403"/>
      <c r="H1108" s="469"/>
    </row>
    <row r="1109" spans="1:8">
      <c r="A1109" s="230"/>
      <c r="B1109" s="230"/>
      <c r="C1109" s="294"/>
      <c r="D1109" s="213"/>
      <c r="E1109" s="231"/>
      <c r="F1109" s="494"/>
      <c r="G1109" s="374"/>
      <c r="H1109" s="469"/>
    </row>
    <row r="1110" spans="1:8" ht="51">
      <c r="A1110" s="212">
        <v>18</v>
      </c>
      <c r="B1110" s="212" t="s">
        <v>278</v>
      </c>
      <c r="C1110" s="294" t="s">
        <v>279</v>
      </c>
      <c r="D1110" s="213">
        <v>1</v>
      </c>
      <c r="E1110" s="231" t="s">
        <v>280</v>
      </c>
      <c r="F1110" s="497">
        <v>18</v>
      </c>
      <c r="G1110" s="403"/>
      <c r="H1110" s="469"/>
    </row>
    <row r="1111" spans="1:8">
      <c r="A1111" s="212"/>
      <c r="B1111" s="212"/>
      <c r="C1111" s="294"/>
      <c r="D1111" s="213"/>
      <c r="E1111" s="231"/>
      <c r="F1111" s="497"/>
      <c r="G1111" s="403"/>
      <c r="H1111" s="469"/>
    </row>
    <row r="1112" spans="1:8">
      <c r="A1112" s="599" t="s">
        <v>281</v>
      </c>
      <c r="B1112" s="599"/>
      <c r="C1112" s="599"/>
      <c r="D1112" s="599"/>
      <c r="E1112" s="599"/>
      <c r="F1112" s="599"/>
      <c r="G1112" s="599"/>
      <c r="H1112" s="472"/>
    </row>
    <row r="1113" spans="1:8">
      <c r="A1113" s="599" t="s">
        <v>282</v>
      </c>
      <c r="B1113" s="599"/>
      <c r="C1113" s="599"/>
      <c r="D1113" s="599"/>
      <c r="E1113" s="599"/>
      <c r="F1113" s="599"/>
      <c r="G1113" s="599"/>
      <c r="H1113" s="473"/>
    </row>
    <row r="1114" spans="1:8">
      <c r="A1114" s="232"/>
      <c r="B1114" s="232"/>
      <c r="C1114" s="301"/>
      <c r="D1114" s="207"/>
      <c r="E1114" s="208"/>
      <c r="F1114" s="546"/>
      <c r="G1114" s="392"/>
      <c r="H1114" s="468"/>
    </row>
    <row r="1115" spans="1:8">
      <c r="A1115" s="230"/>
      <c r="B1115" s="211" t="s">
        <v>283</v>
      </c>
      <c r="C1115" s="301" t="s">
        <v>284</v>
      </c>
      <c r="D1115" s="207"/>
      <c r="E1115" s="216"/>
      <c r="F1115" s="495"/>
      <c r="G1115" s="415"/>
      <c r="H1115" s="471"/>
    </row>
    <row r="1116" spans="1:8">
      <c r="A1116" s="230"/>
      <c r="B1116" s="230"/>
      <c r="C1116" s="300" t="s">
        <v>285</v>
      </c>
      <c r="D1116" s="219"/>
      <c r="E1116" s="216">
        <v>2</v>
      </c>
      <c r="F1116" s="495"/>
      <c r="G1116" s="415"/>
      <c r="H1116" s="471"/>
    </row>
    <row r="1117" spans="1:8">
      <c r="A1117" s="230"/>
      <c r="B1117" s="230"/>
      <c r="C1117" s="300" t="s">
        <v>286</v>
      </c>
      <c r="D1117" s="219"/>
      <c r="E1117" s="216">
        <v>1</v>
      </c>
      <c r="F1117" s="495"/>
      <c r="G1117" s="415"/>
      <c r="H1117" s="471"/>
    </row>
    <row r="1118" spans="1:8">
      <c r="A1118" s="230"/>
      <c r="B1118" s="230"/>
      <c r="C1118" s="300" t="s">
        <v>287</v>
      </c>
      <c r="D1118" s="219"/>
      <c r="E1118" s="216">
        <v>1</v>
      </c>
      <c r="F1118" s="495"/>
      <c r="G1118" s="415"/>
      <c r="H1118" s="471"/>
    </row>
    <row r="1119" spans="1:8">
      <c r="A1119" s="230"/>
      <c r="B1119" s="230"/>
      <c r="C1119" s="300" t="s">
        <v>288</v>
      </c>
      <c r="D1119" s="219"/>
      <c r="E1119" s="216">
        <v>4</v>
      </c>
      <c r="F1119" s="495"/>
      <c r="G1119" s="415"/>
      <c r="H1119" s="471"/>
    </row>
    <row r="1120" spans="1:8">
      <c r="A1120" s="230"/>
      <c r="B1120" s="230"/>
      <c r="C1120" s="300" t="s">
        <v>289</v>
      </c>
      <c r="D1120" s="219"/>
      <c r="E1120" s="216">
        <v>2</v>
      </c>
      <c r="F1120" s="495"/>
      <c r="G1120" s="415"/>
      <c r="H1120" s="471"/>
    </row>
    <row r="1121" spans="1:8">
      <c r="A1121" s="230"/>
      <c r="B1121" s="230"/>
      <c r="C1121" s="300"/>
      <c r="D1121" s="219"/>
      <c r="E1121" s="216"/>
      <c r="F1121" s="495"/>
      <c r="G1121" s="415"/>
      <c r="H1121" s="471"/>
    </row>
    <row r="1122" spans="1:8">
      <c r="A1122" s="230"/>
      <c r="B1122" s="230"/>
      <c r="C1122" s="300"/>
      <c r="D1122" s="219"/>
      <c r="E1122" s="216"/>
      <c r="F1122" s="495"/>
      <c r="G1122" s="415"/>
      <c r="H1122" s="471"/>
    </row>
    <row r="1123" spans="1:8">
      <c r="A1123" s="230"/>
      <c r="B1123" s="230"/>
      <c r="C1123" s="300"/>
      <c r="D1123" s="219"/>
      <c r="E1123" s="216"/>
      <c r="F1123" s="495"/>
      <c r="G1123" s="415"/>
      <c r="H1123" s="471"/>
    </row>
    <row r="1124" spans="1:8">
      <c r="A1124" s="230"/>
      <c r="B1124" s="230"/>
      <c r="C1124" s="300"/>
      <c r="D1124" s="219"/>
      <c r="E1124" s="216"/>
      <c r="F1124" s="495"/>
      <c r="G1124" s="415"/>
      <c r="H1124" s="471"/>
    </row>
    <row r="1125" spans="1:8">
      <c r="A1125" s="230"/>
      <c r="B1125" s="230"/>
      <c r="C1125" s="300"/>
      <c r="D1125" s="219"/>
      <c r="E1125" s="216"/>
      <c r="F1125" s="495"/>
      <c r="G1125" s="415"/>
      <c r="H1125" s="471"/>
    </row>
    <row r="1126" spans="1:8">
      <c r="A1126" s="230"/>
      <c r="B1126" s="230"/>
      <c r="C1126" s="300"/>
      <c r="D1126" s="219"/>
      <c r="E1126" s="216"/>
      <c r="F1126" s="495"/>
      <c r="G1126" s="415"/>
      <c r="H1126" s="471"/>
    </row>
    <row r="1127" spans="1:8">
      <c r="A1127" s="230"/>
      <c r="B1127" s="230"/>
      <c r="C1127" s="300"/>
      <c r="D1127" s="219"/>
      <c r="E1127" s="216"/>
      <c r="F1127" s="495"/>
      <c r="G1127" s="415"/>
      <c r="H1127" s="471"/>
    </row>
    <row r="1128" spans="1:8">
      <c r="A1128" s="230"/>
      <c r="B1128" s="230"/>
      <c r="C1128" s="300"/>
      <c r="D1128" s="219"/>
      <c r="E1128" s="216"/>
      <c r="F1128" s="495"/>
      <c r="G1128" s="415"/>
      <c r="H1128" s="471"/>
    </row>
    <row r="1129" spans="1:8">
      <c r="A1129" s="230"/>
      <c r="B1129" s="230"/>
      <c r="C1129" s="300"/>
      <c r="D1129" s="219"/>
      <c r="E1129" s="216"/>
      <c r="F1129" s="495"/>
      <c r="G1129" s="415"/>
      <c r="H1129" s="471"/>
    </row>
    <row r="1130" spans="1:8">
      <c r="A1130" s="230"/>
      <c r="B1130" s="230"/>
      <c r="C1130" s="300"/>
      <c r="D1130" s="219"/>
      <c r="E1130" s="216"/>
      <c r="F1130" s="495"/>
      <c r="G1130" s="415"/>
      <c r="H1130" s="471"/>
    </row>
    <row r="1131" spans="1:8">
      <c r="A1131" s="230"/>
      <c r="B1131" s="230"/>
      <c r="C1131" s="300"/>
      <c r="D1131" s="219"/>
      <c r="E1131" s="216"/>
      <c r="F1131" s="495"/>
      <c r="G1131" s="415"/>
      <c r="H1131" s="471"/>
    </row>
    <row r="1132" spans="1:8">
      <c r="A1132" s="272"/>
      <c r="B1132" s="272"/>
      <c r="C1132" s="273"/>
      <c r="D1132" s="274"/>
      <c r="E1132" s="275"/>
      <c r="F1132" s="547"/>
      <c r="G1132" s="393"/>
      <c r="H1132" s="474"/>
    </row>
    <row r="1133" spans="1:8" ht="15">
      <c r="A1133" s="600" t="s">
        <v>387</v>
      </c>
      <c r="B1133" s="600"/>
      <c r="C1133" s="600"/>
      <c r="D1133" s="600"/>
      <c r="E1133" s="600"/>
      <c r="F1133" s="600"/>
      <c r="G1133" s="600"/>
      <c r="H1133" s="600"/>
    </row>
    <row r="1134" spans="1:8" ht="15">
      <c r="A1134" s="601" t="s">
        <v>388</v>
      </c>
      <c r="B1134" s="601"/>
      <c r="C1134" s="601"/>
      <c r="D1134" s="601"/>
      <c r="E1134" s="601"/>
      <c r="F1134" s="601"/>
      <c r="G1134" s="601"/>
      <c r="H1134" s="601"/>
    </row>
    <row r="1135" spans="1:8">
      <c r="A1135" s="272"/>
      <c r="B1135" s="272"/>
      <c r="C1135" s="273"/>
      <c r="D1135" s="274"/>
      <c r="E1135" s="275"/>
      <c r="F1135" s="547"/>
      <c r="G1135" s="393"/>
      <c r="H1135" s="474"/>
    </row>
    <row r="1136" spans="1:8">
      <c r="A1136" s="246" t="s">
        <v>53</v>
      </c>
      <c r="B1136" s="247"/>
      <c r="C1136" s="251" t="s">
        <v>231</v>
      </c>
      <c r="D1136" s="248"/>
      <c r="E1136" s="249"/>
      <c r="F1136" s="548"/>
      <c r="G1136" s="375"/>
      <c r="H1136" s="475"/>
    </row>
    <row r="1137" spans="1:8">
      <c r="A1137" s="250"/>
      <c r="B1137" s="250"/>
      <c r="C1137" s="251"/>
      <c r="D1137" s="252"/>
      <c r="E1137" s="249"/>
      <c r="F1137" s="549"/>
      <c r="G1137" s="375"/>
      <c r="H1137" s="476"/>
    </row>
    <row r="1138" spans="1:8" ht="32.25" customHeight="1">
      <c r="A1138" s="253">
        <v>1</v>
      </c>
      <c r="B1138" s="253" t="s">
        <v>232</v>
      </c>
      <c r="C1138" s="302" t="s">
        <v>233</v>
      </c>
      <c r="D1138" s="254">
        <v>1</v>
      </c>
      <c r="E1138" s="255" t="s">
        <v>389</v>
      </c>
      <c r="F1138" s="550">
        <f>15*1</f>
        <v>15</v>
      </c>
      <c r="G1138" s="376"/>
      <c r="H1138" s="477"/>
    </row>
    <row r="1139" spans="1:8">
      <c r="A1139" s="250"/>
      <c r="B1139" s="253"/>
      <c r="C1139" s="302"/>
      <c r="D1139" s="254"/>
      <c r="E1139" s="255"/>
      <c r="F1139" s="550"/>
      <c r="G1139" s="376"/>
      <c r="H1139" s="477"/>
    </row>
    <row r="1140" spans="1:8" ht="38.25">
      <c r="A1140" s="253">
        <f>A1138+1</f>
        <v>2</v>
      </c>
      <c r="B1140" s="253" t="s">
        <v>234</v>
      </c>
      <c r="C1140" s="303" t="s">
        <v>235</v>
      </c>
      <c r="D1140" s="256">
        <v>1</v>
      </c>
      <c r="E1140" s="257" t="s">
        <v>236</v>
      </c>
      <c r="F1140" s="550">
        <v>2</v>
      </c>
      <c r="G1140" s="376"/>
      <c r="H1140" s="477"/>
    </row>
    <row r="1141" spans="1:8">
      <c r="A1141" s="250"/>
      <c r="B1141" s="253"/>
      <c r="C1141" s="302"/>
      <c r="D1141" s="254"/>
      <c r="E1141" s="257"/>
      <c r="F1141" s="550"/>
      <c r="G1141" s="376"/>
      <c r="H1141" s="477"/>
    </row>
    <row r="1142" spans="1:8" ht="58.5" customHeight="1">
      <c r="A1142" s="253">
        <f t="shared" ref="A1142" si="77">A1140+1</f>
        <v>3</v>
      </c>
      <c r="B1142" s="253" t="s">
        <v>237</v>
      </c>
      <c r="C1142" s="302" t="s">
        <v>384</v>
      </c>
      <c r="D1142" s="254">
        <v>1</v>
      </c>
      <c r="E1142" s="257" t="s">
        <v>239</v>
      </c>
      <c r="F1142" s="550">
        <f>2*180</f>
        <v>360</v>
      </c>
      <c r="G1142" s="376"/>
      <c r="H1142" s="477"/>
    </row>
    <row r="1143" spans="1:8">
      <c r="A1143" s="250"/>
      <c r="B1143" s="253"/>
      <c r="C1143" s="302"/>
      <c r="D1143" s="254"/>
      <c r="E1143" s="257"/>
      <c r="F1143" s="550"/>
      <c r="G1143" s="376"/>
      <c r="H1143" s="477"/>
    </row>
    <row r="1144" spans="1:8" ht="25.5">
      <c r="A1144" s="253">
        <f t="shared" ref="A1144" si="78">A1142+1</f>
        <v>4</v>
      </c>
      <c r="B1144" s="258" t="s">
        <v>240</v>
      </c>
      <c r="C1144" s="304" t="s">
        <v>241</v>
      </c>
      <c r="D1144" s="259">
        <v>1</v>
      </c>
      <c r="E1144" s="255" t="s">
        <v>242</v>
      </c>
      <c r="F1144" s="564">
        <v>1.2</v>
      </c>
      <c r="G1144" s="405"/>
      <c r="H1144" s="477"/>
    </row>
    <row r="1145" spans="1:8">
      <c r="A1145" s="250"/>
      <c r="B1145" s="258"/>
      <c r="C1145" s="304"/>
      <c r="D1145" s="259"/>
      <c r="E1145" s="255"/>
      <c r="F1145" s="552"/>
      <c r="G1145" s="405"/>
      <c r="H1145" s="477"/>
    </row>
    <row r="1146" spans="1:8" ht="25.5">
      <c r="A1146" s="253">
        <f t="shared" ref="A1146" si="79">A1144+1</f>
        <v>5</v>
      </c>
      <c r="B1146" s="258" t="s">
        <v>243</v>
      </c>
      <c r="C1146" s="304" t="s">
        <v>244</v>
      </c>
      <c r="D1146" s="259">
        <v>1</v>
      </c>
      <c r="E1146" s="255" t="s">
        <v>389</v>
      </c>
      <c r="F1146" s="552">
        <f>258</f>
        <v>258</v>
      </c>
      <c r="G1146" s="405"/>
      <c r="H1146" s="477"/>
    </row>
    <row r="1147" spans="1:8">
      <c r="A1147" s="250"/>
      <c r="B1147" s="253"/>
      <c r="C1147" s="302"/>
      <c r="D1147" s="254"/>
      <c r="E1147" s="255"/>
      <c r="F1147" s="550"/>
      <c r="G1147" s="376"/>
      <c r="H1147" s="477"/>
    </row>
    <row r="1148" spans="1:8" ht="38.25">
      <c r="A1148" s="253">
        <f t="shared" ref="A1148" si="80">A1146+1</f>
        <v>6</v>
      </c>
      <c r="B1148" s="253" t="s">
        <v>245</v>
      </c>
      <c r="C1148" s="302" t="s">
        <v>246</v>
      </c>
      <c r="D1148" s="254">
        <v>1</v>
      </c>
      <c r="E1148" s="255" t="s">
        <v>389</v>
      </c>
      <c r="F1148" s="552">
        <f>70</f>
        <v>70</v>
      </c>
      <c r="G1148" s="405"/>
      <c r="H1148" s="477"/>
    </row>
    <row r="1149" spans="1:8">
      <c r="A1149" s="250"/>
      <c r="B1149" s="253"/>
      <c r="C1149" s="302"/>
      <c r="D1149" s="254"/>
      <c r="E1149" s="255"/>
      <c r="F1149" s="550"/>
      <c r="G1149" s="405"/>
      <c r="H1149" s="477"/>
    </row>
    <row r="1150" spans="1:8" ht="25.5">
      <c r="A1150" s="253">
        <f>A1148+1</f>
        <v>7</v>
      </c>
      <c r="B1150" s="253" t="s">
        <v>247</v>
      </c>
      <c r="C1150" s="302" t="s">
        <v>248</v>
      </c>
      <c r="D1150" s="254">
        <v>1</v>
      </c>
      <c r="E1150" s="257" t="s">
        <v>249</v>
      </c>
      <c r="F1150" s="550">
        <v>1</v>
      </c>
      <c r="G1150" s="376"/>
      <c r="H1150" s="477"/>
    </row>
    <row r="1151" spans="1:8">
      <c r="A1151" s="250"/>
      <c r="B1151" s="253"/>
      <c r="C1151" s="302"/>
      <c r="D1151" s="254"/>
      <c r="E1151" s="257"/>
      <c r="F1151" s="550"/>
      <c r="G1151" s="376"/>
      <c r="H1151" s="477"/>
    </row>
    <row r="1152" spans="1:8">
      <c r="A1152" s="253">
        <f t="shared" ref="A1152" si="81">A1150+1</f>
        <v>8</v>
      </c>
      <c r="B1152" s="253" t="s">
        <v>250</v>
      </c>
      <c r="C1152" s="302" t="s">
        <v>251</v>
      </c>
      <c r="D1152" s="254">
        <v>1</v>
      </c>
      <c r="E1152" s="257" t="s">
        <v>249</v>
      </c>
      <c r="F1152" s="550">
        <v>4</v>
      </c>
      <c r="G1152" s="376"/>
      <c r="H1152" s="477"/>
    </row>
    <row r="1153" spans="1:8">
      <c r="A1153" s="250"/>
      <c r="B1153" s="253"/>
      <c r="C1153" s="302"/>
      <c r="D1153" s="254"/>
      <c r="E1153" s="257"/>
      <c r="F1153" s="550"/>
      <c r="G1153" s="376"/>
      <c r="H1153" s="477"/>
    </row>
    <row r="1154" spans="1:8" ht="60.75" customHeight="1">
      <c r="A1154" s="253">
        <f t="shared" ref="A1154" si="82">A1152+1</f>
        <v>9</v>
      </c>
      <c r="B1154" s="253" t="s">
        <v>252</v>
      </c>
      <c r="C1154" s="302" t="s">
        <v>253</v>
      </c>
      <c r="D1154" s="254">
        <v>1</v>
      </c>
      <c r="E1154" s="363" t="s">
        <v>254</v>
      </c>
      <c r="F1154" s="550">
        <v>360</v>
      </c>
      <c r="G1154" s="376"/>
      <c r="H1154" s="477"/>
    </row>
    <row r="1155" spans="1:8">
      <c r="A1155" s="250"/>
      <c r="B1155" s="253"/>
      <c r="C1155" s="302"/>
      <c r="D1155" s="254"/>
      <c r="E1155" s="257"/>
      <c r="F1155" s="550"/>
      <c r="G1155" s="376"/>
      <c r="H1155" s="477"/>
    </row>
    <row r="1156" spans="1:8" ht="33.75" customHeight="1">
      <c r="A1156" s="253">
        <f t="shared" ref="A1156" si="83">A1154+1</f>
        <v>10</v>
      </c>
      <c r="B1156" s="253" t="s">
        <v>255</v>
      </c>
      <c r="C1156" s="302" t="s">
        <v>256</v>
      </c>
      <c r="D1156" s="254">
        <v>1</v>
      </c>
      <c r="E1156" s="257" t="s">
        <v>239</v>
      </c>
      <c r="F1156" s="550">
        <f>180*2</f>
        <v>360</v>
      </c>
      <c r="G1156" s="376"/>
      <c r="H1156" s="477"/>
    </row>
    <row r="1157" spans="1:8">
      <c r="A1157" s="250"/>
      <c r="B1157" s="253"/>
      <c r="C1157" s="302"/>
      <c r="D1157" s="254"/>
      <c r="E1157" s="257"/>
      <c r="F1157" s="550"/>
      <c r="G1157" s="376"/>
      <c r="H1157" s="477"/>
    </row>
    <row r="1158" spans="1:8" ht="32.25" customHeight="1">
      <c r="A1158" s="253">
        <f t="shared" ref="A1158" si="84">A1156+1</f>
        <v>11</v>
      </c>
      <c r="B1158" s="260" t="s">
        <v>257</v>
      </c>
      <c r="C1158" s="302" t="s">
        <v>258</v>
      </c>
      <c r="D1158" s="254">
        <v>1</v>
      </c>
      <c r="E1158" s="257" t="s">
        <v>167</v>
      </c>
      <c r="F1158" s="550">
        <v>2</v>
      </c>
      <c r="G1158" s="376"/>
      <c r="H1158" s="477"/>
    </row>
    <row r="1159" spans="1:8">
      <c r="A1159" s="250"/>
      <c r="B1159" s="205"/>
      <c r="C1159" s="302"/>
      <c r="D1159" s="254"/>
      <c r="E1159" s="257"/>
      <c r="F1159" s="549"/>
      <c r="G1159" s="376"/>
      <c r="H1159" s="477"/>
    </row>
    <row r="1160" spans="1:8" ht="63.75">
      <c r="A1160" s="253">
        <f t="shared" ref="A1160" si="85">A1158+1</f>
        <v>12</v>
      </c>
      <c r="B1160" s="205" t="s">
        <v>259</v>
      </c>
      <c r="C1160" s="305" t="s">
        <v>260</v>
      </c>
      <c r="D1160" s="261">
        <v>1</v>
      </c>
      <c r="E1160" s="257" t="s">
        <v>167</v>
      </c>
      <c r="F1160" s="550">
        <v>1</v>
      </c>
      <c r="G1160" s="376"/>
      <c r="H1160" s="477"/>
    </row>
    <row r="1161" spans="1:8">
      <c r="A1161" s="253"/>
      <c r="B1161" s="205"/>
      <c r="C1161" s="305"/>
      <c r="D1161" s="261"/>
      <c r="E1161" s="257"/>
      <c r="F1161" s="550"/>
      <c r="G1161" s="376"/>
      <c r="H1161" s="477"/>
    </row>
    <row r="1162" spans="1:8">
      <c r="A1162" s="262" t="s">
        <v>68</v>
      </c>
      <c r="B1162" s="263"/>
      <c r="C1162" s="306" t="s">
        <v>262</v>
      </c>
      <c r="D1162" s="264"/>
      <c r="E1162" s="255"/>
      <c r="F1162" s="552"/>
      <c r="G1162" s="405"/>
      <c r="H1162" s="477"/>
    </row>
    <row r="1163" spans="1:8">
      <c r="A1163" s="265"/>
      <c r="B1163" s="263"/>
      <c r="C1163" s="306"/>
      <c r="D1163" s="264"/>
      <c r="E1163" s="255"/>
      <c r="F1163" s="552"/>
      <c r="G1163" s="405"/>
      <c r="H1163" s="477"/>
    </row>
    <row r="1164" spans="1:8" ht="38.25">
      <c r="A1164" s="253">
        <f>A1160+1</f>
        <v>13</v>
      </c>
      <c r="B1164" s="263" t="s">
        <v>263</v>
      </c>
      <c r="C1164" s="307" t="s">
        <v>264</v>
      </c>
      <c r="D1164" s="266">
        <v>1</v>
      </c>
      <c r="E1164" s="255" t="s">
        <v>389</v>
      </c>
      <c r="F1164" s="552">
        <f>55</f>
        <v>55</v>
      </c>
      <c r="G1164" s="405"/>
      <c r="H1164" s="477"/>
    </row>
    <row r="1165" spans="1:8">
      <c r="A1165" s="265"/>
      <c r="B1165" s="263"/>
      <c r="C1165" s="307"/>
      <c r="D1165" s="266"/>
      <c r="E1165" s="255"/>
      <c r="F1165" s="552"/>
      <c r="G1165" s="405"/>
      <c r="H1165" s="477"/>
    </row>
    <row r="1166" spans="1:8" ht="51">
      <c r="A1166" s="253">
        <f>A1164+1</f>
        <v>14</v>
      </c>
      <c r="B1166" s="263" t="s">
        <v>265</v>
      </c>
      <c r="C1166" s="307" t="s">
        <v>377</v>
      </c>
      <c r="D1166" s="266">
        <v>1</v>
      </c>
      <c r="E1166" s="255" t="s">
        <v>389</v>
      </c>
      <c r="F1166" s="552">
        <f>45*1</f>
        <v>45</v>
      </c>
      <c r="G1166" s="405"/>
      <c r="H1166" s="477"/>
    </row>
    <row r="1167" spans="1:8">
      <c r="A1167" s="265"/>
      <c r="B1167" s="258"/>
      <c r="C1167" s="304"/>
      <c r="D1167" s="259"/>
      <c r="E1167" s="267"/>
      <c r="F1167" s="552"/>
      <c r="G1167" s="405"/>
      <c r="H1167" s="477"/>
    </row>
    <row r="1168" spans="1:8" ht="38.25">
      <c r="A1168" s="253">
        <f>A1166+1</f>
        <v>15</v>
      </c>
      <c r="B1168" s="258" t="s">
        <v>58</v>
      </c>
      <c r="C1168" s="304" t="s">
        <v>390</v>
      </c>
      <c r="D1168" s="259">
        <v>100</v>
      </c>
      <c r="E1168" s="267" t="s">
        <v>57</v>
      </c>
      <c r="F1168" s="552">
        <v>4</v>
      </c>
      <c r="G1168" s="405"/>
      <c r="H1168" s="477"/>
    </row>
    <row r="1169" spans="1:8">
      <c r="A1169" s="253"/>
      <c r="B1169" s="205"/>
      <c r="C1169" s="303"/>
      <c r="D1169" s="256"/>
      <c r="E1169" s="268"/>
      <c r="F1169" s="553"/>
      <c r="G1169" s="406"/>
      <c r="H1169" s="477"/>
    </row>
    <row r="1170" spans="1:8">
      <c r="A1170" s="602" t="s">
        <v>80</v>
      </c>
      <c r="B1170" s="602"/>
      <c r="C1170" s="602"/>
      <c r="D1170" s="602"/>
      <c r="E1170" s="602"/>
      <c r="F1170" s="602"/>
      <c r="G1170" s="602"/>
      <c r="H1170" s="478"/>
    </row>
    <row r="1171" spans="1:8">
      <c r="A1171" s="602" t="s">
        <v>81</v>
      </c>
      <c r="B1171" s="602"/>
      <c r="C1171" s="602"/>
      <c r="D1171" s="602"/>
      <c r="E1171" s="602"/>
      <c r="F1171" s="602"/>
      <c r="G1171" s="602"/>
      <c r="H1171" s="478"/>
    </row>
    <row r="1172" spans="1:8">
      <c r="A1172" s="602" t="s">
        <v>80</v>
      </c>
      <c r="B1172" s="602"/>
      <c r="C1172" s="602"/>
      <c r="D1172" s="602"/>
      <c r="E1172" s="602"/>
      <c r="F1172" s="602"/>
      <c r="G1172" s="602"/>
      <c r="H1172" s="478"/>
    </row>
    <row r="1173" spans="1:8">
      <c r="A1173" s="247"/>
      <c r="B1173" s="247"/>
      <c r="C1173" s="308"/>
      <c r="D1173" s="269"/>
      <c r="E1173" s="257"/>
      <c r="F1173" s="551"/>
      <c r="G1173" s="416"/>
      <c r="H1173" s="479"/>
    </row>
    <row r="1174" spans="1:8">
      <c r="A1174" s="247"/>
      <c r="B1174" s="247"/>
      <c r="C1174" s="251" t="s">
        <v>391</v>
      </c>
      <c r="D1174" s="252"/>
      <c r="E1174" s="257"/>
      <c r="F1174" s="551"/>
      <c r="G1174" s="416"/>
      <c r="H1174" s="479"/>
    </row>
    <row r="1175" spans="1:8">
      <c r="A1175" s="247"/>
      <c r="B1175" s="247"/>
      <c r="C1175" s="251"/>
      <c r="D1175" s="252"/>
      <c r="E1175" s="257"/>
      <c r="F1175" s="551"/>
      <c r="G1175" s="416"/>
      <c r="H1175" s="479"/>
    </row>
    <row r="1176" spans="1:8">
      <c r="A1176" s="246" t="s">
        <v>75</v>
      </c>
      <c r="B1176" s="247"/>
      <c r="C1176" s="309" t="s">
        <v>231</v>
      </c>
      <c r="D1176" s="248"/>
      <c r="E1176" s="249"/>
      <c r="F1176" s="548"/>
      <c r="G1176" s="375"/>
      <c r="H1176" s="475"/>
    </row>
    <row r="1177" spans="1:8">
      <c r="A1177" s="247"/>
      <c r="B1177" s="247"/>
      <c r="C1177" s="302"/>
      <c r="D1177" s="254"/>
      <c r="E1177" s="257"/>
      <c r="F1177" s="551"/>
      <c r="G1177" s="416"/>
      <c r="H1177" s="479"/>
    </row>
    <row r="1178" spans="1:8" ht="25.5">
      <c r="A1178" s="253">
        <v>16</v>
      </c>
      <c r="B1178" s="253" t="s">
        <v>270</v>
      </c>
      <c r="C1178" s="302" t="s">
        <v>275</v>
      </c>
      <c r="D1178" s="254">
        <v>1</v>
      </c>
      <c r="E1178" s="257" t="s">
        <v>236</v>
      </c>
      <c r="F1178" s="550">
        <v>4</v>
      </c>
      <c r="G1178" s="376"/>
      <c r="H1178" s="477"/>
    </row>
    <row r="1179" spans="1:8">
      <c r="A1179" s="247"/>
      <c r="B1179" s="247"/>
      <c r="C1179" s="302"/>
      <c r="D1179" s="254"/>
      <c r="E1179" s="257"/>
      <c r="F1179" s="551"/>
      <c r="G1179" s="416"/>
      <c r="H1179" s="477"/>
    </row>
    <row r="1180" spans="1:8" ht="38.25">
      <c r="A1180" s="253">
        <v>17</v>
      </c>
      <c r="B1180" s="253" t="s">
        <v>274</v>
      </c>
      <c r="C1180" s="302" t="s">
        <v>277</v>
      </c>
      <c r="D1180" s="254">
        <v>1</v>
      </c>
      <c r="E1180" s="255" t="s">
        <v>236</v>
      </c>
      <c r="F1180" s="553">
        <v>1</v>
      </c>
      <c r="G1180" s="405"/>
      <c r="H1180" s="477"/>
    </row>
    <row r="1181" spans="1:8">
      <c r="A1181" s="247"/>
      <c r="B1181" s="247"/>
      <c r="C1181" s="302"/>
      <c r="D1181" s="254"/>
      <c r="E1181" s="255"/>
      <c r="F1181" s="553"/>
      <c r="G1181" s="405"/>
      <c r="H1181" s="477"/>
    </row>
    <row r="1182" spans="1:8">
      <c r="A1182" s="247"/>
      <c r="B1182" s="247"/>
      <c r="C1182" s="302"/>
      <c r="D1182" s="254"/>
      <c r="E1182" s="270"/>
      <c r="F1182" s="550"/>
      <c r="G1182" s="376"/>
      <c r="H1182" s="477"/>
    </row>
    <row r="1183" spans="1:8" ht="51">
      <c r="A1183" s="253">
        <v>18</v>
      </c>
      <c r="B1183" s="253" t="s">
        <v>276</v>
      </c>
      <c r="C1183" s="302" t="s">
        <v>279</v>
      </c>
      <c r="D1183" s="254">
        <v>1</v>
      </c>
      <c r="E1183" s="270" t="s">
        <v>280</v>
      </c>
      <c r="F1183" s="552">
        <v>2</v>
      </c>
      <c r="G1183" s="405"/>
      <c r="H1183" s="477"/>
    </row>
    <row r="1184" spans="1:8">
      <c r="A1184" s="247"/>
      <c r="B1184" s="253"/>
      <c r="C1184" s="302"/>
      <c r="D1184" s="254"/>
      <c r="E1184" s="270"/>
      <c r="F1184" s="552"/>
      <c r="G1184" s="405"/>
      <c r="H1184" s="477"/>
    </row>
    <row r="1185" spans="1:8">
      <c r="A1185" s="253"/>
      <c r="B1185" s="253"/>
      <c r="C1185" s="302"/>
      <c r="D1185" s="254"/>
      <c r="E1185" s="270"/>
      <c r="F1185" s="552"/>
      <c r="G1185" s="405"/>
      <c r="H1185" s="477"/>
    </row>
    <row r="1186" spans="1:8">
      <c r="A1186" s="602" t="s">
        <v>281</v>
      </c>
      <c r="B1186" s="602"/>
      <c r="C1186" s="602"/>
      <c r="D1186" s="602"/>
      <c r="E1186" s="602"/>
      <c r="F1186" s="602"/>
      <c r="G1186" s="602"/>
      <c r="H1186" s="478"/>
    </row>
    <row r="1187" spans="1:8">
      <c r="A1187" s="602" t="s">
        <v>282</v>
      </c>
      <c r="B1187" s="602"/>
      <c r="C1187" s="602"/>
      <c r="D1187" s="602"/>
      <c r="E1187" s="602"/>
      <c r="F1187" s="602"/>
      <c r="G1187" s="602"/>
      <c r="H1187" s="480"/>
    </row>
    <row r="1188" spans="1:8">
      <c r="A1188" s="271"/>
      <c r="B1188" s="271"/>
      <c r="C1188" s="309"/>
      <c r="D1188" s="248"/>
      <c r="E1188" s="249"/>
      <c r="F1188" s="554"/>
      <c r="G1188" s="394"/>
      <c r="H1188" s="476"/>
    </row>
    <row r="1189" spans="1:8">
      <c r="A1189" s="247"/>
      <c r="B1189" s="252" t="s">
        <v>283</v>
      </c>
      <c r="C1189" s="309" t="s">
        <v>392</v>
      </c>
      <c r="D1189" s="248"/>
      <c r="E1189" s="257"/>
      <c r="F1189" s="551"/>
      <c r="G1189" s="416"/>
      <c r="H1189" s="479"/>
    </row>
    <row r="1190" spans="1:8">
      <c r="A1190" s="247"/>
      <c r="B1190" s="247"/>
      <c r="C1190" s="308" t="s">
        <v>331</v>
      </c>
      <c r="D1190" s="269"/>
      <c r="E1190" s="257">
        <v>2</v>
      </c>
      <c r="F1190" s="551"/>
      <c r="G1190" s="416"/>
      <c r="H1190" s="479"/>
    </row>
    <row r="1191" spans="1:8">
      <c r="A1191" s="247"/>
      <c r="B1191" s="247"/>
      <c r="C1191" s="308" t="s">
        <v>393</v>
      </c>
      <c r="D1191" s="269"/>
      <c r="E1191" s="257">
        <v>1</v>
      </c>
      <c r="F1191" s="551"/>
      <c r="G1191" s="416"/>
      <c r="H1191" s="479"/>
    </row>
    <row r="1192" spans="1:8">
      <c r="A1192" s="247"/>
      <c r="B1192" s="247"/>
      <c r="C1192" s="308" t="s">
        <v>287</v>
      </c>
      <c r="D1192" s="269"/>
      <c r="E1192" s="257">
        <v>1</v>
      </c>
      <c r="F1192" s="551"/>
      <c r="G1192" s="416"/>
      <c r="H1192" s="479"/>
    </row>
    <row r="1193" spans="1:8">
      <c r="A1193" s="247"/>
      <c r="B1193" s="247"/>
      <c r="C1193" s="308" t="s">
        <v>288</v>
      </c>
      <c r="D1193" s="269"/>
      <c r="E1193" s="257">
        <v>4</v>
      </c>
      <c r="F1193" s="551"/>
      <c r="G1193" s="416"/>
      <c r="H1193" s="479"/>
    </row>
    <row r="1194" spans="1:8">
      <c r="A1194" s="247"/>
      <c r="B1194" s="247"/>
      <c r="C1194" s="308" t="s">
        <v>289</v>
      </c>
      <c r="D1194" s="269"/>
      <c r="E1194" s="257">
        <v>2</v>
      </c>
      <c r="F1194" s="551"/>
      <c r="G1194" s="416"/>
      <c r="H1194" s="479"/>
    </row>
    <row r="1195" spans="1:8">
      <c r="A1195" s="247"/>
      <c r="B1195" s="247"/>
      <c r="C1195" s="308"/>
      <c r="D1195" s="269"/>
      <c r="E1195" s="257"/>
      <c r="F1195" s="551"/>
      <c r="G1195" s="416"/>
      <c r="H1195" s="479"/>
    </row>
    <row r="1196" spans="1:8">
      <c r="A1196" s="247"/>
      <c r="B1196" s="247"/>
      <c r="C1196" s="308"/>
      <c r="D1196" s="269"/>
      <c r="E1196" s="257"/>
      <c r="F1196" s="551"/>
      <c r="G1196" s="416"/>
      <c r="H1196" s="479"/>
    </row>
    <row r="1197" spans="1:8">
      <c r="A1197" s="247"/>
      <c r="B1197" s="247"/>
      <c r="C1197" s="308"/>
      <c r="D1197" s="269"/>
      <c r="E1197" s="257"/>
      <c r="F1197" s="551"/>
      <c r="G1197" s="416"/>
      <c r="H1197" s="479"/>
    </row>
    <row r="1198" spans="1:8">
      <c r="A1198" s="247"/>
      <c r="B1198" s="247"/>
      <c r="C1198" s="308"/>
      <c r="D1198" s="269"/>
      <c r="E1198" s="257"/>
      <c r="F1198" s="551"/>
      <c r="G1198" s="416"/>
      <c r="H1198" s="479"/>
    </row>
    <row r="1199" spans="1:8">
      <c r="A1199" s="247"/>
      <c r="B1199" s="247"/>
      <c r="C1199" s="308"/>
      <c r="D1199" s="269"/>
      <c r="E1199" s="257"/>
      <c r="F1199" s="551"/>
      <c r="G1199" s="416"/>
      <c r="H1199" s="479"/>
    </row>
    <row r="1200" spans="1:8">
      <c r="A1200" s="247"/>
      <c r="B1200" s="247"/>
      <c r="C1200" s="308"/>
      <c r="D1200" s="269"/>
      <c r="E1200" s="257"/>
      <c r="F1200" s="551"/>
      <c r="G1200" s="416"/>
      <c r="H1200" s="479"/>
    </row>
    <row r="1201" spans="1:9">
      <c r="A1201" s="247"/>
      <c r="B1201" s="247"/>
      <c r="C1201" s="308"/>
      <c r="D1201" s="269"/>
      <c r="E1201" s="257"/>
      <c r="F1201" s="551"/>
      <c r="G1201" s="416"/>
      <c r="H1201" s="479"/>
    </row>
    <row r="1202" spans="1:9">
      <c r="A1202" s="281"/>
      <c r="B1202" s="281"/>
      <c r="C1202" s="282"/>
      <c r="D1202" s="283"/>
      <c r="E1202" s="284"/>
      <c r="F1202" s="555"/>
      <c r="G1202" s="395"/>
      <c r="H1202" s="481"/>
    </row>
    <row r="1203" spans="1:9" s="277" customFormat="1" ht="15">
      <c r="A1203" s="603" t="s">
        <v>394</v>
      </c>
      <c r="B1203" s="603"/>
      <c r="C1203" s="603"/>
      <c r="D1203" s="603"/>
      <c r="E1203" s="603"/>
      <c r="F1203" s="603"/>
      <c r="G1203" s="603"/>
      <c r="H1203" s="603"/>
      <c r="I1203" s="276"/>
    </row>
    <row r="1204" spans="1:9" s="277" customFormat="1" ht="15">
      <c r="A1204" s="604" t="s">
        <v>395</v>
      </c>
      <c r="B1204" s="604"/>
      <c r="C1204" s="604"/>
      <c r="D1204" s="604"/>
      <c r="E1204" s="604"/>
      <c r="F1204" s="604"/>
      <c r="G1204" s="604"/>
      <c r="H1204" s="604"/>
      <c r="I1204" s="276"/>
    </row>
    <row r="1205" spans="1:9">
      <c r="A1205" s="281"/>
      <c r="B1205" s="281"/>
      <c r="C1205" s="282"/>
      <c r="D1205" s="283"/>
      <c r="E1205" s="284"/>
      <c r="F1205" s="555"/>
      <c r="G1205" s="395"/>
      <c r="H1205" s="481"/>
    </row>
    <row r="1206" spans="1:9">
      <c r="A1206" s="160" t="s">
        <v>53</v>
      </c>
      <c r="B1206" s="161"/>
      <c r="C1206" s="165" t="s">
        <v>231</v>
      </c>
      <c r="D1206" s="162"/>
      <c r="E1206" s="163"/>
      <c r="F1206" s="556"/>
      <c r="G1206" s="377"/>
      <c r="H1206" s="482"/>
    </row>
    <row r="1207" spans="1:9">
      <c r="A1207" s="164"/>
      <c r="B1207" s="164"/>
      <c r="C1207" s="165"/>
      <c r="D1207" s="166"/>
      <c r="E1207" s="163"/>
      <c r="F1207" s="557"/>
      <c r="G1207" s="377"/>
      <c r="H1207" s="483"/>
    </row>
    <row r="1208" spans="1:9" ht="29.25" customHeight="1">
      <c r="A1208" s="167">
        <v>1</v>
      </c>
      <c r="B1208" s="167" t="s">
        <v>232</v>
      </c>
      <c r="C1208" s="310" t="s">
        <v>233</v>
      </c>
      <c r="D1208" s="168">
        <v>1</v>
      </c>
      <c r="E1208" s="169" t="s">
        <v>389</v>
      </c>
      <c r="F1208" s="558">
        <f>15*1</f>
        <v>15</v>
      </c>
      <c r="G1208" s="378"/>
      <c r="H1208" s="484"/>
    </row>
    <row r="1209" spans="1:9">
      <c r="A1209" s="164"/>
      <c r="B1209" s="167"/>
      <c r="C1209" s="310"/>
      <c r="D1209" s="168"/>
      <c r="E1209" s="169"/>
      <c r="F1209" s="558"/>
      <c r="G1209" s="378"/>
      <c r="H1209" s="484"/>
    </row>
    <row r="1210" spans="1:9" ht="38.25">
      <c r="A1210" s="167">
        <f>A1208+1</f>
        <v>2</v>
      </c>
      <c r="B1210" s="167" t="s">
        <v>234</v>
      </c>
      <c r="C1210" s="311" t="s">
        <v>235</v>
      </c>
      <c r="D1210" s="170">
        <v>1</v>
      </c>
      <c r="E1210" s="171" t="s">
        <v>236</v>
      </c>
      <c r="F1210" s="558">
        <v>2</v>
      </c>
      <c r="G1210" s="378"/>
      <c r="H1210" s="484"/>
    </row>
    <row r="1211" spans="1:9">
      <c r="A1211" s="164"/>
      <c r="B1211" s="167"/>
      <c r="C1211" s="310"/>
      <c r="D1211" s="168"/>
      <c r="E1211" s="171"/>
      <c r="F1211" s="558"/>
      <c r="G1211" s="378"/>
      <c r="H1211" s="484"/>
    </row>
    <row r="1212" spans="1:9" ht="57.75" customHeight="1">
      <c r="A1212" s="167">
        <f t="shared" ref="A1212" si="86">A1210+1</f>
        <v>3</v>
      </c>
      <c r="B1212" s="167" t="s">
        <v>237</v>
      </c>
      <c r="C1212" s="310" t="s">
        <v>384</v>
      </c>
      <c r="D1212" s="168">
        <v>1</v>
      </c>
      <c r="E1212" s="171" t="s">
        <v>239</v>
      </c>
      <c r="F1212" s="558">
        <f>2*180</f>
        <v>360</v>
      </c>
      <c r="G1212" s="378"/>
      <c r="H1212" s="484"/>
    </row>
    <row r="1213" spans="1:9">
      <c r="A1213" s="164"/>
      <c r="B1213" s="167"/>
      <c r="C1213" s="310"/>
      <c r="D1213" s="168"/>
      <c r="E1213" s="171"/>
      <c r="F1213" s="558"/>
      <c r="G1213" s="378"/>
      <c r="H1213" s="484"/>
    </row>
    <row r="1214" spans="1:9" ht="32.25" customHeight="1">
      <c r="A1214" s="167">
        <f t="shared" ref="A1214" si="87">A1212+1</f>
        <v>4</v>
      </c>
      <c r="B1214" s="172" t="s">
        <v>240</v>
      </c>
      <c r="C1214" s="312" t="s">
        <v>241</v>
      </c>
      <c r="D1214" s="173">
        <v>1</v>
      </c>
      <c r="E1214" s="169" t="s">
        <v>242</v>
      </c>
      <c r="F1214" s="565">
        <v>1.2</v>
      </c>
      <c r="G1214" s="407"/>
      <c r="H1214" s="484"/>
    </row>
    <row r="1215" spans="1:9">
      <c r="A1215" s="164"/>
      <c r="B1215" s="172"/>
      <c r="C1215" s="312"/>
      <c r="D1215" s="173"/>
      <c r="E1215" s="169"/>
      <c r="F1215" s="560"/>
      <c r="G1215" s="407"/>
      <c r="H1215" s="484"/>
    </row>
    <row r="1216" spans="1:9" ht="30.75" customHeight="1">
      <c r="A1216" s="167">
        <f t="shared" ref="A1216" si="88">A1214+1</f>
        <v>5</v>
      </c>
      <c r="B1216" s="172" t="s">
        <v>243</v>
      </c>
      <c r="C1216" s="312" t="s">
        <v>244</v>
      </c>
      <c r="D1216" s="173">
        <v>1</v>
      </c>
      <c r="E1216" s="169" t="s">
        <v>389</v>
      </c>
      <c r="F1216" s="560">
        <f>258</f>
        <v>258</v>
      </c>
      <c r="G1216" s="407"/>
      <c r="H1216" s="484"/>
    </row>
    <row r="1217" spans="1:8">
      <c r="A1217" s="164"/>
      <c r="B1217" s="167"/>
      <c r="C1217" s="310"/>
      <c r="D1217" s="168"/>
      <c r="E1217" s="169"/>
      <c r="F1217" s="558"/>
      <c r="G1217" s="378"/>
      <c r="H1217" s="484"/>
    </row>
    <row r="1218" spans="1:8" ht="42.75" customHeight="1">
      <c r="A1218" s="167">
        <f t="shared" ref="A1218" si="89">A1216+1</f>
        <v>6</v>
      </c>
      <c r="B1218" s="167" t="s">
        <v>245</v>
      </c>
      <c r="C1218" s="310" t="s">
        <v>246</v>
      </c>
      <c r="D1218" s="168">
        <v>1</v>
      </c>
      <c r="E1218" s="169" t="s">
        <v>389</v>
      </c>
      <c r="F1218" s="560">
        <f>70</f>
        <v>70</v>
      </c>
      <c r="G1218" s="407"/>
      <c r="H1218" s="484"/>
    </row>
    <row r="1219" spans="1:8">
      <c r="A1219" s="164"/>
      <c r="B1219" s="167"/>
      <c r="C1219" s="310"/>
      <c r="D1219" s="168"/>
      <c r="E1219" s="169"/>
      <c r="F1219" s="558"/>
      <c r="G1219" s="407"/>
      <c r="H1219" s="484"/>
    </row>
    <row r="1220" spans="1:8" ht="28.5" customHeight="1">
      <c r="A1220" s="167">
        <f>A1218+1</f>
        <v>7</v>
      </c>
      <c r="B1220" s="167" t="s">
        <v>247</v>
      </c>
      <c r="C1220" s="310" t="s">
        <v>248</v>
      </c>
      <c r="D1220" s="168">
        <v>1</v>
      </c>
      <c r="E1220" s="171" t="s">
        <v>249</v>
      </c>
      <c r="F1220" s="558">
        <v>1</v>
      </c>
      <c r="G1220" s="378"/>
      <c r="H1220" s="484"/>
    </row>
    <row r="1221" spans="1:8">
      <c r="A1221" s="164"/>
      <c r="B1221" s="167"/>
      <c r="C1221" s="310"/>
      <c r="D1221" s="168"/>
      <c r="E1221" s="171"/>
      <c r="F1221" s="558"/>
      <c r="G1221" s="378"/>
      <c r="H1221" s="484"/>
    </row>
    <row r="1222" spans="1:8">
      <c r="A1222" s="167">
        <f t="shared" ref="A1222" si="90">A1220+1</f>
        <v>8</v>
      </c>
      <c r="B1222" s="167" t="s">
        <v>250</v>
      </c>
      <c r="C1222" s="310" t="s">
        <v>251</v>
      </c>
      <c r="D1222" s="168">
        <v>1</v>
      </c>
      <c r="E1222" s="171" t="s">
        <v>249</v>
      </c>
      <c r="F1222" s="558">
        <v>4</v>
      </c>
      <c r="G1222" s="378"/>
      <c r="H1222" s="484"/>
    </row>
    <row r="1223" spans="1:8">
      <c r="A1223" s="164"/>
      <c r="B1223" s="167"/>
      <c r="C1223" s="310"/>
      <c r="D1223" s="168"/>
      <c r="E1223" s="171"/>
      <c r="F1223" s="558"/>
      <c r="G1223" s="378"/>
      <c r="H1223" s="484"/>
    </row>
    <row r="1224" spans="1:8" ht="57" customHeight="1">
      <c r="A1224" s="167">
        <f t="shared" ref="A1224" si="91">A1222+1</f>
        <v>9</v>
      </c>
      <c r="B1224" s="167" t="s">
        <v>252</v>
      </c>
      <c r="C1224" s="310" t="s">
        <v>253</v>
      </c>
      <c r="D1224" s="168">
        <v>1</v>
      </c>
      <c r="E1224" s="364" t="s">
        <v>254</v>
      </c>
      <c r="F1224" s="558">
        <v>360</v>
      </c>
      <c r="G1224" s="378"/>
      <c r="H1224" s="484"/>
    </row>
    <row r="1225" spans="1:8">
      <c r="A1225" s="164"/>
      <c r="B1225" s="167"/>
      <c r="C1225" s="310"/>
      <c r="D1225" s="168"/>
      <c r="E1225" s="171"/>
      <c r="F1225" s="558"/>
      <c r="G1225" s="378"/>
      <c r="H1225" s="484"/>
    </row>
    <row r="1226" spans="1:8" ht="30" customHeight="1">
      <c r="A1226" s="167">
        <f t="shared" ref="A1226" si="92">A1224+1</f>
        <v>10</v>
      </c>
      <c r="B1226" s="167" t="s">
        <v>255</v>
      </c>
      <c r="C1226" s="310" t="s">
        <v>256</v>
      </c>
      <c r="D1226" s="168">
        <v>1</v>
      </c>
      <c r="E1226" s="171" t="s">
        <v>239</v>
      </c>
      <c r="F1226" s="558">
        <f>180*2</f>
        <v>360</v>
      </c>
      <c r="G1226" s="378"/>
      <c r="H1226" s="484"/>
    </row>
    <row r="1227" spans="1:8">
      <c r="A1227" s="164"/>
      <c r="B1227" s="167"/>
      <c r="C1227" s="310"/>
      <c r="D1227" s="168"/>
      <c r="E1227" s="171"/>
      <c r="F1227" s="558"/>
      <c r="G1227" s="378"/>
      <c r="H1227" s="484"/>
    </row>
    <row r="1228" spans="1:8" ht="31.5" customHeight="1">
      <c r="A1228" s="167">
        <f t="shared" ref="A1228" si="93">A1226+1</f>
        <v>11</v>
      </c>
      <c r="B1228" s="175" t="s">
        <v>257</v>
      </c>
      <c r="C1228" s="310" t="s">
        <v>258</v>
      </c>
      <c r="D1228" s="168">
        <v>1</v>
      </c>
      <c r="E1228" s="171" t="s">
        <v>167</v>
      </c>
      <c r="F1228" s="558">
        <v>2</v>
      </c>
      <c r="G1228" s="378"/>
      <c r="H1228" s="484"/>
    </row>
    <row r="1229" spans="1:8">
      <c r="A1229" s="164"/>
      <c r="B1229" s="176"/>
      <c r="C1229" s="310"/>
      <c r="D1229" s="168"/>
      <c r="E1229" s="171"/>
      <c r="F1229" s="557"/>
      <c r="G1229" s="378"/>
      <c r="H1229" s="484"/>
    </row>
    <row r="1230" spans="1:8" ht="63.75">
      <c r="A1230" s="167">
        <f t="shared" ref="A1230" si="94">A1228+1</f>
        <v>12</v>
      </c>
      <c r="B1230" s="176" t="s">
        <v>259</v>
      </c>
      <c r="C1230" s="313" t="s">
        <v>260</v>
      </c>
      <c r="D1230" s="177">
        <v>1</v>
      </c>
      <c r="E1230" s="171" t="s">
        <v>167</v>
      </c>
      <c r="F1230" s="558">
        <v>1</v>
      </c>
      <c r="G1230" s="378"/>
      <c r="H1230" s="484"/>
    </row>
    <row r="1231" spans="1:8">
      <c r="A1231" s="167"/>
      <c r="B1231" s="176"/>
      <c r="C1231" s="313"/>
      <c r="D1231" s="177"/>
      <c r="E1231" s="171"/>
      <c r="F1231" s="558"/>
      <c r="G1231" s="378"/>
      <c r="H1231" s="484"/>
    </row>
    <row r="1232" spans="1:8">
      <c r="A1232" s="178" t="s">
        <v>68</v>
      </c>
      <c r="B1232" s="179"/>
      <c r="C1232" s="314" t="s">
        <v>262</v>
      </c>
      <c r="D1232" s="180"/>
      <c r="E1232" s="169"/>
      <c r="F1232" s="560"/>
      <c r="G1232" s="407"/>
      <c r="H1232" s="484"/>
    </row>
    <row r="1233" spans="1:8">
      <c r="A1233" s="181"/>
      <c r="B1233" s="179"/>
      <c r="C1233" s="314"/>
      <c r="D1233" s="180"/>
      <c r="E1233" s="169"/>
      <c r="F1233" s="560"/>
      <c r="G1233" s="407"/>
      <c r="H1233" s="484"/>
    </row>
    <row r="1234" spans="1:8" ht="38.25">
      <c r="A1234" s="167">
        <f>A1230+1</f>
        <v>13</v>
      </c>
      <c r="B1234" s="179" t="s">
        <v>263</v>
      </c>
      <c r="C1234" s="315" t="s">
        <v>264</v>
      </c>
      <c r="D1234" s="182">
        <v>1</v>
      </c>
      <c r="E1234" s="169" t="s">
        <v>389</v>
      </c>
      <c r="F1234" s="560">
        <f>55</f>
        <v>55</v>
      </c>
      <c r="G1234" s="407"/>
      <c r="H1234" s="484"/>
    </row>
    <row r="1235" spans="1:8">
      <c r="A1235" s="181"/>
      <c r="B1235" s="179"/>
      <c r="C1235" s="315"/>
      <c r="D1235" s="182"/>
      <c r="E1235" s="169"/>
      <c r="F1235" s="560"/>
      <c r="G1235" s="407"/>
      <c r="H1235" s="484"/>
    </row>
    <row r="1236" spans="1:8" ht="51">
      <c r="A1236" s="167">
        <f>A1234+1</f>
        <v>14</v>
      </c>
      <c r="B1236" s="179" t="s">
        <v>265</v>
      </c>
      <c r="C1236" s="315" t="s">
        <v>396</v>
      </c>
      <c r="D1236" s="182">
        <v>1</v>
      </c>
      <c r="E1236" s="169" t="s">
        <v>389</v>
      </c>
      <c r="F1236" s="560">
        <f>45*1</f>
        <v>45</v>
      </c>
      <c r="G1236" s="407"/>
      <c r="H1236" s="484"/>
    </row>
    <row r="1237" spans="1:8">
      <c r="A1237" s="181"/>
      <c r="B1237" s="172"/>
      <c r="C1237" s="312"/>
      <c r="D1237" s="173"/>
      <c r="E1237" s="183"/>
      <c r="F1237" s="560"/>
      <c r="G1237" s="407"/>
      <c r="H1237" s="484"/>
    </row>
    <row r="1238" spans="1:8" ht="38.25">
      <c r="A1238" s="167">
        <f>A1236+1</f>
        <v>15</v>
      </c>
      <c r="B1238" s="172" t="s">
        <v>58</v>
      </c>
      <c r="C1238" s="312" t="s">
        <v>390</v>
      </c>
      <c r="D1238" s="173">
        <v>100</v>
      </c>
      <c r="E1238" s="183" t="s">
        <v>57</v>
      </c>
      <c r="F1238" s="560">
        <v>4</v>
      </c>
      <c r="G1238" s="407"/>
      <c r="H1238" s="484"/>
    </row>
    <row r="1239" spans="1:8">
      <c r="A1239" s="167"/>
      <c r="B1239" s="176"/>
      <c r="C1239" s="311"/>
      <c r="D1239" s="170"/>
      <c r="E1239" s="278"/>
      <c r="F1239" s="561"/>
      <c r="G1239" s="408"/>
      <c r="H1239" s="484"/>
    </row>
    <row r="1240" spans="1:8">
      <c r="A1240" s="605" t="s">
        <v>80</v>
      </c>
      <c r="B1240" s="605"/>
      <c r="C1240" s="605"/>
      <c r="D1240" s="605"/>
      <c r="E1240" s="605"/>
      <c r="F1240" s="605"/>
      <c r="G1240" s="605"/>
      <c r="H1240" s="485"/>
    </row>
    <row r="1241" spans="1:8">
      <c r="A1241" s="605" t="s">
        <v>81</v>
      </c>
      <c r="B1241" s="605"/>
      <c r="C1241" s="605"/>
      <c r="D1241" s="605"/>
      <c r="E1241" s="605"/>
      <c r="F1241" s="605"/>
      <c r="G1241" s="605"/>
      <c r="H1241" s="485"/>
    </row>
    <row r="1242" spans="1:8">
      <c r="A1242" s="605" t="s">
        <v>80</v>
      </c>
      <c r="B1242" s="605"/>
      <c r="C1242" s="605"/>
      <c r="D1242" s="605"/>
      <c r="E1242" s="605"/>
      <c r="F1242" s="605"/>
      <c r="G1242" s="605"/>
      <c r="H1242" s="485"/>
    </row>
    <row r="1243" spans="1:8">
      <c r="A1243" s="161"/>
      <c r="B1243" s="161"/>
      <c r="C1243" s="316"/>
      <c r="D1243" s="174"/>
      <c r="E1243" s="171"/>
      <c r="F1243" s="559"/>
      <c r="G1243" s="417"/>
      <c r="H1243" s="486"/>
    </row>
    <row r="1244" spans="1:8">
      <c r="A1244" s="160" t="s">
        <v>75</v>
      </c>
      <c r="B1244" s="161"/>
      <c r="C1244" s="165" t="s">
        <v>273</v>
      </c>
      <c r="D1244" s="162"/>
      <c r="E1244" s="163"/>
      <c r="F1244" s="556"/>
      <c r="G1244" s="377"/>
      <c r="H1244" s="482"/>
    </row>
    <row r="1245" spans="1:8">
      <c r="A1245" s="161"/>
      <c r="B1245" s="161"/>
      <c r="C1245" s="310"/>
      <c r="D1245" s="168"/>
      <c r="E1245" s="171"/>
      <c r="F1245" s="559"/>
      <c r="G1245" s="417"/>
      <c r="H1245" s="486"/>
    </row>
    <row r="1246" spans="1:8" ht="25.5">
      <c r="A1246" s="167">
        <v>16</v>
      </c>
      <c r="B1246" s="167" t="s">
        <v>270</v>
      </c>
      <c r="C1246" s="310" t="s">
        <v>275</v>
      </c>
      <c r="D1246" s="168">
        <v>1</v>
      </c>
      <c r="E1246" s="171" t="s">
        <v>236</v>
      </c>
      <c r="F1246" s="558">
        <v>4</v>
      </c>
      <c r="G1246" s="378"/>
      <c r="H1246" s="484"/>
    </row>
    <row r="1247" spans="1:8">
      <c r="A1247" s="161"/>
      <c r="B1247" s="161"/>
      <c r="C1247" s="310"/>
      <c r="D1247" s="168"/>
      <c r="E1247" s="171"/>
      <c r="F1247" s="559"/>
      <c r="G1247" s="417"/>
      <c r="H1247" s="484"/>
    </row>
    <row r="1248" spans="1:8" ht="38.25">
      <c r="A1248" s="167">
        <v>17</v>
      </c>
      <c r="B1248" s="167" t="s">
        <v>274</v>
      </c>
      <c r="C1248" s="310" t="s">
        <v>277</v>
      </c>
      <c r="D1248" s="168">
        <v>1</v>
      </c>
      <c r="E1248" s="169" t="s">
        <v>236</v>
      </c>
      <c r="F1248" s="561">
        <v>1</v>
      </c>
      <c r="G1248" s="407"/>
      <c r="H1248" s="484"/>
    </row>
    <row r="1249" spans="1:8">
      <c r="A1249" s="161"/>
      <c r="B1249" s="161"/>
      <c r="C1249" s="310"/>
      <c r="D1249" s="168"/>
      <c r="E1249" s="279"/>
      <c r="F1249" s="558"/>
      <c r="G1249" s="378"/>
      <c r="H1249" s="484"/>
    </row>
    <row r="1250" spans="1:8" ht="51">
      <c r="A1250" s="167">
        <v>18</v>
      </c>
      <c r="B1250" s="167" t="s">
        <v>278</v>
      </c>
      <c r="C1250" s="310" t="s">
        <v>279</v>
      </c>
      <c r="D1250" s="168">
        <v>1</v>
      </c>
      <c r="E1250" s="279" t="s">
        <v>280</v>
      </c>
      <c r="F1250" s="560">
        <v>2</v>
      </c>
      <c r="G1250" s="407"/>
      <c r="H1250" s="484"/>
    </row>
    <row r="1251" spans="1:8">
      <c r="A1251" s="161"/>
      <c r="B1251" s="167"/>
      <c r="C1251" s="310"/>
      <c r="D1251" s="168"/>
      <c r="E1251" s="279"/>
      <c r="F1251" s="560"/>
      <c r="G1251" s="407"/>
      <c r="H1251" s="484"/>
    </row>
    <row r="1252" spans="1:8">
      <c r="A1252" s="167"/>
      <c r="B1252" s="167"/>
      <c r="C1252" s="310"/>
      <c r="D1252" s="168"/>
      <c r="E1252" s="279"/>
      <c r="F1252" s="560"/>
      <c r="G1252" s="407"/>
      <c r="H1252" s="484"/>
    </row>
    <row r="1253" spans="1:8">
      <c r="A1253" s="605" t="s">
        <v>281</v>
      </c>
      <c r="B1253" s="605"/>
      <c r="C1253" s="605"/>
      <c r="D1253" s="605"/>
      <c r="E1253" s="605"/>
      <c r="F1253" s="605"/>
      <c r="G1253" s="605"/>
      <c r="H1253" s="485"/>
    </row>
    <row r="1254" spans="1:8">
      <c r="A1254" s="605" t="s">
        <v>282</v>
      </c>
      <c r="B1254" s="605"/>
      <c r="C1254" s="605"/>
      <c r="D1254" s="605"/>
      <c r="E1254" s="605"/>
      <c r="F1254" s="605"/>
      <c r="G1254" s="605"/>
      <c r="H1254" s="487"/>
    </row>
    <row r="1255" spans="1:8">
      <c r="A1255" s="280"/>
      <c r="B1255" s="280"/>
      <c r="C1255" s="317"/>
      <c r="D1255" s="162"/>
      <c r="E1255" s="163"/>
      <c r="F1255" s="562"/>
      <c r="G1255" s="396"/>
      <c r="H1255" s="483"/>
    </row>
    <row r="1256" spans="1:8">
      <c r="A1256" s="161"/>
      <c r="B1256" s="166" t="s">
        <v>283</v>
      </c>
      <c r="C1256" s="317" t="s">
        <v>392</v>
      </c>
      <c r="D1256" s="162"/>
      <c r="E1256" s="171"/>
      <c r="F1256" s="559"/>
      <c r="G1256" s="417"/>
      <c r="H1256" s="486"/>
    </row>
    <row r="1257" spans="1:8">
      <c r="A1257" s="161"/>
      <c r="B1257" s="161"/>
      <c r="C1257" s="316" t="s">
        <v>331</v>
      </c>
      <c r="D1257" s="174"/>
      <c r="E1257" s="171">
        <v>2</v>
      </c>
      <c r="F1257" s="559"/>
      <c r="G1257" s="417"/>
      <c r="H1257" s="486"/>
    </row>
    <row r="1258" spans="1:8">
      <c r="A1258" s="161"/>
      <c r="B1258" s="161"/>
      <c r="C1258" s="316" t="s">
        <v>393</v>
      </c>
      <c r="D1258" s="174"/>
      <c r="E1258" s="171">
        <v>1</v>
      </c>
      <c r="F1258" s="559"/>
      <c r="G1258" s="417"/>
      <c r="H1258" s="486"/>
    </row>
    <row r="1259" spans="1:8">
      <c r="A1259" s="161"/>
      <c r="B1259" s="161"/>
      <c r="C1259" s="316" t="s">
        <v>287</v>
      </c>
      <c r="D1259" s="174"/>
      <c r="E1259" s="171">
        <v>1</v>
      </c>
      <c r="F1259" s="559"/>
      <c r="G1259" s="417"/>
      <c r="H1259" s="486"/>
    </row>
    <row r="1260" spans="1:8">
      <c r="A1260" s="161"/>
      <c r="B1260" s="161"/>
      <c r="C1260" s="316" t="s">
        <v>288</v>
      </c>
      <c r="D1260" s="174"/>
      <c r="E1260" s="171">
        <v>4</v>
      </c>
      <c r="F1260" s="559"/>
      <c r="G1260" s="417"/>
      <c r="H1260" s="486"/>
    </row>
    <row r="1261" spans="1:8">
      <c r="A1261" s="161"/>
      <c r="B1261" s="161"/>
      <c r="C1261" s="316" t="s">
        <v>289</v>
      </c>
      <c r="D1261" s="174"/>
      <c r="E1261" s="171">
        <v>2</v>
      </c>
      <c r="F1261" s="559"/>
      <c r="G1261" s="417"/>
      <c r="H1261" s="486"/>
    </row>
    <row r="1262" spans="1:8">
      <c r="A1262" s="161"/>
      <c r="B1262" s="161"/>
      <c r="C1262" s="316"/>
      <c r="D1262" s="174"/>
      <c r="E1262" s="171"/>
      <c r="F1262" s="559"/>
      <c r="G1262" s="417"/>
      <c r="H1262" s="486"/>
    </row>
  </sheetData>
  <mergeCells count="65">
    <mergeCell ref="A1203:H1203"/>
    <mergeCell ref="A1204:H1204"/>
    <mergeCell ref="A1240:G1240"/>
    <mergeCell ref="A1253:G1253"/>
    <mergeCell ref="A1254:G1254"/>
    <mergeCell ref="A1241:G1241"/>
    <mergeCell ref="A1242:G1242"/>
    <mergeCell ref="A1133:H1133"/>
    <mergeCell ref="A1134:H1134"/>
    <mergeCell ref="A1170:G1170"/>
    <mergeCell ref="A1186:G1186"/>
    <mergeCell ref="A1187:G1187"/>
    <mergeCell ref="A1171:G1171"/>
    <mergeCell ref="A1172:G1172"/>
    <mergeCell ref="A1100:G1100"/>
    <mergeCell ref="A1112:G1112"/>
    <mergeCell ref="A1113:G1113"/>
    <mergeCell ref="A1101:G1101"/>
    <mergeCell ref="A1102:G1102"/>
    <mergeCell ref="A64:H64"/>
    <mergeCell ref="C39:G39"/>
    <mergeCell ref="C448:H448"/>
    <mergeCell ref="A95:H95"/>
    <mergeCell ref="A96:H96"/>
    <mergeCell ref="A1062:H1062"/>
    <mergeCell ref="A1063:H1063"/>
    <mergeCell ref="A663:G663"/>
    <mergeCell ref="A664:G664"/>
    <mergeCell ref="C66:G66"/>
    <mergeCell ref="A87:G87"/>
    <mergeCell ref="A88:G88"/>
    <mergeCell ref="A89:G89"/>
    <mergeCell ref="C142:E142"/>
    <mergeCell ref="A384:G384"/>
    <mergeCell ref="A385:G385"/>
    <mergeCell ref="A386:G386"/>
    <mergeCell ref="A401:G401"/>
    <mergeCell ref="A402:G402"/>
    <mergeCell ref="A445:H445"/>
    <mergeCell ref="A446:H446"/>
    <mergeCell ref="A1:H1"/>
    <mergeCell ref="A3:H3"/>
    <mergeCell ref="A5:H5"/>
    <mergeCell ref="A15:H15"/>
    <mergeCell ref="A37:H37"/>
    <mergeCell ref="A13:H13"/>
    <mergeCell ref="C17:G17"/>
    <mergeCell ref="A4:H4"/>
    <mergeCell ref="A6:H6"/>
    <mergeCell ref="A7:H7"/>
    <mergeCell ref="D9:E9"/>
    <mergeCell ref="D10:E10"/>
    <mergeCell ref="A12:H12"/>
    <mergeCell ref="A1015:G1015"/>
    <mergeCell ref="C456:E456"/>
    <mergeCell ref="A644:G644"/>
    <mergeCell ref="A645:G645"/>
    <mergeCell ref="A646:G646"/>
    <mergeCell ref="A713:H713"/>
    <mergeCell ref="A714:H714"/>
    <mergeCell ref="C716:H716"/>
    <mergeCell ref="A998:G998"/>
    <mergeCell ref="A999:G999"/>
    <mergeCell ref="A1000:G1000"/>
    <mergeCell ref="A1014:G1014"/>
  </mergeCells>
  <printOptions horizontalCentered="1"/>
  <pageMargins left="0.75" right="0.5" top="0.75" bottom="0.75" header="0.3" footer="0.3"/>
  <pageSetup scale="90" orientation="portrait" blackAndWhite="1" r:id="rId1"/>
  <headerFooter>
    <oddHeader>&amp;RPage&amp;P of &amp;N</oddHeader>
  </headerFooter>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NESPAK</dc:creator>
  <cp:keywords/>
  <dc:description/>
  <cp:lastModifiedBy>Zabid Hussain</cp:lastModifiedBy>
  <cp:revision/>
  <dcterms:created xsi:type="dcterms:W3CDTF">2005-10-26T08:53:07Z</dcterms:created>
  <dcterms:modified xsi:type="dcterms:W3CDTF">2022-07-28T04:22:50Z</dcterms:modified>
  <cp:category/>
  <cp:contentStatus/>
</cp:coreProperties>
</file>