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K:\Supply Chain\2022\RFQs- ITBs - RFP-WCBs\2.ITBs\ITB012 Construction Projects\ITB012 Tender Package\Tender 012 Package\"/>
    </mc:Choice>
  </mc:AlternateContent>
  <xr:revisionPtr revIDLastSave="0" documentId="13_ncr:1_{64F4E003-AF07-4BF4-B98D-148EE173A535}" xr6:coauthVersionLast="47" xr6:coauthVersionMax="47" xr10:uidLastSave="{00000000-0000-0000-0000-000000000000}"/>
  <bookViews>
    <workbookView xWindow="-110" yWindow="-110" windowWidth="19420" windowHeight="10420" tabRatio="931" activeTab="2" xr2:uid="{00000000-000D-0000-FFFF-FFFF00000000}"/>
  </bookViews>
  <sheets>
    <sheet name="Zafar Maidan, Mansehra-Civil" sheetId="68" r:id="rId1"/>
    <sheet name="Zafar Maiden Mansehra Electrica" sheetId="69" r:id="rId2"/>
    <sheet name="Zafar Maiden Plumbing" sheetId="7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#REF!</definedName>
    <definedName name="PRINT_AREA_MI">#N/A</definedName>
    <definedName name="_xlnm.Print_Titles" localSheetId="0">'Zafar Maidan, Mansehra-Civil'!$7:$13</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2" i="70" l="1"/>
  <c r="G130" i="70"/>
  <c r="G123" i="70"/>
  <c r="G108" i="70"/>
  <c r="G106" i="70"/>
  <c r="G100" i="70"/>
  <c r="G98" i="70"/>
  <c r="G96" i="70"/>
  <c r="G92" i="70"/>
  <c r="G90" i="70"/>
  <c r="G84" i="70"/>
  <c r="G82" i="70"/>
  <c r="G80" i="70"/>
  <c r="G76" i="70"/>
  <c r="G74" i="70"/>
  <c r="G72" i="70"/>
  <c r="G68" i="70"/>
  <c r="G66" i="70"/>
  <c r="G62" i="70"/>
  <c r="G60" i="70"/>
  <c r="G58" i="70"/>
  <c r="G52" i="70"/>
  <c r="G50" i="70"/>
  <c r="G46" i="70"/>
  <c r="G40" i="70"/>
  <c r="G38" i="70"/>
  <c r="G36" i="70"/>
  <c r="G34" i="70"/>
  <c r="G32" i="70"/>
  <c r="G30" i="70"/>
  <c r="G28" i="70"/>
  <c r="G26" i="70"/>
  <c r="G24" i="70"/>
  <c r="G22" i="70"/>
  <c r="G20" i="70"/>
  <c r="G18" i="70"/>
  <c r="A22" i="70"/>
  <c r="A24" i="70" s="1"/>
  <c r="A26" i="70" s="1"/>
  <c r="A28" i="70" s="1"/>
  <c r="A30" i="70" s="1"/>
  <c r="A32" i="70" s="1"/>
  <c r="A34" i="70" s="1"/>
  <c r="A36" i="70" s="1"/>
  <c r="A38" i="70" s="1"/>
  <c r="A40" i="70" s="1"/>
  <c r="A44" i="70" s="1"/>
  <c r="A48" i="70" s="1"/>
  <c r="A56" i="70" s="1"/>
  <c r="A64" i="70" s="1"/>
  <c r="A70" i="70" s="1"/>
  <c r="A76" i="70" s="1"/>
  <c r="A78" i="70" s="1"/>
  <c r="A84" i="70" s="1"/>
  <c r="A88" i="70" s="1"/>
  <c r="A94" i="70" s="1"/>
  <c r="A98" i="70" s="1"/>
  <c r="A100" i="70" s="1"/>
  <c r="A106" i="70" s="1"/>
  <c r="A108" i="70" s="1"/>
  <c r="A123" i="70" s="1"/>
  <c r="A128" i="70" s="1"/>
  <c r="A20" i="70"/>
  <c r="G134" i="70" l="1"/>
  <c r="G110" i="70"/>
  <c r="G111" i="70" s="1"/>
  <c r="G112" i="70" s="1"/>
  <c r="G135" i="70" l="1"/>
  <c r="H213" i="69"/>
  <c r="H211" i="69"/>
  <c r="H207" i="69"/>
  <c r="H205" i="69"/>
  <c r="H203" i="69"/>
  <c r="H201" i="69"/>
  <c r="H184" i="69"/>
  <c r="H156" i="69"/>
  <c r="H154" i="69"/>
  <c r="H148" i="69"/>
  <c r="H146" i="69"/>
  <c r="H144" i="69"/>
  <c r="H142" i="69"/>
  <c r="H140" i="69"/>
  <c r="H138" i="69"/>
  <c r="H136" i="69"/>
  <c r="H134" i="69"/>
  <c r="H132" i="69"/>
  <c r="H130" i="69"/>
  <c r="H128" i="69"/>
  <c r="H126" i="69"/>
  <c r="H116" i="69"/>
  <c r="H112" i="69"/>
  <c r="H110" i="69"/>
  <c r="H108" i="69"/>
  <c r="H104" i="69"/>
  <c r="H100" i="69"/>
  <c r="H98" i="69"/>
  <c r="H93" i="69"/>
  <c r="H89" i="69"/>
  <c r="H87" i="69"/>
  <c r="H63" i="69"/>
  <c r="H61" i="69"/>
  <c r="H57" i="69"/>
  <c r="H55" i="69"/>
  <c r="H53" i="69"/>
  <c r="H51" i="69"/>
  <c r="H49" i="69"/>
  <c r="H45" i="69"/>
  <c r="H43" i="69"/>
  <c r="H41" i="69"/>
  <c r="H39" i="69"/>
  <c r="H37" i="69"/>
  <c r="H33" i="69"/>
  <c r="H27" i="69"/>
  <c r="H25" i="69"/>
  <c r="A25" i="69"/>
  <c r="A27" i="69" s="1"/>
  <c r="A33" i="69" s="1"/>
  <c r="A37" i="69" s="1"/>
  <c r="A39" i="69" s="1"/>
  <c r="A41" i="69" s="1"/>
  <c r="A43" i="69" s="1"/>
  <c r="A45" i="69" s="1"/>
  <c r="A49" i="69" s="1"/>
  <c r="A51" i="69" s="1"/>
  <c r="A53" i="69" s="1"/>
  <c r="A55" i="69" s="1"/>
  <c r="A57" i="69" s="1"/>
  <c r="A61" i="69" s="1"/>
  <c r="A63" i="69" s="1"/>
  <c r="A87" i="69" s="1"/>
  <c r="A89" i="69" s="1"/>
  <c r="A93" i="69" s="1"/>
  <c r="A98" i="69" s="1"/>
  <c r="A100" i="69" s="1"/>
  <c r="A104" i="69" s="1"/>
  <c r="A108" i="69" s="1"/>
  <c r="A110" i="69" s="1"/>
  <c r="A112" i="69" s="1"/>
  <c r="A116" i="69" s="1"/>
  <c r="A126" i="69" s="1"/>
  <c r="A128" i="69" s="1"/>
  <c r="A130" i="69" s="1"/>
  <c r="A132" i="69" s="1"/>
  <c r="A134" i="69" s="1"/>
  <c r="A136" i="69" s="1"/>
  <c r="A138" i="69" s="1"/>
  <c r="A140" i="69" s="1"/>
  <c r="A142" i="69" s="1"/>
  <c r="A144" i="69" s="1"/>
  <c r="A146" i="69" s="1"/>
  <c r="A148" i="69" s="1"/>
  <c r="A154" i="69" s="1"/>
  <c r="A156" i="69" s="1"/>
  <c r="A171" i="69" s="1"/>
  <c r="A188" i="69" s="1"/>
  <c r="A203" i="69" s="1"/>
  <c r="A205" i="69" s="1"/>
  <c r="A207" i="69" s="1"/>
  <c r="A211" i="69" s="1"/>
  <c r="A213" i="69" s="1"/>
  <c r="H23" i="69"/>
  <c r="A23" i="69"/>
  <c r="H21" i="69"/>
  <c r="H215" i="69" l="1"/>
  <c r="H158" i="69"/>
  <c r="H159" i="69" s="1"/>
  <c r="H160" i="69" s="1"/>
  <c r="H216" i="69" l="1"/>
  <c r="H432" i="68"/>
  <c r="H427" i="68"/>
  <c r="H52" i="68"/>
  <c r="H140" i="68"/>
  <c r="H60" i="68"/>
  <c r="H68" i="68"/>
  <c r="H70" i="68"/>
  <c r="H76" i="68"/>
  <c r="H78" i="68"/>
  <c r="H84" i="68"/>
  <c r="H86" i="68"/>
  <c r="H142" i="68"/>
  <c r="H148" i="68"/>
  <c r="H150" i="68"/>
  <c r="H152" i="68"/>
  <c r="H154" i="68"/>
  <c r="H158" i="68"/>
  <c r="H164" i="68"/>
  <c r="H170" i="68"/>
  <c r="H172" i="68"/>
  <c r="H176" i="68"/>
  <c r="H178" i="68"/>
  <c r="H182" i="68"/>
  <c r="H184" i="68"/>
  <c r="H186" i="68"/>
  <c r="H188" i="68"/>
  <c r="H190" i="68"/>
  <c r="H192" i="68"/>
  <c r="H194" i="68"/>
  <c r="H196" i="68"/>
  <c r="H198" i="68"/>
  <c r="H200" i="68"/>
  <c r="H204" i="68"/>
  <c r="H208" i="68"/>
  <c r="H210" i="68"/>
  <c r="H214" i="68"/>
  <c r="H218" i="68"/>
  <c r="H220" i="68"/>
  <c r="H226" i="68"/>
  <c r="H228" i="68"/>
  <c r="H230" i="68"/>
  <c r="H236" i="68"/>
  <c r="H242" i="68"/>
  <c r="H244" i="68"/>
  <c r="H246" i="68"/>
  <c r="H248" i="68"/>
  <c r="H250" i="68"/>
  <c r="H252" i="68"/>
  <c r="H263" i="68"/>
  <c r="H265" i="68"/>
  <c r="H267" i="68"/>
  <c r="H271" i="68"/>
  <c r="H273" i="68"/>
  <c r="H279" i="68"/>
  <c r="H281" i="68"/>
  <c r="H285" i="68"/>
  <c r="H287" i="68"/>
  <c r="H289" i="68"/>
  <c r="H291" i="68"/>
  <c r="H293" i="68"/>
  <c r="H295" i="68"/>
  <c r="H297" i="68"/>
  <c r="H301" i="68"/>
  <c r="H303" i="68"/>
  <c r="H307" i="68"/>
  <c r="H309" i="68"/>
  <c r="H313" i="68"/>
  <c r="H315" i="68"/>
  <c r="H319" i="68"/>
  <c r="H323" i="68"/>
  <c r="H325" i="68"/>
  <c r="H327" i="68"/>
  <c r="H329" i="68"/>
  <c r="H333" i="68"/>
  <c r="H335" i="68"/>
  <c r="H337" i="68"/>
  <c r="H339" i="68"/>
  <c r="H341" i="68"/>
  <c r="H343" i="68"/>
  <c r="H345" i="68"/>
  <c r="H349" i="68"/>
  <c r="H353" i="68"/>
  <c r="H355" i="68"/>
  <c r="H357" i="68"/>
  <c r="H359" i="68"/>
  <c r="H361" i="68"/>
  <c r="H363" i="68"/>
  <c r="H365" i="68"/>
  <c r="H369" i="68"/>
  <c r="H371" i="68"/>
  <c r="H373" i="68"/>
  <c r="H375" i="68"/>
  <c r="H377" i="68"/>
  <c r="H379" i="68"/>
  <c r="H381" i="68"/>
  <c r="H383" i="68"/>
  <c r="H385" i="68"/>
  <c r="H387" i="68"/>
  <c r="H389" i="68"/>
  <c r="H391" i="68"/>
  <c r="H395" i="68"/>
  <c r="H397" i="68"/>
  <c r="H403" i="68"/>
  <c r="H405" i="68"/>
  <c r="H409" i="68"/>
  <c r="H411" i="68"/>
  <c r="H413" i="68"/>
  <c r="H22" i="68"/>
  <c r="H26" i="68"/>
  <c r="H28" i="68"/>
  <c r="H30" i="68"/>
  <c r="H34" i="68"/>
  <c r="H36" i="68"/>
  <c r="H38" i="68"/>
  <c r="H40" i="68"/>
  <c r="H46" i="68"/>
  <c r="H48" i="68"/>
  <c r="H50" i="68"/>
  <c r="H54" i="68"/>
  <c r="H56" i="68"/>
  <c r="H20" i="68"/>
  <c r="F124" i="68"/>
  <c r="F120" i="68"/>
  <c r="H120" i="68" s="1"/>
  <c r="F98" i="68"/>
  <c r="F96" i="68"/>
  <c r="H96" i="68" s="1"/>
  <c r="F401" i="68" l="1"/>
  <c r="H401" i="68" s="1"/>
  <c r="F138" i="68"/>
  <c r="H138" i="68" s="1"/>
  <c r="F162" i="68" l="1"/>
  <c r="H162" i="68" s="1"/>
  <c r="F156" i="68"/>
  <c r="H156" i="68" s="1"/>
  <c r="F132" i="68"/>
  <c r="F128" i="68"/>
  <c r="H128" i="68" s="1"/>
  <c r="F126" i="68"/>
  <c r="F118" i="68"/>
  <c r="H118" i="68" s="1"/>
  <c r="F112" i="68"/>
  <c r="H112" i="68" s="1"/>
  <c r="F106" i="68"/>
  <c r="F104" i="68"/>
  <c r="F102" i="68"/>
  <c r="F100" i="68"/>
  <c r="H100" i="68" s="1"/>
  <c r="F92" i="68"/>
  <c r="H92" i="68" s="1"/>
  <c r="H24" i="68"/>
  <c r="H174" i="68"/>
  <c r="H347" i="68"/>
  <c r="H222" i="68"/>
  <c r="H216" i="68"/>
  <c r="F130" i="68" l="1"/>
  <c r="H130" i="68" s="1"/>
  <c r="F108" i="68"/>
  <c r="H104" i="68"/>
  <c r="H106" i="68"/>
  <c r="H132" i="68"/>
  <c r="H126" i="68"/>
  <c r="H124" i="68"/>
  <c r="H102" i="68"/>
  <c r="H98" i="68"/>
  <c r="H74" i="68"/>
  <c r="H64" i="68"/>
  <c r="H62" i="68"/>
  <c r="H108" i="68" l="1"/>
  <c r="H44" i="68"/>
  <c r="H42" i="68"/>
  <c r="H82" i="68"/>
  <c r="H80" i="68"/>
  <c r="H90" i="68"/>
  <c r="H88" i="68"/>
  <c r="F254" i="68"/>
  <c r="H254" i="68" s="1"/>
  <c r="M307" i="68"/>
  <c r="M306" i="68"/>
  <c r="M305" i="68"/>
  <c r="M300" i="68"/>
  <c r="M299" i="68"/>
  <c r="R293" i="68"/>
  <c r="M279" i="68"/>
  <c r="F240" i="68"/>
  <c r="H240" i="68" s="1"/>
  <c r="F238" i="68"/>
  <c r="H238" i="68" s="1"/>
  <c r="F232" i="68"/>
  <c r="H232" i="68" s="1"/>
  <c r="R194" i="68"/>
  <c r="F144" i="68" l="1"/>
  <c r="H144" i="68" s="1"/>
  <c r="F134" i="68"/>
  <c r="H134" i="68" s="1"/>
  <c r="F122" i="68"/>
  <c r="H122" i="68" s="1"/>
  <c r="R381" i="68"/>
  <c r="F399" i="68" l="1"/>
  <c r="H399" i="68" s="1"/>
  <c r="F393" i="68" l="1"/>
  <c r="H393" i="68" s="1"/>
  <c r="H434" i="68" l="1"/>
  <c r="F116" i="68" l="1"/>
  <c r="H116" i="68" s="1"/>
  <c r="F114" i="68"/>
  <c r="H114" i="68" s="1"/>
  <c r="H415" i="68" l="1"/>
  <c r="H416" i="68" s="1"/>
  <c r="A22" i="68"/>
  <c r="A24" i="68" s="1"/>
  <c r="A26" i="68" s="1"/>
  <c r="A28" i="68" l="1"/>
  <c r="A30" i="68" l="1"/>
  <c r="A34" i="68" s="1"/>
  <c r="A36" i="68" s="1"/>
  <c r="A38" i="68" s="1"/>
  <c r="A40" i="68" s="1"/>
  <c r="A42" i="68" s="1"/>
  <c r="A44" i="68" s="1"/>
  <c r="A46" i="68" s="1"/>
  <c r="A48" i="68" s="1"/>
  <c r="A50" i="68" s="1"/>
  <c r="A52" i="68" s="1"/>
  <c r="A54" i="68" s="1"/>
  <c r="A56" i="68" s="1"/>
  <c r="A60" i="68" s="1"/>
  <c r="A62" i="68" s="1"/>
  <c r="A64" i="68" l="1"/>
  <c r="A68" i="68" s="1"/>
  <c r="A70" i="68" s="1"/>
  <c r="A74" i="68" l="1"/>
  <c r="A76" i="68" s="1"/>
  <c r="A78" i="68" s="1"/>
  <c r="A80" i="68" s="1"/>
  <c r="A82" i="68" l="1"/>
  <c r="A84" i="68" s="1"/>
  <c r="A86" i="68" s="1"/>
  <c r="A88" i="68" s="1"/>
  <c r="A90" i="68" s="1"/>
  <c r="A92" i="68" s="1"/>
  <c r="A96" i="68" s="1"/>
  <c r="A98" i="68" s="1"/>
  <c r="A100" i="68" s="1"/>
  <c r="A102" i="68" s="1"/>
  <c r="A104" i="68" s="1"/>
  <c r="A106" i="68" s="1"/>
  <c r="A108" i="68" s="1"/>
  <c r="A112" i="68" s="1"/>
  <c r="H417" i="68" l="1"/>
  <c r="H435" i="68" s="1"/>
  <c r="R50" i="68" l="1"/>
  <c r="A114" i="68"/>
  <c r="A116" i="68" s="1"/>
  <c r="A118" i="68" l="1"/>
  <c r="A120" i="68" s="1"/>
  <c r="A122" i="68" s="1"/>
  <c r="A124" i="68" s="1"/>
  <c r="A126" i="68" s="1"/>
  <c r="A128" i="68" s="1"/>
  <c r="A130" i="68" s="1"/>
  <c r="A132" i="68" s="1"/>
  <c r="A134" i="68" s="1"/>
  <c r="A138" i="68" l="1"/>
  <c r="A140" i="68" s="1"/>
  <c r="A142" i="68" s="1"/>
  <c r="A144" i="68" l="1"/>
  <c r="A148" i="68" s="1"/>
  <c r="A150" i="68" s="1"/>
  <c r="A152" i="68" s="1"/>
  <c r="A154" i="68" s="1"/>
  <c r="A156" i="68" s="1"/>
  <c r="A158" i="68" s="1"/>
  <c r="A162" i="68" s="1"/>
  <c r="A164" i="68" s="1"/>
  <c r="A170" i="68" s="1"/>
  <c r="A172" i="68" s="1"/>
  <c r="A174" i="68" s="1"/>
  <c r="A176" i="68" s="1"/>
  <c r="A178" i="68" l="1"/>
  <c r="A182" i="68" s="1"/>
  <c r="A184" i="68" s="1"/>
  <c r="A186" i="68" s="1"/>
  <c r="A188" i="68" s="1"/>
  <c r="A190" i="68" s="1"/>
  <c r="A192" i="68" s="1"/>
  <c r="A194" i="68" s="1"/>
  <c r="A196" i="68" s="1"/>
  <c r="A198" i="68" s="1"/>
  <c r="A200" i="68" s="1"/>
  <c r="A204" i="68" s="1"/>
  <c r="A208" i="68" s="1"/>
  <c r="A210" i="68" s="1"/>
  <c r="A214" i="68" s="1"/>
  <c r="A216" i="68" s="1"/>
  <c r="A218" i="68" s="1"/>
  <c r="A220" i="68" s="1"/>
  <c r="A222" i="68" s="1"/>
  <c r="A226" i="68" s="1"/>
  <c r="A228" i="68" s="1"/>
  <c r="A230" i="68" s="1"/>
  <c r="A232" i="68" s="1"/>
  <c r="A236" i="68" s="1"/>
  <c r="A238" i="68" s="1"/>
  <c r="A240" i="68" s="1"/>
  <c r="A242" i="68" s="1"/>
  <c r="A244" i="68" s="1"/>
  <c r="A246" i="68" s="1"/>
  <c r="A248" i="68" s="1"/>
  <c r="A250" i="68" s="1"/>
  <c r="A252" i="68" s="1"/>
  <c r="A254" i="68" s="1"/>
  <c r="A263" i="68" s="1"/>
  <c r="A265" i="68" s="1"/>
  <c r="A267" i="68" s="1"/>
  <c r="A271" i="68" s="1"/>
  <c r="A273" i="68" s="1"/>
  <c r="A279" i="68" s="1"/>
  <c r="A281" i="68" s="1"/>
  <c r="A285" i="68" s="1"/>
  <c r="A287" i="68" s="1"/>
  <c r="A289" i="68" s="1"/>
  <c r="A291" i="68" s="1"/>
  <c r="A293" i="68" s="1"/>
  <c r="A295" i="68" s="1"/>
  <c r="A297" i="68" s="1"/>
  <c r="A301" i="68" s="1"/>
  <c r="A303" i="68" s="1"/>
  <c r="A307" i="68" s="1"/>
  <c r="A309" i="68" s="1"/>
  <c r="A313" i="68" s="1"/>
  <c r="A315" i="68" s="1"/>
  <c r="A319" i="68" s="1"/>
  <c r="A323" i="68" s="1"/>
  <c r="A325" i="68" s="1"/>
  <c r="A327" i="68" s="1"/>
  <c r="A329" i="68" s="1"/>
  <c r="A333" i="68" s="1"/>
  <c r="A335" i="68" s="1"/>
  <c r="A337" i="68" s="1"/>
  <c r="A339" i="68" s="1"/>
  <c r="A341" i="68" s="1"/>
  <c r="A343" i="68" s="1"/>
  <c r="A345" i="68" s="1"/>
  <c r="A347" i="68" s="1"/>
  <c r="A349" i="68" s="1"/>
  <c r="A353" i="68" s="1"/>
  <c r="A355" i="68" s="1"/>
  <c r="A357" i="68" s="1"/>
  <c r="A359" i="68" s="1"/>
  <c r="A361" i="68" s="1"/>
  <c r="A363" i="68" s="1"/>
  <c r="A365" i="68" s="1"/>
  <c r="A369" i="68" s="1"/>
  <c r="A371" i="68" s="1"/>
  <c r="A373" i="68" s="1"/>
  <c r="A375" i="68" s="1"/>
  <c r="A377" i="68" s="1"/>
  <c r="A379" i="68" s="1"/>
  <c r="A381" i="68" s="1"/>
  <c r="A383" i="68" l="1"/>
  <c r="A385" i="68" s="1"/>
  <c r="A387" i="68" s="1"/>
  <c r="A389" i="68" s="1"/>
  <c r="A391" i="68" s="1"/>
  <c r="A393" i="68" s="1"/>
  <c r="A395" i="68" s="1"/>
  <c r="A397" i="68" s="1"/>
  <c r="A399" i="68" s="1"/>
  <c r="A401" i="68" s="1"/>
  <c r="A403" i="68" s="1"/>
  <c r="A405" i="68" l="1"/>
  <c r="A409" i="68" s="1"/>
  <c r="A411" i="68" s="1"/>
  <c r="A413" i="68" s="1"/>
  <c r="A427" i="68" s="1"/>
  <c r="A432" i="68" s="1"/>
</calcChain>
</file>

<file path=xl/sharedStrings.xml><?xml version="1.0" encoding="utf-8"?>
<sst xmlns="http://schemas.openxmlformats.org/spreadsheetml/2006/main" count="964" uniqueCount="491">
  <si>
    <t>DESCRIPTION</t>
  </si>
  <si>
    <t>UNIT</t>
  </si>
  <si>
    <t>(a)</t>
  </si>
  <si>
    <t>(b)</t>
  </si>
  <si>
    <t>(c)</t>
  </si>
  <si>
    <t>(d)</t>
  </si>
  <si>
    <t>(f)</t>
  </si>
  <si>
    <t>Rft</t>
  </si>
  <si>
    <t>(g)</t>
  </si>
  <si>
    <t>QTY</t>
  </si>
  <si>
    <t>(e)</t>
  </si>
  <si>
    <t>ENGINEER'S ESTIMATE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</si>
  <si>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</si>
  <si>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</si>
  <si>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</si>
  <si>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</si>
  <si>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</si>
  <si>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MISCELLANEOUS</t>
  </si>
  <si>
    <t>06-05-i</t>
  </si>
  <si>
    <t>Supply &amp; fabricate M.S. reinforcement for cement concrete (Hot rolled deformed bars Grade 40)</t>
  </si>
  <si>
    <t>Total Cost of Scheduled Items &amp; Non-Scheduled Items (Rs.)</t>
  </si>
  <si>
    <t>06-08-c</t>
  </si>
  <si>
    <t>CIVIL WORKS</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</si>
  <si>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</si>
  <si>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</si>
  <si>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</si>
  <si>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</si>
  <si>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</si>
  <si>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</si>
  <si>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</si>
  <si>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</si>
  <si>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</si>
  <si>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</si>
  <si>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</si>
  <si>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</si>
  <si>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</si>
  <si>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</si>
  <si>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</si>
  <si>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</si>
  <si>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</si>
  <si>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</si>
  <si>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</si>
  <si>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</si>
  <si>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</si>
  <si>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</si>
  <si>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</si>
  <si>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</si>
  <si>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</si>
  <si>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</si>
  <si>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</si>
  <si>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</si>
  <si>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</si>
  <si>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</si>
  <si>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</si>
  <si>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</si>
  <si>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</si>
  <si>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</si>
  <si>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</si>
  <si>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</si>
  <si>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13-22-a +                13-24</t>
  </si>
  <si>
    <t>Preparing surface and painting with emulsion paint, from 20'  to 30' height: First coat.</t>
  </si>
  <si>
    <t>Preparing surface and painting with emulsion paint, from 20'  to 30' height: 2nd &amp; each subsequent coat. (two coats)</t>
  </si>
  <si>
    <t>13-22-b</t>
  </si>
  <si>
    <t>06-23</t>
  </si>
  <si>
    <t xml:space="preserve">Fill expansion joints with bitumen, sand &amp; saw dust in Ratio 1:2:2
</t>
  </si>
  <si>
    <t>Total Cost of Scheduled Items (Rs.)</t>
  </si>
  <si>
    <t>06-07-b-02</t>
  </si>
  <si>
    <t>06-07-a-02</t>
  </si>
  <si>
    <t>RCC in roof slab, beam, column &amp; other structural members, insitu or precast. (1:1.5:3) in 2nd storey.</t>
  </si>
  <si>
    <t>06-07-a-02  +                   06-07-e</t>
  </si>
  <si>
    <t>13-25-a</t>
  </si>
  <si>
    <t>13-25-b</t>
  </si>
  <si>
    <t>Preparing surface &amp; painting with snowcem / weather shield paint 20' to 30': First coat</t>
  </si>
  <si>
    <t>13-25-b         +13-24</t>
  </si>
  <si>
    <t>Preparing surface &amp; painting with snowcem / weather shield paint 20' to30': 2nd &amp; subsequent coats.</t>
  </si>
  <si>
    <t>UNHCR PAKISTAN</t>
  </si>
  <si>
    <t>Cft</t>
  </si>
  <si>
    <t>Cft.</t>
  </si>
  <si>
    <t xml:space="preserve"> Cft.</t>
  </si>
  <si>
    <t xml:space="preserve">
Kg</t>
  </si>
  <si>
    <t xml:space="preserve"> Sft.</t>
  </si>
  <si>
    <t xml:space="preserve">Sft </t>
  </si>
  <si>
    <t>11-10-c</t>
  </si>
  <si>
    <t>25-44</t>
  </si>
  <si>
    <t>Making of White Board (8'x4')</t>
  </si>
  <si>
    <t>Priming coat of chalk under distemper</t>
  </si>
  <si>
    <t>11-20-a</t>
  </si>
  <si>
    <t>11-21-a-03</t>
  </si>
  <si>
    <t>Distempering New surface : Three coats</t>
  </si>
  <si>
    <t>25-47</t>
  </si>
  <si>
    <t xml:space="preserve">Supply and fixing of fancy type stainless steel chromium plate 2" dia pipes stair railing 3/4" dia pipe fixed on specified space on steps in horizontal positions, complete in all respects
</t>
  </si>
  <si>
    <t>12-61</t>
  </si>
  <si>
    <t xml:space="preserve"> 14-160-b</t>
  </si>
  <si>
    <t>Electric water coolers of 40 gallons capacity,including inlet and outlet connections, gate valve on inlet, electric connection upto power socket,and all other accessories for complete installation.</t>
  </si>
  <si>
    <t>Each</t>
  </si>
  <si>
    <t xml:space="preserve"> 14-161</t>
  </si>
  <si>
    <t>Triple water filter (10") including inlet and outlet connections, power supply, and all accessories for complete installation.</t>
  </si>
  <si>
    <t>25-39-b-05</t>
  </si>
  <si>
    <t xml:space="preserve">Providing and Fixing steel windows 18 gauge with openable glazed panels With 22 SWG wire gauze :Glass pane 5mm
</t>
  </si>
  <si>
    <t>25-45-a</t>
  </si>
  <si>
    <t>12-70-a</t>
  </si>
  <si>
    <t xml:space="preserve">Supply and Fixing MS Sheet 16 guage(10'' x 2'') box type chowkats including fixing in position with all charges for Hold fast, Hinges and Painting etc
</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</si>
  <si>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</si>
  <si>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</si>
  <si>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</si>
  <si>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</si>
  <si>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</si>
  <si>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</si>
  <si>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11-20-b</t>
  </si>
  <si>
    <t>28-18</t>
  </si>
  <si>
    <t>Providing and fixing with steel nails and washers,the chicken wire mesh of approved quality, at joint of concrete and masonry work (4" wide strip)before plastering etc complete.</t>
  </si>
  <si>
    <t>No</t>
  </si>
  <si>
    <t>NS-01</t>
  </si>
  <si>
    <t>6-46-a</t>
  </si>
  <si>
    <t>6-46-b</t>
  </si>
  <si>
    <t xml:space="preserve">Erection and removal of Form work with Wood Surface Finshing for RCC or Plain cement Concrete in any shape -Position / Horizontal
</t>
  </si>
  <si>
    <t>Erection and removal of Form work with Wood Surface Finshing for RCC or Plain cement Concrete in any shape - Position / Vertical</t>
  </si>
  <si>
    <t>10-26-c-iii</t>
  </si>
  <si>
    <t>10-26-c-iii  +  
10-18</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</si>
  <si>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</si>
  <si>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</si>
  <si>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</si>
  <si>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</si>
  <si>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</si>
  <si>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</si>
  <si>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</si>
  <si>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Chemical polishing of marble floor/Dado</t>
  </si>
  <si>
    <t>10-64</t>
  </si>
  <si>
    <t>B</t>
  </si>
  <si>
    <t>A</t>
  </si>
  <si>
    <t>BRICK MASONRY</t>
  </si>
  <si>
    <t>UNIT
RATE
(Rs.)</t>
  </si>
  <si>
    <t>TOTAL
AMOUNT
(Rs.)</t>
  </si>
  <si>
    <t>ITEM
NO.</t>
  </si>
  <si>
    <t>RCC in roof slab, beam, column &amp; other structural members, insitu or precast. (1:1.5:3) in 3rd storey.</t>
  </si>
  <si>
    <t>07-05-a-04</t>
  </si>
  <si>
    <t xml:space="preserve">1st class brick work in ground floor Cement, sand mortar 1:5 </t>
  </si>
  <si>
    <t>07-05-a-04                                 + 07-06-a</t>
  </si>
  <si>
    <t>1st class brick work in first floor in Cement, sand mortar 1:5</t>
  </si>
  <si>
    <t>07-05-a-04                   + 07-06-b</t>
  </si>
  <si>
    <t>1st class brick work in 2nd floor in Cement, sand mortar 1:5</t>
  </si>
  <si>
    <t>09-11-a</t>
  </si>
  <si>
    <t>Earth filling over roof including watering, ramming etc 3" thick earth filling and 1" mud plaster</t>
  </si>
  <si>
    <t>09-16</t>
  </si>
  <si>
    <t>Khuras on roof 2'x2'x6"</t>
  </si>
  <si>
    <t>11-10-c        +11-26</t>
  </si>
  <si>
    <t>Cement plaster 3/8" thick under soffit of RCC roof slabs only from 20' to 30' height : (1:4)</t>
  </si>
  <si>
    <t>11-18-b</t>
  </si>
  <si>
    <t>Cement pointing struck joints, on walls, upto 20' height : Ratio 1:3</t>
  </si>
  <si>
    <t>11-18-b        +11-26</t>
  </si>
  <si>
    <t>Cement pointing struck joints, on walls,  from 20'  to 30' height : Ratio 1:3</t>
  </si>
  <si>
    <t>11-29</t>
  </si>
  <si>
    <t>Extra cost of labour &amp; material for red oxide pigment in cement pointing to match bricks</t>
  </si>
  <si>
    <t>Brick tiles (9"x4.5"x1.5") laid flat in 1:3 c/s mortar over a bed of 3/4" thick cement mortar 1:6</t>
  </si>
  <si>
    <t>10-12  +                  2x10-18</t>
  </si>
  <si>
    <t>14-97</t>
  </si>
  <si>
    <t>Supply of 150 Micron Polythene sheet of approved quality</t>
  </si>
  <si>
    <t>Kg</t>
  </si>
  <si>
    <t>10-39-a</t>
  </si>
  <si>
    <t>Glazed tile 1/4" thick dado jointed in white cement complete : Ceramic Tile - 6"x6" white</t>
  </si>
  <si>
    <t>10-50-a</t>
  </si>
  <si>
    <t>Providing and Fixing Ceramic Floor Tiles of approved quality of Size : 12" x 12"</t>
  </si>
  <si>
    <t>C</t>
  </si>
  <si>
    <t>kg</t>
  </si>
  <si>
    <t>D</t>
  </si>
  <si>
    <t xml:space="preserve">HAND WASH FACILITY </t>
  </si>
  <si>
    <t>Excavation in foundation of building, bridges etc complete : in ordinary soil.</t>
  </si>
  <si>
    <t xml:space="preserve">06-07-b-03  </t>
  </si>
  <si>
    <t>Plumbing  and Swerage Works</t>
  </si>
  <si>
    <t>14-13</t>
  </si>
  <si>
    <t>Providing and fixing choricum plated soap dish complete.</t>
  </si>
  <si>
    <t>14-24-b</t>
  </si>
  <si>
    <t>Providing and fixing chromium plated (CP) bib-cock heavy duty of approved quality : 1.5 cm 1/2"</t>
  </si>
  <si>
    <t>14-28-f</t>
  </si>
  <si>
    <t>Providing and fixing gun metal peet / gate valve (screwed) 20 mm (3/4") dia of approved quality.</t>
  </si>
  <si>
    <t xml:space="preserve">Each </t>
  </si>
  <si>
    <t>14-55-e</t>
  </si>
  <si>
    <t>Providing and Fixing GI pipe &amp; including specials complete: 3/4" dia (light)</t>
  </si>
  <si>
    <t>14-55-f</t>
  </si>
  <si>
    <t>Providing and Fixing GI pipe &amp; including specials complete: 1/2" dia (light)</t>
  </si>
  <si>
    <t>14-69-a-02</t>
  </si>
  <si>
    <t>Providing and fixing Fibre Glass , corrosion resistant, UV stablized WaterTank : 400 gallons</t>
  </si>
  <si>
    <t>E</t>
  </si>
  <si>
    <t>25-45-b</t>
  </si>
  <si>
    <t>25-60-a</t>
  </si>
  <si>
    <t>Ref .Spec . No . 4200</t>
  </si>
  <si>
    <t>NS-02</t>
  </si>
  <si>
    <t>Pacca Dry brick work in soakage well</t>
  </si>
  <si>
    <t>06-05-f</t>
  </si>
  <si>
    <t>Plain Cement Concrete including placing, compacting, finishing &amp; curing (Ratio 1:2:4)</t>
  </si>
  <si>
    <t>07-30'</t>
  </si>
  <si>
    <t>Supplying and filling sand under floor or plugging in wells</t>
  </si>
  <si>
    <t>10-12+                  10-18</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</si>
  <si>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</si>
  <si>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</si>
  <si>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CIVIL WORKS- EXTERNAL SEWERAGE (SOAKAGE PIT, SEPTIC TANK)</t>
  </si>
  <si>
    <t>03-49-a</t>
  </si>
  <si>
    <t>Excavation in open cut for sewers &amp; manhole except shingle, gravel &amp; rock : Upto 2m</t>
  </si>
  <si>
    <t>Plain Cement Concrete inluding placing, compacting, finishing and curing ( Ratio 1:4:8)</t>
  </si>
  <si>
    <t>06-07-a-03</t>
  </si>
  <si>
    <t>RCC in roof slab, beam, column &amp; other structural members, insitu or precast. (1:2:4)</t>
  </si>
  <si>
    <t>06-07-b-03</t>
  </si>
  <si>
    <t>RCC in raft foundation slab, base slab of column &amp; ret. wall etc, not including in 06-06. (1:2:4)</t>
  </si>
  <si>
    <t>07-04-a-04</t>
  </si>
  <si>
    <t>1st class brick work in foundation and plinth in Cement, sand mortar 1:5</t>
  </si>
  <si>
    <t>07-10</t>
  </si>
  <si>
    <t>Extra for 1st class brick work in steining of wells
 or any other circular masonry.</t>
  </si>
  <si>
    <t>PLUMBING</t>
  </si>
  <si>
    <t>14-37-c</t>
  </si>
  <si>
    <t>Supply and Fixing cast iron (CI) manhole cover with frame etc (Heavey  Type) of approved quality complete: 24" (610 mm) dia</t>
  </si>
  <si>
    <t>14-155</t>
  </si>
  <si>
    <t>Galvanised MS ladder rings 3/4" dia inside and outside water tanks; Each rung of 12" width, 6" projected outside the wall and 6" embeded in RCC on both ends; including all necessary works for complete installation.</t>
  </si>
  <si>
    <t>PROTECTION &amp; DIVERSION</t>
  </si>
  <si>
    <t>19-15-c</t>
  </si>
  <si>
    <t>Supply &amp; dump at site, without boat, including handling within 100m : Brick bats</t>
  </si>
  <si>
    <t>SINKING OF WELLS</t>
  </si>
  <si>
    <t>21-01-a-01</t>
  </si>
  <si>
    <t xml:space="preserve">  Cft</t>
  </si>
  <si>
    <t>21-01-a-02</t>
  </si>
  <si>
    <t xml:space="preserve">    Cft</t>
  </si>
  <si>
    <t>21-01-a-03</t>
  </si>
  <si>
    <t>21-01-a-04</t>
  </si>
  <si>
    <t xml:space="preserve">   Cft</t>
  </si>
  <si>
    <t>03-70-a</t>
  </si>
  <si>
    <t>Formation of Embankment from Roadway Excavation in Common Material including compaction Modified AASHTO 90% by power roller.</t>
  </si>
  <si>
    <t>06-02'</t>
  </si>
  <si>
    <t>Dry rammed shingle brick ballast or stone ballast 1.5" to 2" guage</t>
  </si>
  <si>
    <t>F</t>
  </si>
  <si>
    <t>KPK MRS 2022 
REF. NO. / NS (2nd BI ANNUAL)</t>
  </si>
  <si>
    <t>10-44 +  
10-18</t>
  </si>
  <si>
    <t>Providing and applying wall putty of 2mm thickness over plastered surface to prepare the surface even and smooth complete.</t>
  </si>
  <si>
    <t>13-22-b +  13-24</t>
  </si>
  <si>
    <t>MS flat 1/2"x1/8" grill in windows of approved design</t>
  </si>
  <si>
    <t>Supplying and Fixing 18 SWG MS Sheet Door with angle iron frame (1.5"x1.5"x1/8"), bolt,hinges, paint etc complete</t>
  </si>
  <si>
    <t>RCC in raft foundation slab, base slab of column &amp; ret.wall etc, not including in 06-06 (1:1.5:3)</t>
  </si>
  <si>
    <t>Cement concrete tiles laid in 1:2 c/s mortar over 3/4" thick bed of c/s mortar 1:2: 12" x 12" x 1"</t>
  </si>
  <si>
    <t>Providing and laying 1/2" thick marble in dado / skirting with matching colour mortar in joints set over 1/2" thick rough cast 1:4 cement sand plaster.Ground Floor</t>
  </si>
  <si>
    <t>Providing and laying 1/2" thick marble in dado / skirting with matching colour mortar in joints set over 1/2" thick rough cast 1:4 cement sand plaster.1st Floor</t>
  </si>
  <si>
    <t>Extra for every 15 m extra lead or part thereof for earthwork soft, ordinary, hard &amp; very hard (for 16 No. of trip) (apply 169.32 x No. of Trip)</t>
  </si>
  <si>
    <t>25-58-b</t>
  </si>
  <si>
    <t>Providing and fixing of parking shed consisting of CGI Sheet, tubular pipe frame (heavy) quality and circular columns excluding cost of foundation.</t>
  </si>
  <si>
    <t xml:space="preserve">Supplying and Fixing 18 SWG MS Sheet Door with angle iron frame (1.5"x1.5"x1/8"), bolt, hinges, paint etc complete
</t>
  </si>
  <si>
    <t>Excavate well in dry &amp; dispose of soil within 50m in ordinary soil or sand : 0' (0 m) Upto 5' (1.5 m) depth</t>
  </si>
  <si>
    <t xml:space="preserve">Excavate well in dry &amp; dispose of soil within 50m in ordinary soil or sand :From 10.1' to 15' (3.030 
m to 4.500 m) depth   </t>
  </si>
  <si>
    <t>Excavate well in dry &amp; dispose of soil within 50m in ordinary soil or sand : From 15.1' to 20' (4.530m to 6.000 m) depth</t>
  </si>
  <si>
    <t>03-67-d</t>
  </si>
  <si>
    <t>Structural Backfill using Granular Material brought from outside</t>
  </si>
  <si>
    <t>10-26-c-iii  +  
2x10-18</t>
  </si>
  <si>
    <t>Provide &amp; lay marble fine dressed stone flooring on surface in white cement complete: 3/4" thick 12 x 12 Sunny Grey Marble. 2nd Floor</t>
  </si>
  <si>
    <t>Providing and laying 1/2" thick marble in dado / skirting with matching colour mortar in joints set over 1/2" thick rough cast 1:4 cement sand plaster.2nd Floor</t>
  </si>
  <si>
    <t xml:space="preserve">Supplying and Fixing 18SWG Steel Almirah, 12" max depth including box shelves, back, shelves,lock, spray paint complete.(4'x7.5')
</t>
  </si>
  <si>
    <t>Supplying and Fixing 18 SWG MS Sheet Gate with angle iron frame (2"x2"x3/16") with side window, lock, painting etc.(10'x7')</t>
  </si>
  <si>
    <t>STREET WORK (205'x15')</t>
  </si>
  <si>
    <t>CIVIL WORKS SCHOOL BUILDING 8 (4+4) CLASS ROOMS</t>
  </si>
  <si>
    <t>Supply and fixing razor wire (2'-0" dia) consisting of 1-1/2"X1-1/2"X3/16" angle iron Y post 2'-6" long 6' to 8' center to center embedded in concrete block of size 3"X9"X6" (PCC 1:2:4), at top of boundary wall including painting posts etc.
Complete in all respects.</t>
  </si>
  <si>
    <t>13-25-a    
 +13-24</t>
  </si>
  <si>
    <t>CIVIL WORK 6 NO. TOILETS</t>
  </si>
  <si>
    <t xml:space="preserve">Excavate well in dry &amp; dispose of soil within 50m in ordinary soil or sand :From 5.1' to 10' (1.530m to 3.000 m) depth </t>
  </si>
  <si>
    <t>BOUNDARY WALL  &amp; 3 NO. GATE</t>
  </si>
  <si>
    <t>Add Area factor on KP MRS-2022 (2nd Bi Annual) for  District Mansehra @ 8% (Rs.)</t>
  </si>
  <si>
    <t>G</t>
  </si>
  <si>
    <t>CONSTRUCTION OF GOVT. PRIMARY SCHOOL ZAFFAR MAIDAN, MANSEHRA</t>
  </si>
  <si>
    <t>Total Cost of Non-Scheduled Items (Rs.)</t>
  </si>
  <si>
    <t xml:space="preserve">UNHCR PAKISTAN  </t>
  </si>
  <si>
    <t xml:space="preserve">ENGINEER'S ESTIMATE </t>
  </si>
  <si>
    <t>ELECTRICAL WORKS</t>
  </si>
  <si>
    <t>KPK MRS 2022 
REF. NO. / NS
(2nd BI ANNUAL)</t>
  </si>
  <si>
    <t>SCHOOL BUILDING</t>
  </si>
  <si>
    <t>FANS &amp; EXHAUST FANS</t>
  </si>
  <si>
    <t>15-68-c</t>
  </si>
  <si>
    <t>Supply and Erection best quality AC ceiling fan complete with GI rod, canopy, blades &amp; regulator: 56" sweep.</t>
  </si>
  <si>
    <t>15-78</t>
  </si>
  <si>
    <t>Supply and Fixing of 18" dia Direct axial Wall Bracket fan,1450Rpm, Max 50db sound level Fan shall be made with 99% purity Copper windings</t>
  </si>
  <si>
    <t>15-69-a</t>
  </si>
  <si>
    <t>Supply &amp; Erection best quality exhaust fan complete with shutter &amp; regulator: 12" sweep.</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</si>
  <si>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</si>
  <si>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</si>
  <si>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</si>
  <si>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</si>
  <si>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15-06-f</t>
  </si>
  <si>
    <t xml:space="preserve">Supply and Erection single core PVC insulated+sheathed copper conductor 250/440 V grade cable : 7/0.064"  for DB </t>
  </si>
  <si>
    <t>RM</t>
  </si>
  <si>
    <t>CONDUITS &amp; PIPES</t>
  </si>
  <si>
    <t>15-02-b-06</t>
  </si>
  <si>
    <r>
      <t>Supply and Erection PVC pipe for wiring purpose complete Recessed in walls including chase etc : 2" i/d</t>
    </r>
    <r>
      <rPr>
        <b/>
        <sz val="10"/>
        <rFont val="Arial"/>
        <family val="2"/>
      </rPr>
      <t xml:space="preserve"> </t>
    </r>
  </si>
  <si>
    <t>Rft.</t>
  </si>
  <si>
    <t>15-02-b-03</t>
  </si>
  <si>
    <r>
      <t>Supply and Erection PVC pipe for wiring purpose complete Recessed in walls including chase etc : 1" i/d</t>
    </r>
    <r>
      <rPr>
        <b/>
        <sz val="10"/>
        <rFont val="Arial"/>
        <family val="2"/>
      </rPr>
      <t xml:space="preserve"> </t>
    </r>
  </si>
  <si>
    <t>15-02-b-02</t>
  </si>
  <si>
    <t xml:space="preserve">Supply and Erection PVC pipe for wiring purpose complete Recessed in walls including chase etc : 3/4" i/d </t>
  </si>
  <si>
    <t>15-79-b</t>
  </si>
  <si>
    <t>PVC conduit for surface wiring (duraduct) 1" including all charges for nail screws etc</t>
  </si>
  <si>
    <t>15-79-c</t>
  </si>
  <si>
    <t>PVC conduit for surface wiring (duraduct) 1.5" including all charges for nail screws etc</t>
  </si>
  <si>
    <t>WIRING ACCESSORIES</t>
  </si>
  <si>
    <t>15-127-b</t>
  </si>
  <si>
    <t>Supply at site, installation, testing and commissioning of Two gang light control switches 10 Amps, 250Volts one way, including appropriate size concealed MS, powder coated back box, complete in all respects.</t>
  </si>
  <si>
    <t>No.</t>
  </si>
  <si>
    <t>15-127-d</t>
  </si>
  <si>
    <t>Supply at site, installation, testing and commissioning of Four gang light control switches 10 Amps, 250 Volts one way, including appropriate size concealed MS, powder coated back box, complete in all respects.</t>
  </si>
  <si>
    <t>15-156</t>
  </si>
  <si>
    <t>Supply, Installation, Connecting, testing and commissioning of 400 watt Fan dimmer, polycarbonate flame retardant with fancy gang plate fixed on die fabricated poweder coated metal board recessed in wall or column , Complete in all respects</t>
  </si>
  <si>
    <t>15-155-c</t>
  </si>
  <si>
    <t>Supply, installation, connecting, testing &amp; commissioning of flush type 13 Amps 3-pin simplex outlet with 3 pin switch and socket combine unit with neon bulb fixed on plastic or fiber top covered, including 14 SWG metal board with earth</t>
  </si>
  <si>
    <t>15-127-j</t>
  </si>
  <si>
    <t>Supply at site, installation, testing and commissioning of 3 pin switched socket unit 13/15 Amps, 250Volts, round pin including appropriate size MS, powder coated back box, complete in all respects.</t>
  </si>
  <si>
    <t>WIRING IN CONCEALED CONDUITS</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</si>
  <si>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</si>
  <si>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</si>
  <si>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</si>
  <si>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</si>
  <si>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</si>
  <si>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</si>
  <si>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</si>
  <si>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</si>
  <si>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</si>
  <si>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</si>
  <si>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</si>
  <si>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</si>
  <si>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</si>
  <si>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</si>
  <si>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</si>
  <si>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</si>
  <si>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</si>
  <si>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</si>
  <si>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</si>
  <si>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</si>
  <si>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 FIXTURES</t>
  </si>
  <si>
    <t>15-36-k-01</t>
  </si>
  <si>
    <t>Supply, installation, connecting, testing and commissioning of Surface mounting LED tube light with 2x2000 lumens, complete in all respects</t>
  </si>
  <si>
    <t>15-36-i-7</t>
  </si>
  <si>
    <t>Supply, installation, testing and commissioning of 1x23 Watt, E-27 base, wall bracket light, complete in all respects.</t>
  </si>
  <si>
    <t>EARTHING SYSTEM</t>
  </si>
  <si>
    <t>15-105-f</t>
  </si>
  <si>
    <t>Supply and Erection of Grounding connecting
points</t>
  </si>
  <si>
    <t>TOILET BLOCK</t>
  </si>
  <si>
    <t>SOLAR SYSTEM  (PHOTOVOLTAIC)</t>
  </si>
  <si>
    <t>26-01-d-01</t>
  </si>
  <si>
    <t>Supply and Erection of Solar PV Module (Solar Panel) Mono-crystalline A-Grade (per Watt) (As per Approved Specifications) Mono Perk Half cut</t>
  </si>
  <si>
    <t>Watt</t>
  </si>
  <si>
    <t>26-01-m-01</t>
  </si>
  <si>
    <t>Supply and Erection of hot dipped (80 microns Average) galvanized steel of minimum thickness of 12 SWG / 2.64 mm Channel / Pipe or 8 SWG / 4.06 mm Angle</t>
  </si>
  <si>
    <t>26-01-i-03-d</t>
  </si>
  <si>
    <t xml:space="preserve">Supply and Erection of GRID TIE INVERTER (ON-Grid Inverter) </t>
  </si>
  <si>
    <t>Per 
Watt</t>
  </si>
  <si>
    <t>26-01-g-03</t>
  </si>
  <si>
    <t>Supply and Erection 1x6 sq.mm single core (XPLE/XPLO insulated/PCV sheathed) flexible copper cable</t>
  </si>
  <si>
    <t>26-01-g-04</t>
  </si>
  <si>
    <t>Supply and Erection 1x10sq.mm Copper cable (G/Y Flexible)</t>
  </si>
  <si>
    <t>26-01-g-06</t>
  </si>
  <si>
    <t>Supply and Erection 1x25sq.mm Copper cable (G/Y Flexible)</t>
  </si>
  <si>
    <t>26-01-b-01</t>
  </si>
  <si>
    <t xml:space="preserve">Supply and Erection PVC flexible pipe : 1" i/d </t>
  </si>
  <si>
    <t>15-02-a-03</t>
  </si>
  <si>
    <t xml:space="preserve">Supply and Erection PVC pipe for wiring purpose complete On surface including clamps etc.: 1" i/d </t>
  </si>
  <si>
    <t>26-01-n-03</t>
  </si>
  <si>
    <t>Supply and Erection of Stainless Steel Nuts and Bolts</t>
  </si>
  <si>
    <t>26-01-h-01</t>
  </si>
  <si>
    <t>Supply and Erection MC4 connector (TUV Approved)</t>
  </si>
  <si>
    <t>Pair</t>
  </si>
  <si>
    <t>26-01-h-02</t>
  </si>
  <si>
    <t xml:space="preserve">Supply and Erection MC4 Branch connector </t>
  </si>
  <si>
    <t>15-105-a</t>
  </si>
  <si>
    <t>Supply &amp; erection of Earth Rod</t>
  </si>
  <si>
    <t>LT CABLES/CABLE TRAY, CONDUITS &amp; PIPES</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</si>
  <si>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</si>
  <si>
    <t>Plain Cement Concrete including placing, compacting, finishing &amp; curing (Ratio 1:2:4) (1'x1'x1') Foundation for  Solar Panels Structure)</t>
  </si>
  <si>
    <t>(Ref. Specification Section- 8001 , 8133, 8212, 8240, 8290)</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</si>
  <si>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</si>
  <si>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</si>
  <si>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</si>
  <si>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DB-SCHOOL</t>
  </si>
  <si>
    <t>INCOMING (MAIN  Supply)</t>
  </si>
  <si>
    <t>1 No. 40 Amps TP MCCB  RC=25KA</t>
  </si>
  <si>
    <t>02 Nos. 2 Amps Protection fuses.</t>
  </si>
  <si>
    <t>01 No.   0-415 Volts AC Analog Voltmeter</t>
  </si>
  <si>
    <t>03 Nos. R-Y-B Indication lamps</t>
  </si>
  <si>
    <t>04 Nos. Cu Bus Bars complete with</t>
  </si>
  <si>
    <t>Nut &amp; bolts, washers/ insulation.</t>
  </si>
  <si>
    <t xml:space="preserve">01 Nos. Earth Bus Bar </t>
  </si>
  <si>
    <t>OUTGOINGS</t>
  </si>
  <si>
    <t>12 Nos. 10 Amps SP  MCB  RC-6kA.</t>
  </si>
  <si>
    <t>12 Nos. 20 Amps SP  MCB  RC-6kA.</t>
  </si>
  <si>
    <t>Job</t>
  </si>
  <si>
    <r>
      <t xml:space="preserve">NOTE: </t>
    </r>
    <r>
      <rPr>
        <sz val="10"/>
        <rFont val="Arial"/>
        <family val="2"/>
      </rPr>
      <t>Cable Glands should be of non-magnetic material i.e. Stainless Steel or Aluminum</t>
    </r>
  </si>
  <si>
    <t>MAIN DISTRIBUTION BOX  (For  Solar System)</t>
  </si>
  <si>
    <t>LT Panel    shall be made from 14 SWG sheet steel, while all other DBs must be of 14SWG. This shall be designed, fabricated and manufactured as a free standing floor type or Wall Mounted.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</si>
  <si>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 xml:space="preserve">Includes </t>
  </si>
  <si>
    <t xml:space="preserve">1 No  MCCB 63 A 4 POLE 25KA </t>
  </si>
  <si>
    <t xml:space="preserve">2 No  MCCB 32 A 4 POLE 35KA </t>
  </si>
  <si>
    <t>02 No Volt meter Digital</t>
  </si>
  <si>
    <t>02 No Amp meter Digital</t>
  </si>
  <si>
    <t>01 No Energy Analayser</t>
  </si>
  <si>
    <t>03*5 Nos. R-Y,B Indication lamps. control fuses</t>
  </si>
  <si>
    <t>Bus Bar RYB N E</t>
  </si>
  <si>
    <t>2 no o/u  voltage and OL Protection Phase failure</t>
  </si>
  <si>
    <t>1 No Interphase protection relay</t>
  </si>
  <si>
    <t>2 No SPD</t>
  </si>
  <si>
    <t xml:space="preserve">Includes other Necessary Equipment as per Instruction as per single Line diagram or as required to complete the necessary Requirement </t>
  </si>
  <si>
    <t>NS-03</t>
  </si>
  <si>
    <t>Providing and fixing Lightning Arrestor  1" Copper  rod  6ft long with 4'' Bowl  five spikes  complete in all respect (above top structure level)</t>
  </si>
  <si>
    <t>NS-04</t>
  </si>
  <si>
    <t>Providing and fixing Earth Connecting Point 12"x1.5"x 6-8mm insulators with  complete Accessories.</t>
  </si>
  <si>
    <t>NS-05</t>
  </si>
  <si>
    <t xml:space="preserve">Providing and fixing of 75mmx10mm copper Busbar in addition with  Existing LT Panel Busbar RYB </t>
  </si>
  <si>
    <t>RFT</t>
  </si>
  <si>
    <t>GREEN ENERGY METER &amp; CONTROL EQUIPMENT</t>
  </si>
  <si>
    <t>NS-06</t>
  </si>
  <si>
    <t xml:space="preserve">Supply and Erection of Green Meter  including Certification Regulations or Related NEPRA and  PESCO Fee for  installation and Activation of Green Energy Meter include Grid Flow Study from approved consultant of PESCO </t>
  </si>
  <si>
    <t>NS-07</t>
  </si>
  <si>
    <t xml:space="preserve">Providing Fixing of water Proof Type DC Distribution box  MCB/FUSES for Each Strings (for each Inverter) including DC Breakers SPD with Terminals Complete in all respects </t>
  </si>
  <si>
    <t>PLUMBING  WORKS</t>
  </si>
  <si>
    <t>SANITARY FIXTURES AND FITTINGS</t>
  </si>
  <si>
    <t xml:space="preserve">14-03-a
+ 14-25-a             + 14-78 
+14-157  </t>
  </si>
  <si>
    <t>Providing and fitting glazed earthenware White water closet (WC), squatter type (orisa pattern) combined with foot rest, including low level plastic flushing cistern 3 gallons (13.63 litres) capacity, P-Trap (uPVC),  1/2" CP tee stop-cock, complete in all respects.</t>
  </si>
  <si>
    <t xml:space="preserve">14-01-a          +14-02-b         +14-10-a              +14-25-a                         </t>
  </si>
  <si>
    <t>Providing and Fixing glazed Earthen ware White WC European type of approved make/size with plastic double seat and cover , glazed earthenware White low down flushing cistern 3 gallons (13.63 Liters) capacity including bracket set, copper connection etc, 1/2" CP tee stop-cock, complete in all respects.</t>
  </si>
  <si>
    <t xml:space="preserve">14-05-a-01         +14-25a             +14-29-b                           +14-45-a  </t>
  </si>
  <si>
    <t>Providing &amp; Fixing glazed earthen ware White wash hand basin (WHB) with pedestal (Best Quality) complete of size 22"x16" including bracket set, waste coupling, CP swan-neck double way cock ½"dia , 1/2" CP tee stop-cocks(02 Nos.), and CP bottle trough with waste pipe 1.25"(32mm) i/d, etc. complete in all respects.</t>
  </si>
  <si>
    <t>Providing &amp; Fixing CP soap dish.</t>
  </si>
  <si>
    <t>14-15</t>
  </si>
  <si>
    <t>Providing &amp; Fixing  CP toilet paper holder.</t>
  </si>
  <si>
    <t>14-16-a</t>
  </si>
  <si>
    <t>Providing &amp; Fixing CP towel rail complete: 24" long, 3/4" dia.</t>
  </si>
  <si>
    <t>14-17-b</t>
  </si>
  <si>
    <t>Providing and fixing best quality looking glass 5mm thick neatly fitted with bracket as per instruction of Engineer In-charge complete</t>
  </si>
  <si>
    <t>14-18-a</t>
  </si>
  <si>
    <t xml:space="preserve">Providing &amp; Fixing best quality 5mm glass shelf (60x13 cm) 24"x5" with chromium plated brackets &amp; railing. </t>
  </si>
  <si>
    <t>14-158</t>
  </si>
  <si>
    <t>Grab bar (ROCA make) with W.C of special person's toilet including all fittings with complete installation.</t>
  </si>
  <si>
    <t>14-86</t>
  </si>
  <si>
    <t>Providing &amp; fixing chromium plated double bib-cock with Muslim Shower of approved quality Complete is all respects</t>
  </si>
  <si>
    <t>23-05-a</t>
  </si>
  <si>
    <t>Constructing gully grating chamber complete with CI gully trap, weighing 81 lbs. frame hinged.</t>
  </si>
  <si>
    <t>14-69-b-01</t>
  </si>
  <si>
    <t>Supplying and Fixing Polyethylene Water Tank made from food grade FDA Certified raw material, 3 layers UV stablized, inert with water, anti-fungus and anti-bacterial and have a service life of more than 10 years:200 gallons
(Horizontal)</t>
  </si>
  <si>
    <t>WATER SUPPLY PIPES AND FITTINGS</t>
  </si>
  <si>
    <t>G.I. water pipes (cold and hot water, in ducts &amp; in exposed condition) Conforming to BS-1387 (1985), Medium Grade, I/c all fittings, wraping glasswool thermal insulation with aluminium vapour barrier, making holes in concrete or masonry and then repairing holes, supports and hangers etc. of approved make of the following diameters, complete in all respects:</t>
  </si>
  <si>
    <t>14-162-a</t>
  </si>
  <si>
    <t>(a) 1 inch</t>
  </si>
  <si>
    <t>Providing, laying cutting, jointing, testing PPRC pipeline in walls/trenches with pipes (confirming to DIN 8077/8078, PN 20 of approved quality &amp; fittings conforming to DIN 16962,PN25 of the same manufacturer) for cold/hot water supply systems including specials complete in all respect as per specifications:</t>
  </si>
  <si>
    <t>14-35-g</t>
  </si>
  <si>
    <t>1/2" i/d (25mm o/d)</t>
  </si>
  <si>
    <t>14-35-a</t>
  </si>
  <si>
    <t>3/4" i/d (32mm o/d)</t>
  </si>
  <si>
    <t>SOIL, WASTE, VENT AND STORM DRAINAGE PIPES</t>
  </si>
  <si>
    <t>Supplying and Fixing UPVC soil waste and vent pipe class B of following diameter for sanitary drainage:</t>
  </si>
  <si>
    <t>14-144-a</t>
  </si>
  <si>
    <t>6" dia</t>
  </si>
  <si>
    <t>14-144-b</t>
  </si>
  <si>
    <t>4" dia</t>
  </si>
  <si>
    <t>14-144-c</t>
  </si>
  <si>
    <t>3" dia</t>
  </si>
  <si>
    <t>Supplying and Fixing UPVC soil waste and vent pipe class B of following diameter for storm drainage:</t>
  </si>
  <si>
    <t>uPVC Soil, Waste and vent pipes conforming to ISO:3633 type "B" or BS-4514/5255 class "A" ,including imported rubber ring/solvent cement fittings, jointing, cutting, and breaking concrete/masonry and then making it good, applying painting, cleaning and testing etc. complete in all respects.(for sanitary drainage)</t>
  </si>
  <si>
    <t>14-144-d</t>
  </si>
  <si>
    <t>2" dia</t>
  </si>
  <si>
    <t>14-144-e</t>
  </si>
  <si>
    <t>1-1/2" dia</t>
  </si>
  <si>
    <t>14-164</t>
  </si>
  <si>
    <t>uPVC Multi Floor Trap (110x75mm) including strainer; supports; making required number of connections; breaking concrete or masonry work &amp; then making it good; etc.</t>
  </si>
  <si>
    <t xml:space="preserve">uPVC floor Cleanout including 2 No. 45o elbows, transition pipe, SS screwed plug/cover assembly jointed air-tight with pipe, breaking concrete or masonry work &amp; then making it good, etc complete in all respects </t>
  </si>
  <si>
    <t>14-165-a</t>
  </si>
  <si>
    <t>(i) 3" dia</t>
  </si>
  <si>
    <t>14-165-b</t>
  </si>
  <si>
    <t>(ii) 4" dia</t>
  </si>
  <si>
    <t>14-170</t>
  </si>
  <si>
    <t>Cowel on vent pipes of the following diameter.
(i) 3"</t>
  </si>
  <si>
    <t>VALVES</t>
  </si>
  <si>
    <t>Providing &amp; Fixing gun metal peet/gate valve (screwed) of following diameters:</t>
  </si>
  <si>
    <t>3/4" dia</t>
  </si>
  <si>
    <t>14-28-g</t>
  </si>
  <si>
    <t>1 inch.</t>
  </si>
  <si>
    <t>14-169</t>
  </si>
  <si>
    <t>Air relief valves, of approved make (Italy or equivalent), including jointing arrangement with pipe; nuts, bolts etc. complete in all respects.</t>
  </si>
  <si>
    <t>(i) 3/4 "</t>
  </si>
  <si>
    <t>14-48-f</t>
  </si>
  <si>
    <t>Providing and Fixing brass ball float valve of approved quality: 2" dia</t>
  </si>
  <si>
    <t>14-168</t>
  </si>
  <si>
    <t>Brass/Bronze swing type check valves on water supply pipes, conforming to BS standards, including jointing arrangement of pipes on both ends of valves; nuts, bolts etc. complete in all respects, of following internal diameters. 1-1/4 "</t>
  </si>
  <si>
    <t>FIRE FIGHTING</t>
  </si>
  <si>
    <t>14-172-a</t>
  </si>
  <si>
    <t>Supplying and fixing of Dry Chemical Powder Fire Extinguisher 6Kg Capacity complete in all respect</t>
  </si>
  <si>
    <t>14-172-b</t>
  </si>
  <si>
    <t>Supplying and fixing of Foam Type fire extinguishers capacity 12 liters complete in all respect</t>
  </si>
  <si>
    <t>(Ref. Specification Section-5100)</t>
  </si>
  <si>
    <t>CP Small hook  of any size and shape,of approved make, with plugs and screws, fixed to concrete, brick, stone or wood work, complete in all respects.</t>
  </si>
  <si>
    <t>RAIN WATER DRAINAGE PIPES AND FITTINGS</t>
  </si>
  <si>
    <t>Supply &amp; installation of C.I. roof  drain of following diameters, including strainer, flushing material, and all accessories for complete installation, as per specifications.</t>
  </si>
  <si>
    <t>3 inches</t>
  </si>
  <si>
    <t>4 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</si>
</sst>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 numFmtId="171" formatCode="#,##0.00;[Red]#,##0.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name val="Arial"/>
      <family val="2"/>
    </font>
    <font>
      <sz val="12"/>
      <name val="Times New Roman"/>
      <family val="1"/>
    </font>
    <font>
      <sz val="10"/>
      <color rgb="FF000000"/>
      <name val="Arial"/>
      <family val="2"/>
    </font>
    <font>
      <sz val="10"/>
      <color theme="1"/>
      <name val="Arial"/>
      <family val="2"/>
    </font>
    <font>
      <b/>
      <u/>
      <sz val="10"/>
      <color indexed="8"/>
      <name val="Arial"/>
      <family val="2"/>
    </font>
    <font>
      <i/>
      <sz val="10"/>
      <name val="Arial"/>
      <family val="2"/>
    </font>
    <font>
      <i/>
      <vertAlign val="superscript"/>
      <sz val="10"/>
      <name val="Arial"/>
      <family val="2"/>
    </font>
    <font>
      <b/>
      <sz val="10"/>
      <color indexed="8"/>
      <name val="Arial"/>
      <family val="2"/>
    </font>
    <font>
      <b/>
      <sz val="10"/>
      <name val="Courier"/>
      <family val="3"/>
    </font>
    <font>
      <b/>
      <sz val="10"/>
      <color rgb="FFFF0000"/>
      <name val="Courier"/>
      <family val="3"/>
    </font>
    <font>
      <b/>
      <sz val="10"/>
      <color theme="1"/>
      <name val="Arial"/>
      <family val="2"/>
    </font>
    <font>
      <b/>
      <u/>
      <sz val="10"/>
      <color theme="1"/>
      <name val="Arial"/>
      <family val="2"/>
    </font>
    <font>
      <sz val="10"/>
      <color indexed="8"/>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7">
    <xf numFmtId="0" fontId="0" fillId="0" borderId="0"/>
    <xf numFmtId="0" fontId="9" fillId="0" borderId="0"/>
    <xf numFmtId="43" fontId="9" fillId="0" borderId="0" applyFont="0" applyFill="0" applyBorder="0" applyAlignment="0" applyProtection="0"/>
    <xf numFmtId="165" fontId="17" fillId="0" borderId="0">
      <protection locked="0"/>
    </xf>
    <xf numFmtId="166" fontId="17" fillId="0" borderId="0">
      <protection locked="0"/>
    </xf>
    <xf numFmtId="0" fontId="17" fillId="0" borderId="0">
      <protection locked="0"/>
    </xf>
    <xf numFmtId="167" fontId="17" fillId="0" borderId="0">
      <protection locked="0"/>
    </xf>
    <xf numFmtId="164" fontId="18" fillId="0" borderId="0"/>
    <xf numFmtId="0" fontId="9" fillId="0" borderId="0"/>
    <xf numFmtId="1" fontId="22" fillId="0" borderId="0">
      <protection locked="0"/>
    </xf>
    <xf numFmtId="0" fontId="9" fillId="0" borderId="0"/>
    <xf numFmtId="0" fontId="19" fillId="0" borderId="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9" fontId="19" fillId="0" borderId="0"/>
    <xf numFmtId="0" fontId="9" fillId="0" borderId="0"/>
    <xf numFmtId="0" fontId="9" fillId="0" borderId="0"/>
    <xf numFmtId="0" fontId="23" fillId="0" borderId="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5" fillId="0" borderId="0"/>
    <xf numFmtId="0" fontId="26" fillId="0" borderId="0">
      <alignment vertical="center"/>
    </xf>
    <xf numFmtId="0" fontId="8" fillId="0" borderId="0"/>
    <xf numFmtId="0" fontId="9" fillId="0" borderId="0"/>
    <xf numFmtId="0" fontId="27"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438">
    <xf numFmtId="0" fontId="0" fillId="0" borderId="0" xfId="0"/>
    <xf numFmtId="0" fontId="9" fillId="2" borderId="0" xfId="1" applyFont="1" applyFill="1"/>
    <xf numFmtId="0" fontId="9" fillId="2" borderId="0" xfId="0" applyFont="1" applyFill="1"/>
    <xf numFmtId="0" fontId="15" fillId="2" borderId="0" xfId="23" applyFont="1" applyFill="1"/>
    <xf numFmtId="0" fontId="15" fillId="0" borderId="0" xfId="0" applyFont="1" applyFill="1"/>
    <xf numFmtId="43" fontId="14" fillId="2" borderId="0" xfId="47" applyFont="1" applyFill="1" applyAlignment="1">
      <alignment horizontal="right" vertical="top"/>
    </xf>
    <xf numFmtId="0" fontId="15" fillId="2" borderId="0" xfId="1" applyFont="1" applyFill="1"/>
    <xf numFmtId="0" fontId="15" fillId="2" borderId="0" xfId="23" applyFont="1" applyFill="1" applyAlignment="1">
      <alignment horizontal="left"/>
    </xf>
    <xf numFmtId="0" fontId="12" fillId="2" borderId="0" xfId="23" applyFont="1" applyFill="1" applyAlignment="1">
      <alignment horizontal="center" vertical="center"/>
    </xf>
    <xf numFmtId="43" fontId="9" fillId="2" borderId="0" xfId="47" applyFont="1" applyFill="1" applyBorder="1" applyAlignment="1"/>
    <xf numFmtId="0" fontId="9" fillId="2" borderId="0" xfId="23" applyFont="1" applyFill="1"/>
    <xf numFmtId="43" fontId="9" fillId="2" borderId="0" xfId="47" applyFont="1" applyFill="1" applyAlignment="1"/>
    <xf numFmtId="43" fontId="10" fillId="2" borderId="0" xfId="47" applyFont="1" applyFill="1" applyAlignment="1">
      <alignment horizontal="right"/>
    </xf>
    <xf numFmtId="0" fontId="10" fillId="2" borderId="0" xfId="23" applyFont="1" applyFill="1"/>
    <xf numFmtId="43" fontId="9" fillId="2" borderId="0" xfId="47" applyFont="1" applyFill="1" applyAlignment="1">
      <alignment horizontal="center"/>
    </xf>
    <xf numFmtId="43" fontId="9" fillId="2" borderId="0" xfId="47" applyFont="1" applyFill="1" applyAlignment="1">
      <alignment horizontal="right"/>
    </xf>
    <xf numFmtId="43" fontId="9" fillId="2" borderId="0" xfId="27" applyFont="1" applyFill="1" applyAlignment="1">
      <alignment horizontal="right"/>
    </xf>
    <xf numFmtId="43" fontId="9" fillId="2" borderId="0" xfId="23" applyNumberFormat="1" applyFont="1" applyFill="1"/>
    <xf numFmtId="43" fontId="9" fillId="2" borderId="0" xfId="27" applyFont="1" applyFill="1" applyAlignment="1">
      <alignment horizontal="center"/>
    </xf>
    <xf numFmtId="43" fontId="9" fillId="2" borderId="0" xfId="47" applyFont="1" applyFill="1"/>
    <xf numFmtId="0" fontId="9" fillId="2" borderId="0" xfId="23" applyFont="1" applyFill="1" applyBorder="1"/>
    <xf numFmtId="10" fontId="9" fillId="2" borderId="0" xfId="16" applyNumberFormat="1" applyFont="1" applyFill="1" applyAlignment="1">
      <alignment horizontal="right"/>
    </xf>
    <xf numFmtId="43" fontId="10" fillId="2" borderId="0" xfId="47" applyFont="1" applyFill="1" applyBorder="1" applyAlignment="1">
      <alignment horizontal="right" vertical="center"/>
    </xf>
    <xf numFmtId="43" fontId="9" fillId="2" borderId="0" xfId="2" applyFont="1" applyFill="1" applyAlignment="1">
      <alignment horizontal="right"/>
    </xf>
    <xf numFmtId="0" fontId="10" fillId="2" borderId="0" xfId="1" applyFont="1" applyFill="1"/>
    <xf numFmtId="43" fontId="16" fillId="2" borderId="0" xfId="47" applyFont="1" applyFill="1" applyAlignment="1">
      <alignment horizontal="right"/>
    </xf>
    <xf numFmtId="43" fontId="9" fillId="2" borderId="0" xfId="84" applyFont="1" applyFill="1"/>
    <xf numFmtId="43" fontId="15" fillId="2" borderId="0" xfId="84" applyFont="1" applyFill="1"/>
    <xf numFmtId="43" fontId="15" fillId="2" borderId="0" xfId="84" applyFont="1" applyFill="1" applyAlignment="1">
      <alignment horizontal="left"/>
    </xf>
    <xf numFmtId="43" fontId="12" fillId="2" borderId="0" xfId="84" applyFont="1" applyFill="1" applyAlignment="1">
      <alignment horizontal="center" vertical="center"/>
    </xf>
    <xf numFmtId="43" fontId="10" fillId="2" borderId="0" xfId="84" applyFont="1" applyFill="1"/>
    <xf numFmtId="43" fontId="9" fillId="2" borderId="0" xfId="84" applyFont="1" applyFill="1" applyAlignment="1">
      <alignment horizontal="right"/>
    </xf>
    <xf numFmtId="43" fontId="9" fillId="2" borderId="0" xfId="84" applyFont="1" applyFill="1" applyBorder="1"/>
    <xf numFmtId="43" fontId="9" fillId="2" borderId="0" xfId="84" applyFont="1" applyFill="1" applyBorder="1" applyAlignment="1"/>
    <xf numFmtId="43" fontId="16" fillId="2" borderId="0" xfId="84" applyFont="1" applyFill="1" applyAlignment="1">
      <alignment horizontal="center"/>
    </xf>
    <xf numFmtId="168" fontId="16" fillId="2" borderId="0" xfId="47" applyNumberFormat="1" applyFont="1" applyFill="1"/>
    <xf numFmtId="0" fontId="16" fillId="2" borderId="0" xfId="83" applyFont="1" applyFill="1"/>
    <xf numFmtId="0" fontId="14" fillId="0" borderId="0" xfId="1" applyFont="1" applyFill="1" applyAlignment="1">
      <alignment horizontal="center" vertical="top"/>
    </xf>
    <xf numFmtId="0" fontId="14" fillId="2" borderId="0" xfId="23" applyFont="1" applyFill="1" applyAlignment="1">
      <alignment horizontal="left" vertical="top"/>
    </xf>
    <xf numFmtId="164" fontId="20" fillId="2" borderId="0" xfId="23" applyNumberFormat="1" applyFont="1" applyFill="1" applyAlignment="1" applyProtection="1">
      <alignment horizontal="center"/>
    </xf>
    <xf numFmtId="43" fontId="11" fillId="2" borderId="0" xfId="47" applyFont="1" applyFill="1" applyBorder="1" applyAlignment="1">
      <alignment horizontal="center" vertical="center" wrapText="1"/>
    </xf>
    <xf numFmtId="43" fontId="11" fillId="2" borderId="0" xfId="47" quotePrefix="1" applyFont="1" applyFill="1" applyBorder="1" applyAlignment="1">
      <alignment horizontal="center" vertical="center"/>
    </xf>
    <xf numFmtId="168" fontId="10" fillId="2" borderId="0" xfId="47" applyNumberFormat="1" applyFont="1" applyFill="1" applyBorder="1" applyAlignment="1">
      <alignment horizontal="right" vertical="center"/>
    </xf>
    <xf numFmtId="43" fontId="9" fillId="2" borderId="0" xfId="47" applyFont="1" applyFill="1" applyBorder="1"/>
    <xf numFmtId="43" fontId="10" fillId="2" borderId="0" xfId="47" applyFont="1" applyFill="1"/>
    <xf numFmtId="43" fontId="9" fillId="2" borderId="0" xfId="23" applyNumberFormat="1" applyFont="1" applyFill="1" applyBorder="1"/>
    <xf numFmtId="0" fontId="9" fillId="0" borderId="0" xfId="0" applyFont="1" applyFill="1" applyAlignment="1">
      <alignment horizontal="center" vertical="top" wrapText="1"/>
    </xf>
    <xf numFmtId="0" fontId="9" fillId="0" borderId="0" xfId="0" applyFont="1" applyFill="1" applyAlignment="1">
      <alignment horizontal="justify" vertical="top" wrapText="1"/>
    </xf>
    <xf numFmtId="0" fontId="9" fillId="0" borderId="0" xfId="0" quotePrefix="1" applyFont="1" applyFill="1" applyAlignment="1">
      <alignment horizontal="center" vertical="top" wrapText="1"/>
    </xf>
    <xf numFmtId="0" fontId="9" fillId="0" borderId="0" xfId="23" applyFont="1" applyFill="1" applyAlignment="1">
      <alignment horizontal="justify" vertical="top" wrapText="1"/>
    </xf>
    <xf numFmtId="168" fontId="10" fillId="2" borderId="0" xfId="2" applyNumberFormat="1" applyFont="1" applyFill="1" applyBorder="1" applyAlignment="1">
      <alignment horizontal="right" vertical="center"/>
    </xf>
    <xf numFmtId="0" fontId="14" fillId="0" borderId="0" xfId="1" applyFont="1" applyFill="1" applyAlignment="1">
      <alignment horizontal="center" vertical="top"/>
    </xf>
    <xf numFmtId="0" fontId="9" fillId="3" borderId="0" xfId="23" applyFont="1" applyFill="1"/>
    <xf numFmtId="0" fontId="14" fillId="0" borderId="0" xfId="1" applyFont="1" applyFill="1" applyAlignment="1">
      <alignment horizontal="right" vertical="top"/>
    </xf>
    <xf numFmtId="0" fontId="14" fillId="0" borderId="0" xfId="1" applyFont="1" applyFill="1" applyAlignment="1">
      <alignment horizontal="left" vertical="top"/>
    </xf>
    <xf numFmtId="3" fontId="9" fillId="2" borderId="0" xfId="47" applyNumberFormat="1" applyFont="1" applyFill="1" applyAlignment="1">
      <alignment horizontal="center"/>
    </xf>
    <xf numFmtId="0" fontId="9" fillId="0" borderId="0" xfId="23" quotePrefix="1" applyFont="1" applyFill="1" applyAlignment="1">
      <alignment horizontal="justify" vertical="top" wrapText="1"/>
    </xf>
    <xf numFmtId="49" fontId="9" fillId="0" borderId="0" xfId="0" applyNumberFormat="1" applyFont="1" applyFill="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justify" vertical="top" wrapText="1"/>
    </xf>
    <xf numFmtId="4" fontId="9" fillId="0" borderId="0" xfId="27" applyNumberFormat="1" applyFont="1" applyFill="1" applyBorder="1" applyAlignment="1">
      <alignment horizontal="center"/>
    </xf>
    <xf numFmtId="0" fontId="9" fillId="0" borderId="0" xfId="0" applyFont="1" applyFill="1" applyBorder="1" applyAlignment="1">
      <alignment horizontal="justify" vertical="top"/>
    </xf>
    <xf numFmtId="0" fontId="9" fillId="0" borderId="0" xfId="0" applyFont="1" applyFill="1" applyBorder="1" applyAlignment="1">
      <alignment horizontal="right" wrapText="1"/>
    </xf>
    <xf numFmtId="0" fontId="9" fillId="0" borderId="0" xfId="23" applyFont="1" applyFill="1" applyBorder="1" applyAlignment="1">
      <alignment horizontal="left" wrapText="1"/>
    </xf>
    <xf numFmtId="0" fontId="9" fillId="0" borderId="0" xfId="23" applyFont="1" applyFill="1" applyBorder="1"/>
    <xf numFmtId="0" fontId="9" fillId="0" borderId="0" xfId="23" applyFont="1" applyFill="1" applyBorder="1" applyAlignment="1">
      <alignment horizontal="center" vertical="top" wrapText="1"/>
    </xf>
    <xf numFmtId="43" fontId="9" fillId="0" borderId="0" xfId="47" applyFont="1" applyFill="1" applyBorder="1" applyAlignment="1"/>
    <xf numFmtId="0" fontId="9" fillId="0" borderId="0" xfId="23" applyFont="1" applyFill="1" applyAlignment="1">
      <alignment horizontal="center" vertical="top" wrapText="1"/>
    </xf>
    <xf numFmtId="0" fontId="9" fillId="0" borderId="0" xfId="23" applyFont="1" applyFill="1"/>
    <xf numFmtId="0" fontId="9" fillId="0" borderId="0" xfId="23" applyFont="1" applyFill="1" applyAlignment="1">
      <alignment wrapText="1"/>
    </xf>
    <xf numFmtId="43" fontId="9" fillId="2" borderId="0" xfId="47" applyFont="1" applyFill="1" applyBorder="1" applyAlignment="1">
      <alignment horizontal="right"/>
    </xf>
    <xf numFmtId="0" fontId="10" fillId="2" borderId="0" xfId="23" applyFont="1" applyFill="1" applyBorder="1"/>
    <xf numFmtId="0" fontId="9" fillId="0" borderId="0" xfId="0" applyFont="1" applyFill="1" applyAlignment="1">
      <alignment horizontal="center" vertical="justify" wrapText="1"/>
    </xf>
    <xf numFmtId="0" fontId="9" fillId="0" borderId="0" xfId="0" applyFont="1" applyFill="1" applyAlignment="1">
      <alignment horizontal="justify"/>
    </xf>
    <xf numFmtId="0" fontId="10" fillId="0" borderId="0" xfId="0" applyFont="1" applyFill="1" applyAlignment="1">
      <alignment horizontal="justify" vertical="top" wrapText="1"/>
    </xf>
    <xf numFmtId="2" fontId="9" fillId="0" borderId="0" xfId="0" applyNumberFormat="1" applyFont="1" applyFill="1" applyAlignment="1">
      <alignment horizontal="center" wrapText="1"/>
    </xf>
    <xf numFmtId="1" fontId="9" fillId="0" borderId="0" xfId="0" applyNumberFormat="1" applyFont="1" applyFill="1" applyAlignment="1">
      <alignment horizontal="center" wrapText="1"/>
    </xf>
    <xf numFmtId="39" fontId="9" fillId="0" borderId="0" xfId="0" applyNumberFormat="1" applyFont="1" applyFill="1" applyAlignment="1">
      <alignment horizontal="center" wrapText="1"/>
    </xf>
    <xf numFmtId="0" fontId="29" fillId="0" borderId="0" xfId="0" applyFont="1" applyFill="1"/>
    <xf numFmtId="0" fontId="10" fillId="0" borderId="0" xfId="0" applyFont="1" applyFill="1"/>
    <xf numFmtId="0" fontId="9" fillId="0" borderId="0" xfId="0" quotePrefix="1" applyFont="1" applyFill="1" applyAlignment="1">
      <alignment horizontal="center" vertical="justify" wrapText="1"/>
    </xf>
    <xf numFmtId="0" fontId="13" fillId="0" borderId="0" xfId="0" applyFont="1" applyFill="1"/>
    <xf numFmtId="1" fontId="29" fillId="0" borderId="0" xfId="0" applyNumberFormat="1" applyFont="1" applyFill="1" applyAlignment="1">
      <alignment horizontal="center"/>
    </xf>
    <xf numFmtId="0" fontId="9" fillId="0" borderId="0" xfId="0" quotePrefix="1" applyFont="1" applyFill="1" applyAlignment="1">
      <alignment horizontal="left" vertical="top" wrapText="1"/>
    </xf>
    <xf numFmtId="0" fontId="13" fillId="0" borderId="0" xfId="23" applyFont="1" applyFill="1" applyBorder="1" applyAlignment="1">
      <alignment horizontal="justify" vertical="top"/>
    </xf>
    <xf numFmtId="3" fontId="9" fillId="0" borderId="0" xfId="47" applyNumberFormat="1" applyFont="1" applyFill="1" applyBorder="1" applyAlignment="1">
      <alignment horizontal="center"/>
    </xf>
    <xf numFmtId="4" fontId="9" fillId="0" borderId="0" xfId="47" applyNumberFormat="1" applyFont="1" applyFill="1" applyBorder="1" applyAlignment="1">
      <alignment horizontal="center"/>
    </xf>
    <xf numFmtId="49" fontId="9" fillId="0" borderId="0" xfId="0" applyNumberFormat="1" applyFont="1" applyFill="1" applyBorder="1" applyAlignment="1">
      <alignment horizontal="center" vertical="top" wrapText="1"/>
    </xf>
    <xf numFmtId="0" fontId="9" fillId="0" borderId="0" xfId="0" quotePrefix="1" applyFont="1" applyFill="1" applyBorder="1" applyAlignment="1">
      <alignment horizontal="center" vertical="top" wrapText="1"/>
    </xf>
    <xf numFmtId="0" fontId="9" fillId="0" borderId="0" xfId="8" applyFont="1" applyFill="1" applyBorder="1"/>
    <xf numFmtId="0" fontId="9" fillId="0" borderId="0" xfId="8" applyFont="1" applyFill="1"/>
    <xf numFmtId="0" fontId="10" fillId="0" borderId="0" xfId="8" quotePrefix="1" applyFont="1" applyFill="1" applyBorder="1" applyAlignment="1">
      <alignment horizontal="center"/>
    </xf>
    <xf numFmtId="0" fontId="10" fillId="0" borderId="0" xfId="8" quotePrefix="1" applyFont="1" applyFill="1" applyBorder="1" applyAlignment="1">
      <alignment horizontal="center" vertical="top"/>
    </xf>
    <xf numFmtId="0" fontId="13" fillId="0" borderId="0" xfId="8" applyFont="1" applyFill="1" applyBorder="1" applyAlignment="1">
      <alignment horizontal="left"/>
    </xf>
    <xf numFmtId="0" fontId="10" fillId="0" borderId="0" xfId="77" applyFont="1" applyFill="1" applyAlignment="1">
      <alignment wrapText="1"/>
    </xf>
    <xf numFmtId="0" fontId="10" fillId="0" borderId="0" xfId="77" applyFont="1" applyFill="1"/>
    <xf numFmtId="0" fontId="13" fillId="0" borderId="0" xfId="77" applyFont="1" applyFill="1"/>
    <xf numFmtId="43" fontId="10" fillId="0" borderId="0" xfId="2" applyFont="1" applyFill="1" applyAlignment="1">
      <alignment horizontal="right"/>
    </xf>
    <xf numFmtId="43" fontId="9" fillId="0" borderId="0" xfId="47" applyFont="1" applyFill="1" applyAlignment="1">
      <alignment horizontal="right"/>
    </xf>
    <xf numFmtId="43" fontId="9" fillId="0" borderId="0" xfId="47" applyFont="1" applyFill="1"/>
    <xf numFmtId="43" fontId="9" fillId="0" borderId="0" xfId="23" applyNumberFormat="1" applyFont="1" applyFill="1"/>
    <xf numFmtId="43" fontId="9" fillId="0" borderId="0" xfId="47" applyFont="1" applyFill="1" applyAlignment="1">
      <alignment horizontal="center"/>
    </xf>
    <xf numFmtId="0" fontId="9" fillId="0" borderId="0" xfId="77" applyFont="1" applyFill="1" applyAlignment="1">
      <alignment wrapText="1"/>
    </xf>
    <xf numFmtId="0" fontId="9" fillId="0" borderId="0" xfId="77" applyFont="1" applyFill="1" applyAlignment="1">
      <alignment horizontal="left"/>
    </xf>
    <xf numFmtId="0" fontId="9" fillId="0" borderId="0" xfId="77" applyFont="1" applyFill="1"/>
    <xf numFmtId="43" fontId="9" fillId="0" borderId="0" xfId="2" applyFont="1" applyFill="1" applyAlignment="1">
      <alignment horizontal="right"/>
    </xf>
    <xf numFmtId="0" fontId="9" fillId="0" borderId="0" xfId="8" quotePrefix="1" applyFont="1" applyFill="1" applyBorder="1" applyAlignment="1">
      <alignment horizontal="center" vertical="top" wrapText="1"/>
    </xf>
    <xf numFmtId="0" fontId="9" fillId="0" borderId="0" xfId="8" applyFont="1" applyFill="1" applyBorder="1" applyAlignment="1">
      <alignment horizontal="justify" vertical="top" wrapText="1"/>
    </xf>
    <xf numFmtId="3" fontId="9" fillId="0" borderId="0" xfId="8" applyNumberFormat="1" applyFont="1" applyFill="1"/>
    <xf numFmtId="0" fontId="9" fillId="0" borderId="0" xfId="8" applyFont="1" applyFill="1" applyBorder="1" applyAlignment="1">
      <alignment horizontal="center" vertical="top" wrapText="1"/>
    </xf>
    <xf numFmtId="0" fontId="9" fillId="0" borderId="0" xfId="1" applyFont="1" applyFill="1" applyBorder="1"/>
    <xf numFmtId="0" fontId="9" fillId="0" borderId="0" xfId="1" applyFont="1" applyFill="1"/>
    <xf numFmtId="0" fontId="9" fillId="0" borderId="0" xfId="8" applyFont="1" applyFill="1" applyAlignment="1">
      <alignment horizontal="center" vertical="top"/>
    </xf>
    <xf numFmtId="0" fontId="9" fillId="0" borderId="0" xfId="77" applyFont="1" applyFill="1" applyAlignment="1">
      <alignment horizontal="center" vertical="top" wrapText="1"/>
    </xf>
    <xf numFmtId="0" fontId="15" fillId="0" borderId="0" xfId="8" applyFont="1" applyFill="1" applyBorder="1" applyAlignment="1" applyProtection="1">
      <alignment horizontal="center" vertical="top" wrapText="1"/>
    </xf>
    <xf numFmtId="0" fontId="9" fillId="0" borderId="0" xfId="8" applyFont="1" applyFill="1" applyBorder="1" applyAlignment="1" applyProtection="1">
      <alignment horizontal="justify" vertical="top" wrapText="1"/>
    </xf>
    <xf numFmtId="0" fontId="9" fillId="0" borderId="0" xfId="8" applyFont="1" applyFill="1" applyAlignment="1">
      <alignment horizontal="center" vertical="top" wrapText="1"/>
    </xf>
    <xf numFmtId="0" fontId="9" fillId="0" borderId="0" xfId="8" applyFont="1" applyFill="1" applyAlignment="1">
      <alignment horizontal="justify" vertical="top" wrapText="1"/>
    </xf>
    <xf numFmtId="0" fontId="10" fillId="0" borderId="0" xfId="8" applyFont="1" applyFill="1" applyBorder="1" applyAlignment="1">
      <alignment horizontal="justify" vertical="top" wrapText="1"/>
    </xf>
    <xf numFmtId="0" fontId="10" fillId="0" borderId="0" xfId="23" applyFont="1" applyFill="1" applyAlignment="1">
      <alignment vertical="top" wrapText="1"/>
    </xf>
    <xf numFmtId="0" fontId="13" fillId="0" borderId="0" xfId="23" applyFont="1" applyFill="1"/>
    <xf numFmtId="0" fontId="10" fillId="0" borderId="0" xfId="23" applyFont="1" applyFill="1"/>
    <xf numFmtId="16" fontId="9" fillId="0" borderId="0" xfId="0" quotePrefix="1" applyNumberFormat="1" applyFont="1" applyFill="1" applyAlignment="1">
      <alignment horizontal="center" vertical="top" wrapText="1"/>
    </xf>
    <xf numFmtId="0" fontId="9" fillId="0" borderId="0" xfId="23" applyFont="1" applyFill="1" applyAlignment="1">
      <alignment vertical="top" wrapText="1"/>
    </xf>
    <xf numFmtId="16" fontId="9" fillId="0" borderId="0" xfId="0" applyNumberFormat="1" applyFont="1" applyFill="1" applyAlignment="1">
      <alignment horizontal="center" vertical="top" wrapText="1"/>
    </xf>
    <xf numFmtId="43" fontId="9" fillId="0" borderId="0" xfId="47" applyFont="1" applyFill="1" applyBorder="1"/>
    <xf numFmtId="0" fontId="13" fillId="0" borderId="0" xfId="8" applyFont="1" applyFill="1"/>
    <xf numFmtId="0" fontId="9" fillId="0" borderId="0" xfId="8" applyFont="1" applyFill="1" applyAlignment="1">
      <alignment horizontal="justify" vertical="top"/>
    </xf>
    <xf numFmtId="0" fontId="10" fillId="0" borderId="0" xfId="8" applyFont="1" applyFill="1" applyAlignment="1">
      <alignment horizontal="justify" vertical="top"/>
    </xf>
    <xf numFmtId="0" fontId="9" fillId="0" borderId="0" xfId="23" applyFont="1" applyFill="1" applyAlignment="1">
      <alignment horizontal="center" wrapText="1"/>
    </xf>
    <xf numFmtId="0" fontId="10" fillId="0" borderId="0" xfId="23" applyFont="1" applyFill="1" applyAlignment="1">
      <alignment horizontal="justify" vertical="top" wrapText="1"/>
    </xf>
    <xf numFmtId="0" fontId="10" fillId="0" borderId="0" xfId="23" applyFont="1" applyFill="1" applyBorder="1" applyAlignment="1">
      <alignment horizontal="center" vertical="center" wrapText="1"/>
    </xf>
    <xf numFmtId="0" fontId="10" fillId="0" borderId="0" xfId="23" applyFont="1" applyFill="1" applyBorder="1"/>
    <xf numFmtId="0" fontId="14" fillId="0" borderId="0" xfId="1" applyFont="1" applyFill="1" applyAlignment="1">
      <alignment horizontal="center" vertical="top"/>
    </xf>
    <xf numFmtId="0" fontId="14" fillId="0" borderId="0" xfId="1" applyFont="1" applyFill="1" applyAlignment="1">
      <alignment horizontal="center" vertical="top" wrapText="1"/>
    </xf>
    <xf numFmtId="43" fontId="14" fillId="0" borderId="0" xfId="47" applyFont="1" applyFill="1" applyAlignment="1">
      <alignment horizontal="center" vertical="top"/>
    </xf>
    <xf numFmtId="43" fontId="14" fillId="0" borderId="0" xfId="47" applyFont="1" applyFill="1" applyAlignment="1">
      <alignment horizontal="right" vertical="top"/>
    </xf>
    <xf numFmtId="0" fontId="14" fillId="0" borderId="0" xfId="23" applyFont="1" applyFill="1" applyBorder="1" applyAlignment="1">
      <alignment horizontal="center" vertical="top"/>
    </xf>
    <xf numFmtId="0" fontId="14" fillId="0" borderId="0" xfId="23" applyFont="1" applyFill="1" applyBorder="1" applyAlignment="1">
      <alignment horizontal="right" vertical="top"/>
    </xf>
    <xf numFmtId="0" fontId="14" fillId="0" borderId="0" xfId="23" applyFont="1" applyFill="1" applyBorder="1" applyAlignment="1">
      <alignment horizontal="left" vertical="top"/>
    </xf>
    <xf numFmtId="0" fontId="11" fillId="0" borderId="1" xfId="23" applyFont="1" applyFill="1" applyBorder="1" applyAlignment="1">
      <alignment horizontal="center" vertical="center" wrapText="1"/>
    </xf>
    <xf numFmtId="0" fontId="11" fillId="0" borderId="1" xfId="23" quotePrefix="1" applyFont="1" applyFill="1" applyBorder="1" applyAlignment="1">
      <alignment horizontal="center" vertical="top" wrapText="1"/>
    </xf>
    <xf numFmtId="0" fontId="11" fillId="0" borderId="1" xfId="23" quotePrefix="1" applyFont="1" applyFill="1" applyBorder="1" applyAlignment="1">
      <alignment horizontal="center" vertical="center"/>
    </xf>
    <xf numFmtId="43" fontId="11" fillId="0" borderId="1" xfId="47" applyFont="1" applyFill="1" applyBorder="1" applyAlignment="1">
      <alignment horizontal="center" vertical="center"/>
    </xf>
    <xf numFmtId="43" fontId="11" fillId="0" borderId="1" xfId="47" quotePrefix="1" applyFont="1" applyFill="1" applyBorder="1" applyAlignment="1">
      <alignment horizontal="center" vertical="center"/>
    </xf>
    <xf numFmtId="164" fontId="9" fillId="0" borderId="0" xfId="23" applyNumberFormat="1" applyFont="1" applyFill="1" applyBorder="1" applyAlignment="1">
      <alignment horizontal="center" wrapText="1"/>
    </xf>
    <xf numFmtId="164" fontId="9" fillId="0" borderId="0" xfId="23" applyNumberFormat="1" applyFont="1" applyFill="1" applyBorder="1" applyAlignment="1">
      <alignment horizontal="center" vertical="top" wrapText="1"/>
    </xf>
    <xf numFmtId="164" fontId="9" fillId="0" borderId="0" xfId="23" applyNumberFormat="1" applyFont="1" applyFill="1" applyBorder="1"/>
    <xf numFmtId="164" fontId="9" fillId="0" borderId="0" xfId="23" applyNumberFormat="1" applyFont="1" applyFill="1" applyBorder="1" applyAlignment="1">
      <alignment horizontal="right"/>
    </xf>
    <xf numFmtId="164" fontId="9" fillId="0" borderId="0" xfId="23" applyNumberFormat="1" applyFont="1" applyFill="1" applyBorder="1" applyAlignment="1">
      <alignment horizontal="left" vertical="top"/>
    </xf>
    <xf numFmtId="43" fontId="9" fillId="0" borderId="0" xfId="47" applyFont="1" applyFill="1" applyBorder="1" applyAlignment="1">
      <alignment horizontal="center"/>
    </xf>
    <xf numFmtId="0" fontId="10" fillId="0" borderId="0" xfId="23" quotePrefix="1" applyFont="1" applyFill="1" applyBorder="1" applyAlignment="1">
      <alignment horizontal="center" wrapText="1"/>
    </xf>
    <xf numFmtId="0" fontId="10" fillId="0" borderId="0" xfId="23" quotePrefix="1" applyFont="1" applyFill="1" applyBorder="1" applyAlignment="1">
      <alignment horizontal="center" vertical="top" wrapText="1"/>
    </xf>
    <xf numFmtId="0" fontId="13" fillId="0" borderId="0" xfId="23" applyFont="1" applyFill="1" applyBorder="1" applyAlignment="1">
      <alignment horizontal="left"/>
    </xf>
    <xf numFmtId="0" fontId="13" fillId="0" borderId="0" xfId="23" applyFont="1" applyFill="1" applyBorder="1" applyAlignment="1">
      <alignment horizontal="right"/>
    </xf>
    <xf numFmtId="0" fontId="10" fillId="0" borderId="0" xfId="23" quotePrefix="1" applyFont="1" applyFill="1" applyBorder="1" applyAlignment="1">
      <alignment horizontal="left" vertical="top"/>
    </xf>
    <xf numFmtId="43" fontId="10" fillId="0" borderId="0" xfId="47" quotePrefix="1" applyFont="1" applyFill="1" applyBorder="1" applyAlignment="1">
      <alignment horizontal="center"/>
    </xf>
    <xf numFmtId="43" fontId="9" fillId="0" borderId="0" xfId="47" applyFont="1" applyFill="1" applyAlignment="1"/>
    <xf numFmtId="0" fontId="10" fillId="0" borderId="0" xfId="23" applyFont="1" applyFill="1" applyBorder="1" applyAlignment="1">
      <alignment horizontal="center" wrapText="1"/>
    </xf>
    <xf numFmtId="0" fontId="10" fillId="0" borderId="0" xfId="23" quotePrefix="1" applyFont="1" applyFill="1" applyBorder="1" applyAlignment="1">
      <alignment horizontal="center"/>
    </xf>
    <xf numFmtId="0" fontId="10" fillId="0" borderId="0" xfId="23" quotePrefix="1" applyFont="1" applyFill="1" applyBorder="1" applyAlignment="1">
      <alignment horizontal="right"/>
    </xf>
    <xf numFmtId="0" fontId="10" fillId="0" borderId="0" xfId="23" applyFont="1" applyFill="1" applyAlignment="1">
      <alignment wrapText="1"/>
    </xf>
    <xf numFmtId="0" fontId="13" fillId="0" borderId="0" xfId="23" applyFont="1" applyFill="1" applyAlignment="1">
      <alignment horizontal="right"/>
    </xf>
    <xf numFmtId="0" fontId="10" fillId="0" borderId="0" xfId="23" applyFont="1" applyFill="1" applyAlignment="1">
      <alignment horizontal="left"/>
    </xf>
    <xf numFmtId="43" fontId="10" fillId="0" borderId="0" xfId="47" applyFont="1" applyFill="1" applyAlignment="1">
      <alignment horizontal="center"/>
    </xf>
    <xf numFmtId="43" fontId="10" fillId="0" borderId="0" xfId="47" applyFont="1" applyFill="1" applyAlignment="1">
      <alignment horizontal="right"/>
    </xf>
    <xf numFmtId="0" fontId="9" fillId="0" borderId="0" xfId="23" applyFont="1" applyFill="1" applyAlignment="1">
      <alignment horizontal="left" vertical="top" wrapText="1"/>
    </xf>
    <xf numFmtId="0" fontId="9" fillId="0" borderId="0" xfId="23" applyFont="1" applyFill="1" applyAlignment="1">
      <alignment horizontal="right"/>
    </xf>
    <xf numFmtId="0" fontId="9" fillId="0" borderId="0" xfId="23" applyFont="1" applyFill="1" applyAlignment="1">
      <alignment horizontal="left"/>
    </xf>
    <xf numFmtId="0" fontId="9" fillId="0" borderId="0" xfId="0" applyFont="1" applyFill="1" applyAlignment="1">
      <alignment horizontal="right" wrapText="1"/>
    </xf>
    <xf numFmtId="0" fontId="9" fillId="0" borderId="0" xfId="23" applyFont="1" applyFill="1" applyAlignment="1">
      <alignment horizontal="left" wrapText="1"/>
    </xf>
    <xf numFmtId="3" fontId="9" fillId="0" borderId="0" xfId="47" applyNumberFormat="1" applyFont="1" applyFill="1" applyAlignment="1">
      <alignment horizontal="center"/>
    </xf>
    <xf numFmtId="4" fontId="9" fillId="0" borderId="0" xfId="27" applyNumberFormat="1" applyFont="1" applyFill="1" applyAlignment="1">
      <alignment horizontal="center"/>
    </xf>
    <xf numFmtId="4" fontId="9" fillId="0" borderId="0" xfId="47" applyNumberFormat="1" applyFont="1" applyFill="1" applyAlignment="1">
      <alignment horizontal="center"/>
    </xf>
    <xf numFmtId="0" fontId="9" fillId="0" borderId="0" xfId="0" applyFont="1" applyFill="1" applyAlignment="1">
      <alignment wrapText="1"/>
    </xf>
    <xf numFmtId="0" fontId="9" fillId="0" borderId="0" xfId="0" applyFont="1" applyFill="1"/>
    <xf numFmtId="0" fontId="9" fillId="0" borderId="0" xfId="0" applyFont="1" applyFill="1" applyAlignment="1">
      <alignment horizontal="center" vertical="top"/>
    </xf>
    <xf numFmtId="0" fontId="9" fillId="0" borderId="0" xfId="0" applyFont="1" applyFill="1" applyBorder="1"/>
    <xf numFmtId="4" fontId="30" fillId="0" borderId="0" xfId="115" applyNumberFormat="1" applyFont="1" applyFill="1" applyAlignment="1">
      <alignment horizontal="center"/>
    </xf>
    <xf numFmtId="43" fontId="9" fillId="0" borderId="0" xfId="27" applyFont="1" applyFill="1" applyAlignment="1">
      <alignment horizontal="right"/>
    </xf>
    <xf numFmtId="0" fontId="9" fillId="0" borderId="0" xfId="1" applyFont="1" applyFill="1" applyAlignment="1">
      <alignment horizontal="center" vertical="top" wrapText="1"/>
    </xf>
    <xf numFmtId="49" fontId="9" fillId="0" borderId="0" xfId="0" quotePrefix="1" applyNumberFormat="1" applyFont="1" applyFill="1" applyAlignment="1">
      <alignment horizontal="center" vertical="top" wrapText="1"/>
    </xf>
    <xf numFmtId="17" fontId="9" fillId="0" borderId="0" xfId="0" quotePrefix="1" applyNumberFormat="1" applyFont="1" applyFill="1" applyAlignment="1">
      <alignment horizontal="center" vertical="top" wrapText="1"/>
    </xf>
    <xf numFmtId="0" fontId="9" fillId="0" borderId="0" xfId="23" quotePrefix="1" applyFont="1" applyFill="1" applyAlignment="1">
      <alignment horizontal="center" vertical="top" wrapText="1"/>
    </xf>
    <xf numFmtId="0" fontId="10" fillId="0" borderId="0" xfId="0" applyFont="1" applyFill="1" applyAlignment="1">
      <alignment wrapText="1"/>
    </xf>
    <xf numFmtId="0" fontId="9" fillId="0" borderId="0" xfId="83" quotePrefix="1" applyFont="1" applyFill="1" applyAlignment="1">
      <alignment horizontal="center" vertical="top" wrapText="1"/>
    </xf>
    <xf numFmtId="0" fontId="9" fillId="0" borderId="0" xfId="83" applyFont="1" applyFill="1" applyAlignment="1">
      <alignment horizontal="justify" vertical="top" wrapText="1"/>
    </xf>
    <xf numFmtId="0" fontId="16" fillId="0" borderId="0" xfId="83" quotePrefix="1" applyFont="1" applyFill="1" applyAlignment="1">
      <alignment horizontal="center" vertical="top" wrapText="1"/>
    </xf>
    <xf numFmtId="0" fontId="16" fillId="0" borderId="0" xfId="83" applyFont="1" applyFill="1" applyAlignment="1">
      <alignment horizontal="justify" vertical="top" wrapText="1"/>
    </xf>
    <xf numFmtId="0" fontId="10" fillId="0" borderId="0" xfId="8" applyFont="1" applyFill="1" applyBorder="1" applyAlignment="1">
      <alignment horizontal="center"/>
    </xf>
    <xf numFmtId="0" fontId="9" fillId="0" borderId="0" xfId="23" applyFont="1" applyFill="1" applyBorder="1" applyAlignment="1">
      <alignment horizontal="center" vertical="center" wrapText="1"/>
    </xf>
    <xf numFmtId="0" fontId="13" fillId="0" borderId="0" xfId="23" applyFont="1" applyFill="1" applyBorder="1" applyAlignment="1">
      <alignment horizontal="left" vertical="top"/>
    </xf>
    <xf numFmtId="0" fontId="10" fillId="0" borderId="0" xfId="0" applyFont="1" applyFill="1" applyBorder="1" applyAlignment="1">
      <alignment horizontal="center" vertical="center"/>
    </xf>
    <xf numFmtId="0" fontId="10" fillId="0" borderId="0" xfId="23"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wrapText="1"/>
    </xf>
    <xf numFmtId="0" fontId="13" fillId="0" borderId="0" xfId="23" applyFont="1" applyFill="1" applyBorder="1"/>
    <xf numFmtId="0" fontId="0" fillId="0" borderId="0" xfId="0" applyFill="1" applyBorder="1" applyAlignment="1">
      <alignment horizontal="justify" vertical="top"/>
    </xf>
    <xf numFmtId="0" fontId="10" fillId="0" borderId="0" xfId="1" applyNumberFormat="1" applyFont="1" applyFill="1" applyBorder="1" applyAlignment="1">
      <alignment horizontal="right" vertical="center" wrapText="1"/>
    </xf>
    <xf numFmtId="0" fontId="10" fillId="0" borderId="0" xfId="1" applyNumberFormat="1" applyFont="1" applyFill="1" applyBorder="1" applyAlignment="1">
      <alignment horizontal="right" vertical="top" wrapText="1"/>
    </xf>
    <xf numFmtId="43" fontId="10" fillId="0" borderId="0" xfId="47" applyFont="1" applyFill="1" applyBorder="1" applyAlignment="1">
      <alignment horizontal="right" vertical="center" wrapText="1"/>
    </xf>
    <xf numFmtId="43" fontId="10" fillId="0" borderId="0" xfId="47" applyFont="1" applyFill="1" applyBorder="1" applyAlignment="1">
      <alignment horizontal="right" vertical="center"/>
    </xf>
    <xf numFmtId="0" fontId="10" fillId="0" borderId="0" xfId="23" quotePrefix="1" applyFont="1" applyFill="1" applyBorder="1" applyAlignment="1">
      <alignment horizontal="center" vertical="top"/>
    </xf>
    <xf numFmtId="0" fontId="10" fillId="0" borderId="0" xfId="1" quotePrefix="1" applyFont="1" applyFill="1" applyBorder="1" applyAlignment="1">
      <alignment horizontal="center" wrapText="1"/>
    </xf>
    <xf numFmtId="0" fontId="10" fillId="0" borderId="0" xfId="1" quotePrefix="1" applyFont="1" applyFill="1" applyBorder="1" applyAlignment="1">
      <alignment horizontal="center" vertical="top" wrapText="1"/>
    </xf>
    <xf numFmtId="0" fontId="13" fillId="0" borderId="0" xfId="1" applyFont="1" applyFill="1" applyBorder="1" applyAlignment="1">
      <alignment horizontal="left"/>
    </xf>
    <xf numFmtId="0" fontId="10" fillId="0" borderId="0" xfId="1" quotePrefix="1" applyFont="1" applyFill="1" applyBorder="1" applyAlignment="1">
      <alignment horizontal="center"/>
    </xf>
    <xf numFmtId="0" fontId="9" fillId="0" borderId="0" xfId="1" applyFont="1" applyFill="1" applyAlignment="1">
      <alignment horizontal="center" wrapText="1"/>
    </xf>
    <xf numFmtId="0" fontId="9" fillId="0" borderId="0" xfId="1" applyFont="1" applyFill="1" applyAlignment="1">
      <alignment horizontal="justify" vertical="top" wrapText="1"/>
    </xf>
    <xf numFmtId="0" fontId="9" fillId="0" borderId="0" xfId="1" applyFont="1" applyFill="1" applyAlignment="1">
      <alignment horizontal="center"/>
    </xf>
    <xf numFmtId="0" fontId="9" fillId="0" borderId="0" xfId="1" applyFont="1" applyFill="1" applyAlignment="1">
      <alignment wrapText="1"/>
    </xf>
    <xf numFmtId="0" fontId="13" fillId="0" borderId="0" xfId="23" applyFont="1" applyFill="1" applyBorder="1" applyAlignment="1">
      <alignment horizontal="left" vertical="top" wrapText="1"/>
    </xf>
    <xf numFmtId="0" fontId="10" fillId="0" borderId="0" xfId="1" applyFont="1" applyFill="1"/>
    <xf numFmtId="0" fontId="9" fillId="0" borderId="0" xfId="0" applyFont="1" applyFill="1" applyAlignment="1">
      <alignment horizontal="center" wrapText="1"/>
    </xf>
    <xf numFmtId="0" fontId="9" fillId="0" borderId="0" xfId="110" applyFont="1" applyFill="1" applyAlignment="1">
      <alignment horizontal="center"/>
    </xf>
    <xf numFmtId="0" fontId="9" fillId="0" borderId="0" xfId="0" applyFont="1" applyFill="1" applyAlignment="1">
      <alignment horizontal="justify" wrapText="1"/>
    </xf>
    <xf numFmtId="168" fontId="10" fillId="0" borderId="0" xfId="47" applyNumberFormat="1" applyFont="1" applyFill="1" applyBorder="1" applyAlignment="1">
      <alignment horizontal="right" vertical="center"/>
    </xf>
    <xf numFmtId="0" fontId="9" fillId="0" borderId="0" xfId="23" applyFont="1" applyFill="1" applyAlignment="1">
      <alignment horizontal="left" vertical="top"/>
    </xf>
    <xf numFmtId="43" fontId="10" fillId="0" borderId="1" xfId="84" applyFont="1" applyFill="1" applyBorder="1" applyAlignment="1">
      <alignment horizontal="right" vertical="center"/>
    </xf>
    <xf numFmtId="43" fontId="10" fillId="0" borderId="1" xfId="84" applyFont="1" applyFill="1" applyBorder="1" applyAlignment="1">
      <alignment horizontal="center" vertical="center"/>
    </xf>
    <xf numFmtId="0" fontId="9" fillId="0" borderId="0" xfId="23" applyAlignment="1" applyProtection="1">
      <alignment horizontal="left"/>
      <protection locked="0"/>
    </xf>
    <xf numFmtId="0" fontId="0" fillId="0" borderId="0" xfId="0" applyAlignment="1">
      <alignment horizontal="left"/>
    </xf>
    <xf numFmtId="0" fontId="11" fillId="0" borderId="1" xfId="23" applyFont="1" applyBorder="1" applyAlignment="1" applyProtection="1">
      <alignment horizontal="left" vertical="center"/>
      <protection locked="0"/>
    </xf>
    <xf numFmtId="0" fontId="11" fillId="0" borderId="1" xfId="23" quotePrefix="1" applyFont="1" applyBorder="1" applyAlignment="1" applyProtection="1">
      <alignment horizontal="left" vertical="center"/>
      <protection locked="0"/>
    </xf>
    <xf numFmtId="43" fontId="11" fillId="0" borderId="1" xfId="47" applyFont="1" applyFill="1" applyBorder="1" applyAlignment="1" applyProtection="1">
      <alignment horizontal="left" vertical="center"/>
      <protection locked="0"/>
    </xf>
    <xf numFmtId="43" fontId="11" fillId="0" borderId="1" xfId="47" quotePrefix="1" applyFont="1" applyFill="1" applyBorder="1" applyAlignment="1" applyProtection="1">
      <alignment horizontal="left" vertical="center"/>
      <protection locked="0"/>
    </xf>
    <xf numFmtId="43" fontId="9" fillId="0" borderId="0" xfId="47" applyFont="1" applyFill="1" applyAlignment="1" applyProtection="1">
      <alignment horizontal="left"/>
      <protection locked="0"/>
    </xf>
    <xf numFmtId="0" fontId="10" fillId="0" borderId="1" xfId="1" applyFont="1" applyBorder="1" applyAlignment="1" applyProtection="1">
      <alignment horizontal="left" vertical="center" wrapText="1"/>
      <protection locked="0"/>
    </xf>
    <xf numFmtId="39" fontId="10" fillId="0" borderId="1" xfId="47" applyNumberFormat="1" applyFont="1" applyFill="1" applyBorder="1" applyAlignment="1" applyProtection="1">
      <alignment horizontal="left" vertical="center"/>
      <protection locked="0"/>
    </xf>
    <xf numFmtId="0" fontId="10" fillId="0" borderId="1" xfId="1" applyFont="1" applyBorder="1" applyAlignment="1">
      <alignment horizontal="left" vertical="center" wrapText="1"/>
    </xf>
    <xf numFmtId="4" fontId="10" fillId="0" borderId="1" xfId="47" applyNumberFormat="1" applyFont="1" applyFill="1" applyBorder="1" applyAlignment="1" applyProtection="1">
      <alignment horizontal="left" vertical="center"/>
      <protection locked="0"/>
    </xf>
    <xf numFmtId="0" fontId="9" fillId="0" borderId="0" xfId="23" applyAlignment="1" applyProtection="1">
      <alignment horizontal="left" vertical="top"/>
      <protection locked="0"/>
    </xf>
    <xf numFmtId="0" fontId="14" fillId="0" borderId="0" xfId="1" applyFont="1" applyAlignment="1">
      <alignment horizontal="left" vertical="top"/>
    </xf>
    <xf numFmtId="0" fontId="14" fillId="0" borderId="0" xfId="23" applyFont="1" applyAlignment="1">
      <alignment horizontal="left" vertical="top"/>
    </xf>
    <xf numFmtId="0" fontId="14" fillId="0" borderId="0" xfId="1" applyFont="1" applyAlignment="1">
      <alignment horizontal="left" vertical="top" wrapText="1"/>
    </xf>
    <xf numFmtId="43" fontId="14" fillId="0" borderId="0" xfId="47" applyFont="1" applyFill="1" applyAlignment="1">
      <alignment horizontal="left" vertical="top"/>
    </xf>
    <xf numFmtId="0" fontId="11" fillId="0" borderId="1" xfId="23" applyFont="1" applyBorder="1" applyAlignment="1">
      <alignment horizontal="left" vertical="center" wrapText="1"/>
    </xf>
    <xf numFmtId="0" fontId="11" fillId="0" borderId="1" xfId="23" quotePrefix="1" applyFont="1" applyBorder="1" applyAlignment="1">
      <alignment horizontal="left" vertical="top" wrapText="1"/>
    </xf>
    <xf numFmtId="0" fontId="11" fillId="0" borderId="1" xfId="23" quotePrefix="1" applyFont="1" applyBorder="1" applyAlignment="1">
      <alignment horizontal="left" vertical="center"/>
    </xf>
    <xf numFmtId="43" fontId="11" fillId="0" borderId="1" xfId="47" applyFont="1" applyFill="1" applyBorder="1" applyAlignment="1">
      <alignment horizontal="left" vertical="center"/>
    </xf>
    <xf numFmtId="43" fontId="11" fillId="0" borderId="1" xfId="47" quotePrefix="1" applyFont="1" applyFill="1" applyBorder="1" applyAlignment="1">
      <alignment horizontal="left" vertical="center"/>
    </xf>
    <xf numFmtId="43" fontId="10" fillId="0" borderId="1" xfId="47" applyFont="1" applyFill="1" applyBorder="1" applyAlignment="1">
      <alignment horizontal="left" vertical="center"/>
    </xf>
    <xf numFmtId="43" fontId="10" fillId="0" borderId="1" xfId="1" applyNumberFormat="1" applyFont="1" applyBorder="1" applyAlignment="1">
      <alignment horizontal="left" vertical="center" wrapText="1"/>
    </xf>
    <xf numFmtId="0" fontId="14" fillId="0" borderId="0" xfId="23" applyFont="1" applyFill="1" applyBorder="1" applyAlignment="1">
      <alignment horizontal="center" vertical="top"/>
    </xf>
    <xf numFmtId="0" fontId="14" fillId="0" borderId="0" xfId="1" applyFont="1" applyFill="1" applyAlignment="1">
      <alignment horizontal="center" vertical="top"/>
    </xf>
    <xf numFmtId="164" fontId="20" fillId="0" borderId="0" xfId="23" applyNumberFormat="1" applyFont="1" applyFill="1" applyAlignment="1" applyProtection="1">
      <alignment horizontal="center"/>
    </xf>
    <xf numFmtId="43" fontId="11" fillId="0" borderId="1" xfId="47" applyFont="1" applyFill="1" applyBorder="1" applyAlignment="1">
      <alignment horizontal="center" vertical="center" wrapText="1"/>
    </xf>
    <xf numFmtId="0" fontId="11" fillId="0" borderId="1" xfId="23" applyFont="1" applyFill="1" applyBorder="1" applyAlignment="1">
      <alignment horizontal="center" vertical="center" wrapText="1"/>
    </xf>
    <xf numFmtId="0" fontId="11" fillId="0" borderId="1" xfId="23" applyFont="1" applyFill="1" applyBorder="1" applyAlignment="1">
      <alignment horizontal="center" vertical="center"/>
    </xf>
    <xf numFmtId="43" fontId="11" fillId="0" borderId="1" xfId="47" applyFont="1" applyFill="1" applyBorder="1" applyAlignment="1">
      <alignment horizontal="center" vertical="center"/>
    </xf>
    <xf numFmtId="0" fontId="11" fillId="0" borderId="1" xfId="23" quotePrefix="1" applyFont="1" applyFill="1" applyBorder="1" applyAlignment="1">
      <alignment horizontal="center" vertical="center"/>
    </xf>
    <xf numFmtId="0" fontId="10" fillId="0" borderId="1" xfId="1" applyNumberFormat="1" applyFont="1" applyFill="1" applyBorder="1" applyAlignment="1">
      <alignment horizontal="right" vertical="center" wrapText="1"/>
    </xf>
    <xf numFmtId="0" fontId="10" fillId="0" borderId="1" xfId="1" applyFont="1" applyBorder="1" applyAlignment="1" applyProtection="1">
      <alignment horizontal="left" vertical="center" wrapText="1"/>
      <protection locked="0"/>
    </xf>
    <xf numFmtId="43" fontId="11" fillId="0" borderId="1" xfId="47" applyFont="1" applyFill="1" applyBorder="1" applyAlignment="1">
      <alignment horizontal="left" vertical="center" wrapText="1"/>
    </xf>
    <xf numFmtId="0" fontId="10" fillId="0" borderId="1" xfId="1" applyFont="1" applyBorder="1" applyAlignment="1">
      <alignment horizontal="left" vertical="center" wrapText="1"/>
    </xf>
    <xf numFmtId="0" fontId="11" fillId="0" borderId="1" xfId="23" applyFont="1" applyBorder="1" applyAlignment="1">
      <alignment horizontal="left" vertical="center" wrapText="1"/>
    </xf>
    <xf numFmtId="0" fontId="11" fillId="0" borderId="1" xfId="23" applyFont="1" applyBorder="1" applyAlignment="1">
      <alignment horizontal="left" vertical="top" wrapText="1"/>
    </xf>
    <xf numFmtId="0" fontId="11" fillId="0" borderId="1" xfId="23" applyFont="1" applyBorder="1" applyAlignment="1">
      <alignment horizontal="left" vertical="center"/>
    </xf>
    <xf numFmtId="43" fontId="11" fillId="0" borderId="1" xfId="47" applyFont="1" applyFill="1" applyBorder="1" applyAlignment="1">
      <alignment horizontal="left" vertical="center"/>
    </xf>
    <xf numFmtId="0" fontId="14" fillId="0" borderId="0" xfId="1" applyFont="1" applyAlignment="1">
      <alignment horizontal="left" vertical="top"/>
    </xf>
    <xf numFmtId="164" fontId="20" fillId="0" borderId="0" xfId="23" applyNumberFormat="1" applyFont="1" applyAlignment="1">
      <alignment horizontal="left"/>
    </xf>
    <xf numFmtId="0" fontId="0" fillId="0" borderId="1" xfId="0" applyBorder="1" applyAlignment="1">
      <alignment horizontal="left"/>
    </xf>
    <xf numFmtId="0" fontId="14" fillId="0" borderId="1" xfId="1" applyFont="1" applyBorder="1" applyAlignment="1" applyProtection="1">
      <alignment horizontal="left" vertical="center"/>
      <protection locked="0"/>
    </xf>
    <xf numFmtId="0" fontId="14" fillId="0" borderId="1" xfId="1" applyFont="1" applyBorder="1" applyAlignment="1" applyProtection="1">
      <alignment horizontal="left" vertical="top"/>
      <protection locked="0"/>
    </xf>
    <xf numFmtId="0" fontId="14" fillId="0" borderId="1" xfId="1" applyFont="1" applyBorder="1" applyAlignment="1" applyProtection="1">
      <alignment horizontal="left"/>
      <protection locked="0"/>
    </xf>
    <xf numFmtId="0" fontId="14" fillId="0" borderId="1" xfId="1" applyFont="1" applyBorder="1" applyAlignment="1">
      <alignment horizontal="left" vertical="top"/>
    </xf>
    <xf numFmtId="43" fontId="14" fillId="0" borderId="1" xfId="47" applyFont="1" applyFill="1" applyBorder="1" applyAlignment="1" applyProtection="1">
      <alignment horizontal="left" vertical="top"/>
      <protection locked="0"/>
    </xf>
    <xf numFmtId="43" fontId="14" fillId="0" borderId="1" xfId="2" applyFont="1" applyFill="1" applyBorder="1" applyAlignment="1" applyProtection="1">
      <alignment horizontal="left" vertical="top"/>
      <protection locked="0"/>
    </xf>
    <xf numFmtId="0" fontId="20" fillId="0" borderId="1" xfId="1" applyFont="1" applyBorder="1" applyAlignment="1" applyProtection="1">
      <alignment horizontal="left" vertical="top"/>
      <protection locked="0"/>
    </xf>
    <xf numFmtId="164" fontId="10" fillId="0" borderId="1" xfId="0" applyNumberFormat="1" applyFont="1" applyBorder="1" applyAlignment="1" applyProtection="1">
      <alignment horizontal="left"/>
      <protection locked="0"/>
    </xf>
    <xf numFmtId="164" fontId="14" fillId="0" borderId="1" xfId="0" applyNumberFormat="1" applyFont="1" applyBorder="1" applyAlignment="1" applyProtection="1">
      <alignment horizontal="left"/>
      <protection locked="0"/>
    </xf>
    <xf numFmtId="0" fontId="14" fillId="0" borderId="1" xfId="23" applyFont="1" applyBorder="1" applyAlignment="1" applyProtection="1">
      <alignment horizontal="left" vertical="top"/>
      <protection locked="0"/>
    </xf>
    <xf numFmtId="0" fontId="11" fillId="0" borderId="1" xfId="23" quotePrefix="1" applyFont="1" applyBorder="1" applyAlignment="1" applyProtection="1">
      <alignment horizontal="left" vertical="center"/>
      <protection locked="0"/>
    </xf>
    <xf numFmtId="164" fontId="9" fillId="0" borderId="1" xfId="23" applyNumberFormat="1" applyBorder="1" applyAlignment="1" applyProtection="1">
      <alignment horizontal="left"/>
      <protection locked="0"/>
    </xf>
    <xf numFmtId="164" fontId="9" fillId="0" borderId="1" xfId="23" applyNumberFormat="1" applyBorder="1" applyAlignment="1" applyProtection="1">
      <alignment horizontal="left" vertical="top"/>
      <protection locked="0"/>
    </xf>
    <xf numFmtId="43" fontId="9" fillId="0" borderId="1" xfId="47" applyFont="1" applyFill="1" applyBorder="1" applyAlignment="1" applyProtection="1">
      <alignment horizontal="left"/>
      <protection locked="0"/>
    </xf>
    <xf numFmtId="0" fontId="10" fillId="0" borderId="1" xfId="23" quotePrefix="1" applyFont="1" applyBorder="1" applyAlignment="1" applyProtection="1">
      <alignment horizontal="left"/>
      <protection locked="0"/>
    </xf>
    <xf numFmtId="0" fontId="9" fillId="0" borderId="1" xfId="23" quotePrefix="1" applyBorder="1" applyAlignment="1" applyProtection="1">
      <alignment horizontal="left" vertical="top"/>
      <protection locked="0"/>
    </xf>
    <xf numFmtId="0" fontId="13" fillId="0" borderId="1" xfId="23" applyFont="1" applyBorder="1" applyAlignment="1" applyProtection="1">
      <alignment horizontal="left"/>
      <protection locked="0"/>
    </xf>
    <xf numFmtId="0" fontId="10" fillId="0" borderId="1" xfId="23" quotePrefix="1" applyFont="1" applyBorder="1" applyAlignment="1" applyProtection="1">
      <alignment horizontal="left" vertical="top"/>
      <protection locked="0"/>
    </xf>
    <xf numFmtId="43" fontId="10" fillId="0" borderId="1" xfId="47" quotePrefix="1" applyFont="1" applyFill="1" applyBorder="1" applyAlignment="1" applyProtection="1">
      <alignment horizontal="left"/>
      <protection locked="0"/>
    </xf>
    <xf numFmtId="1" fontId="9" fillId="0" borderId="1" xfId="1" applyNumberFormat="1" applyBorder="1" applyAlignment="1" applyProtection="1">
      <alignment horizontal="left" vertical="top"/>
      <protection locked="0"/>
    </xf>
    <xf numFmtId="16" fontId="9" fillId="0" borderId="1" xfId="1" applyNumberFormat="1" applyBorder="1" applyAlignment="1" applyProtection="1">
      <alignment horizontal="left" vertical="top"/>
      <protection locked="0"/>
    </xf>
    <xf numFmtId="0" fontId="32" fillId="0" borderId="1" xfId="1" applyFont="1" applyBorder="1" applyAlignment="1" applyProtection="1">
      <alignment horizontal="left" vertical="top"/>
      <protection locked="0"/>
    </xf>
    <xf numFmtId="0" fontId="32" fillId="0" borderId="1" xfId="1" applyFont="1" applyBorder="1" applyAlignment="1" applyProtection="1">
      <alignment horizontal="left"/>
      <protection locked="0"/>
    </xf>
    <xf numFmtId="0" fontId="9" fillId="0" borderId="1" xfId="1" applyBorder="1" applyAlignment="1" applyProtection="1">
      <alignment horizontal="left"/>
      <protection locked="0"/>
    </xf>
    <xf numFmtId="0" fontId="9" fillId="0" borderId="1" xfId="1" applyBorder="1" applyAlignment="1" applyProtection="1">
      <alignment horizontal="left" vertical="top" wrapText="1"/>
      <protection locked="0"/>
    </xf>
    <xf numFmtId="0" fontId="9" fillId="0" borderId="1" xfId="1" applyBorder="1" applyAlignment="1" applyProtection="1">
      <alignment horizontal="left" wrapText="1"/>
      <protection locked="0"/>
    </xf>
    <xf numFmtId="3" fontId="9" fillId="0" borderId="1" xfId="47" applyNumberFormat="1" applyFont="1" applyFill="1" applyBorder="1" applyAlignment="1" applyProtection="1">
      <alignment horizontal="left" wrapText="1"/>
      <protection locked="0"/>
    </xf>
    <xf numFmtId="4" fontId="9" fillId="0" borderId="1" xfId="47" applyNumberFormat="1" applyFont="1" applyFill="1" applyBorder="1" applyAlignment="1" applyProtection="1">
      <alignment horizontal="left" wrapText="1"/>
      <protection locked="0"/>
    </xf>
    <xf numFmtId="4" fontId="0" fillId="0" borderId="1" xfId="0" applyNumberFormat="1" applyBorder="1" applyAlignment="1" applyProtection="1">
      <alignment horizontal="left"/>
      <protection locked="0"/>
    </xf>
    <xf numFmtId="3" fontId="9" fillId="0" borderId="1" xfId="47" applyNumberFormat="1" applyFont="1" applyFill="1" applyBorder="1" applyAlignment="1" applyProtection="1">
      <alignment horizontal="left"/>
      <protection locked="0"/>
    </xf>
    <xf numFmtId="4" fontId="9" fillId="0" borderId="1" xfId="47" quotePrefix="1" applyNumberFormat="1" applyFont="1" applyFill="1" applyBorder="1" applyAlignment="1" applyProtection="1">
      <alignment horizontal="left"/>
      <protection locked="0"/>
    </xf>
    <xf numFmtId="16" fontId="9" fillId="0" borderId="1" xfId="1" applyNumberFormat="1" applyBorder="1" applyAlignment="1" applyProtection="1">
      <alignment horizontal="left" vertical="top" wrapText="1"/>
      <protection locked="0"/>
    </xf>
    <xf numFmtId="0" fontId="9" fillId="0" borderId="1" xfId="1" applyBorder="1" applyAlignment="1" applyProtection="1">
      <alignment horizontal="left" vertical="top"/>
      <protection locked="0"/>
    </xf>
    <xf numFmtId="0" fontId="9" fillId="0" borderId="1" xfId="1" applyBorder="1" applyAlignment="1" applyProtection="1">
      <alignment horizontal="left" vertical="justify" shrinkToFit="1"/>
      <protection locked="0"/>
    </xf>
    <xf numFmtId="0" fontId="9" fillId="0" borderId="1" xfId="1" applyBorder="1" applyAlignment="1" applyProtection="1">
      <alignment horizontal="left" shrinkToFit="1"/>
      <protection locked="0"/>
    </xf>
    <xf numFmtId="0" fontId="9" fillId="0" borderId="1" xfId="1" applyBorder="1" applyAlignment="1" applyProtection="1">
      <alignment horizontal="left" vertical="top" shrinkToFit="1"/>
      <protection locked="0"/>
    </xf>
    <xf numFmtId="0" fontId="13" fillId="0" borderId="1" xfId="1" applyFont="1" applyBorder="1" applyAlignment="1" applyProtection="1">
      <alignment horizontal="left" vertical="top"/>
      <protection locked="0"/>
    </xf>
    <xf numFmtId="0" fontId="13" fillId="0" borderId="1" xfId="1" applyFont="1" applyBorder="1" applyAlignment="1" applyProtection="1">
      <alignment horizontal="left"/>
      <protection locked="0"/>
    </xf>
    <xf numFmtId="4" fontId="9" fillId="0" borderId="1" xfId="47" applyNumberFormat="1" applyFont="1" applyFill="1" applyBorder="1" applyAlignment="1" applyProtection="1">
      <alignment horizontal="left"/>
      <protection locked="0"/>
    </xf>
    <xf numFmtId="3" fontId="16" fillId="0" borderId="1" xfId="47" applyNumberFormat="1" applyFont="1" applyFill="1" applyBorder="1" applyAlignment="1" applyProtection="1">
      <alignment horizontal="left" wrapText="1"/>
      <protection locked="0"/>
    </xf>
    <xf numFmtId="0" fontId="31" fillId="0" borderId="1" xfId="1" applyFont="1" applyBorder="1" applyAlignment="1" applyProtection="1">
      <alignment horizontal="left" vertical="top"/>
      <protection locked="0"/>
    </xf>
    <xf numFmtId="0" fontId="31" fillId="0" borderId="1" xfId="1" applyFont="1" applyBorder="1" applyAlignment="1" applyProtection="1">
      <alignment horizontal="left" vertical="top" wrapText="1"/>
      <protection locked="0"/>
    </xf>
    <xf numFmtId="0" fontId="31" fillId="0" borderId="1" xfId="1" applyFont="1" applyBorder="1" applyAlignment="1" applyProtection="1">
      <alignment horizontal="left" wrapText="1"/>
      <protection locked="0"/>
    </xf>
    <xf numFmtId="0" fontId="31" fillId="0" borderId="1" xfId="1" applyFont="1" applyBorder="1" applyAlignment="1" applyProtection="1">
      <alignment horizontal="left"/>
      <protection locked="0"/>
    </xf>
    <xf numFmtId="16" fontId="31" fillId="0" borderId="1" xfId="1" applyNumberFormat="1" applyFont="1" applyBorder="1" applyAlignment="1" applyProtection="1">
      <alignment horizontal="left" vertical="top"/>
      <protection locked="0"/>
    </xf>
    <xf numFmtId="4" fontId="31" fillId="0" borderId="1" xfId="47" applyNumberFormat="1" applyFont="1" applyFill="1" applyBorder="1" applyAlignment="1" applyProtection="1">
      <alignment horizontal="left" wrapText="1"/>
      <protection locked="0"/>
    </xf>
    <xf numFmtId="4" fontId="31" fillId="0" borderId="1" xfId="47" applyNumberFormat="1" applyFont="1" applyFill="1" applyBorder="1" applyAlignment="1" applyProtection="1">
      <alignment horizontal="left"/>
      <protection locked="0"/>
    </xf>
    <xf numFmtId="4" fontId="10" fillId="0" borderId="1" xfId="47" applyNumberFormat="1" applyFont="1" applyFill="1" applyBorder="1" applyAlignment="1" applyProtection="1">
      <alignment horizontal="left" wrapText="1"/>
      <protection locked="0"/>
    </xf>
    <xf numFmtId="4" fontId="10" fillId="0" borderId="1" xfId="47" applyNumberFormat="1" applyFont="1" applyFill="1" applyBorder="1" applyAlignment="1" applyProtection="1">
      <alignment horizontal="left"/>
      <protection locked="0"/>
    </xf>
    <xf numFmtId="0" fontId="9" fillId="0" borderId="1" xfId="0" applyFont="1" applyBorder="1" applyAlignment="1" applyProtection="1">
      <alignment horizontal="left"/>
      <protection locked="0"/>
    </xf>
    <xf numFmtId="0" fontId="0" fillId="0" borderId="1" xfId="0" applyBorder="1" applyAlignment="1" applyProtection="1">
      <alignment horizontal="left"/>
      <protection locked="0"/>
    </xf>
    <xf numFmtId="3" fontId="0" fillId="0" borderId="1" xfId="47" applyNumberFormat="1" applyFont="1" applyFill="1" applyBorder="1" applyAlignment="1" applyProtection="1">
      <alignment horizontal="left"/>
      <protection locked="0"/>
    </xf>
    <xf numFmtId="0" fontId="9" fillId="0" borderId="1" xfId="0" applyFont="1" applyBorder="1" applyAlignment="1" applyProtection="1">
      <alignment horizontal="left" vertical="top"/>
      <protection locked="0"/>
    </xf>
    <xf numFmtId="0" fontId="13" fillId="0" borderId="1" xfId="0" applyFont="1" applyBorder="1" applyAlignment="1" applyProtection="1">
      <alignment horizontal="left" vertical="justify" wrapText="1"/>
      <protection locked="0"/>
    </xf>
    <xf numFmtId="0" fontId="13"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wrapText="1"/>
      <protection locked="0"/>
    </xf>
    <xf numFmtId="0" fontId="9" fillId="0" borderId="1" xfId="0" applyFont="1" applyBorder="1" applyAlignment="1" applyProtection="1">
      <alignment horizontal="left" vertical="justify" wrapText="1"/>
      <protection locked="0"/>
    </xf>
    <xf numFmtId="1" fontId="9" fillId="0" borderId="1" xfId="0" applyNumberFormat="1"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protection locked="0"/>
    </xf>
    <xf numFmtId="0" fontId="10"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23" applyBorder="1" applyAlignment="1" applyProtection="1">
      <alignment horizontal="left"/>
      <protection locked="0"/>
    </xf>
    <xf numFmtId="0" fontId="35" fillId="0" borderId="1" xfId="1" applyFont="1" applyBorder="1" applyAlignment="1" applyProtection="1">
      <alignment horizontal="left"/>
      <protection locked="0"/>
    </xf>
    <xf numFmtId="3" fontId="10" fillId="0" borderId="1" xfId="47" applyNumberFormat="1" applyFont="1" applyFill="1" applyBorder="1" applyAlignment="1" applyProtection="1">
      <alignment horizontal="left"/>
      <protection locked="0"/>
    </xf>
    <xf numFmtId="3" fontId="16" fillId="0" borderId="1" xfId="47" applyNumberFormat="1" applyFont="1" applyFill="1" applyBorder="1" applyAlignment="1" applyProtection="1">
      <alignment horizontal="left"/>
      <protection locked="0"/>
    </xf>
    <xf numFmtId="0" fontId="36" fillId="0" borderId="1" xfId="1" applyFont="1" applyBorder="1" applyAlignment="1" applyProtection="1">
      <alignment horizontal="left" wrapText="1"/>
      <protection locked="0"/>
    </xf>
    <xf numFmtId="3" fontId="37" fillId="0" borderId="1" xfId="47" applyNumberFormat="1" applyFont="1" applyFill="1" applyBorder="1" applyAlignment="1" applyProtection="1">
      <alignment horizontal="left" wrapText="1"/>
      <protection locked="0"/>
    </xf>
    <xf numFmtId="0" fontId="10" fillId="0" borderId="1" xfId="1" applyFont="1" applyBorder="1" applyAlignment="1" applyProtection="1">
      <alignment horizontal="left" vertical="top" wrapText="1"/>
      <protection locked="0"/>
    </xf>
    <xf numFmtId="0" fontId="10" fillId="0" borderId="1" xfId="1" applyFont="1" applyBorder="1" applyAlignment="1" applyProtection="1">
      <alignment horizontal="left" wrapText="1"/>
      <protection locked="0"/>
    </xf>
    <xf numFmtId="3" fontId="36" fillId="0" borderId="1" xfId="47" applyNumberFormat="1" applyFont="1" applyFill="1" applyBorder="1" applyAlignment="1" applyProtection="1">
      <alignment horizontal="left" wrapText="1"/>
      <protection locked="0"/>
    </xf>
    <xf numFmtId="0" fontId="9" fillId="0" borderId="1" xfId="1" applyBorder="1" applyAlignment="1" applyProtection="1">
      <alignment horizontal="left" vertical="justify" wrapText="1"/>
      <protection locked="0"/>
    </xf>
    <xf numFmtId="1" fontId="10" fillId="0" borderId="1" xfId="1" applyNumberFormat="1" applyFont="1" applyBorder="1" applyAlignment="1" applyProtection="1">
      <alignment horizontal="left" vertical="center"/>
      <protection locked="0"/>
    </xf>
    <xf numFmtId="0" fontId="13" fillId="0" borderId="1" xfId="1" applyFont="1" applyBorder="1" applyAlignment="1" applyProtection="1">
      <alignment horizontal="left" vertical="center" wrapText="1"/>
      <protection locked="0"/>
    </xf>
    <xf numFmtId="0" fontId="13" fillId="0" borderId="1" xfId="1" applyFont="1" applyBorder="1" applyAlignment="1" applyProtection="1">
      <alignment horizontal="left" wrapText="1"/>
      <protection locked="0"/>
    </xf>
    <xf numFmtId="0" fontId="38" fillId="0" borderId="1" xfId="0" applyFont="1" applyBorder="1" applyAlignment="1" applyProtection="1">
      <alignment horizontal="left" vertical="top"/>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left"/>
      <protection locked="0"/>
    </xf>
    <xf numFmtId="0" fontId="38" fillId="0" borderId="1" xfId="0" applyFont="1" applyBorder="1" applyAlignment="1" applyProtection="1">
      <alignment horizontal="left"/>
      <protection locked="0"/>
    </xf>
    <xf numFmtId="3" fontId="38" fillId="0" borderId="1" xfId="47" applyNumberFormat="1" applyFont="1" applyFill="1" applyBorder="1" applyAlignment="1" applyProtection="1">
      <alignment horizontal="left"/>
      <protection locked="0"/>
    </xf>
    <xf numFmtId="4" fontId="38" fillId="0" borderId="1" xfId="47" applyNumberFormat="1" applyFont="1" applyFill="1" applyBorder="1" applyAlignment="1" applyProtection="1">
      <alignment horizontal="left"/>
      <protection locked="0"/>
    </xf>
    <xf numFmtId="0" fontId="10" fillId="0" borderId="1" xfId="23" applyFont="1" applyBorder="1" applyAlignment="1" applyProtection="1">
      <alignment horizontal="left" vertical="top" wrapText="1"/>
      <protection locked="0"/>
    </xf>
    <xf numFmtId="0" fontId="9" fillId="0" borderId="1" xfId="23" applyBorder="1" applyAlignment="1" applyProtection="1">
      <alignment horizontal="left" wrapText="1"/>
      <protection locked="0"/>
    </xf>
    <xf numFmtId="3" fontId="9" fillId="0" borderId="1" xfId="27" applyNumberFormat="1" applyFont="1" applyFill="1" applyBorder="1" applyAlignment="1" applyProtection="1">
      <alignment horizontal="left"/>
      <protection locked="0"/>
    </xf>
    <xf numFmtId="0" fontId="40" fillId="0" borderId="1" xfId="1" applyFont="1" applyBorder="1" applyAlignment="1" applyProtection="1">
      <alignment horizontal="left"/>
      <protection locked="0"/>
    </xf>
    <xf numFmtId="3" fontId="31" fillId="0" borderId="1" xfId="0" applyNumberFormat="1" applyFont="1" applyBorder="1" applyAlignment="1" applyProtection="1">
      <alignment horizontal="left"/>
      <protection locked="0"/>
    </xf>
    <xf numFmtId="0" fontId="31" fillId="0" borderId="1" xfId="0" applyFont="1" applyBorder="1" applyAlignment="1" applyProtection="1">
      <alignment horizontal="left" vertical="top" wrapText="1"/>
      <protection locked="0"/>
    </xf>
    <xf numFmtId="0" fontId="40" fillId="0" borderId="1" xfId="1" applyFont="1" applyBorder="1" applyAlignment="1" applyProtection="1">
      <alignment horizontal="left" wrapText="1"/>
      <protection locked="0"/>
    </xf>
    <xf numFmtId="0" fontId="31" fillId="0" borderId="1" xfId="0" applyFont="1" applyBorder="1" applyAlignment="1" applyProtection="1">
      <alignment horizontal="left" vertical="top"/>
      <protection locked="0"/>
    </xf>
    <xf numFmtId="0" fontId="31" fillId="0" borderId="1" xfId="0" applyFont="1" applyBorder="1" applyAlignment="1" applyProtection="1">
      <alignment horizontal="left" wrapText="1"/>
      <protection locked="0"/>
    </xf>
    <xf numFmtId="168" fontId="31" fillId="0" borderId="1" xfId="47" applyNumberFormat="1" applyFont="1" applyFill="1" applyBorder="1" applyAlignment="1" applyProtection="1">
      <alignment horizontal="left"/>
      <protection locked="0"/>
    </xf>
    <xf numFmtId="0" fontId="40" fillId="0" borderId="1" xfId="1" applyFont="1" applyBorder="1" applyAlignment="1" applyProtection="1">
      <alignment horizontal="left" vertical="top" wrapText="1"/>
      <protection locked="0"/>
    </xf>
    <xf numFmtId="168" fontId="9" fillId="0" borderId="1" xfId="47" applyNumberFormat="1" applyFont="1" applyFill="1" applyBorder="1" applyAlignment="1" applyProtection="1">
      <alignment horizontal="left"/>
      <protection locked="0"/>
    </xf>
    <xf numFmtId="43" fontId="31" fillId="0" borderId="1" xfId="47" applyFont="1" applyFill="1" applyBorder="1" applyAlignment="1" applyProtection="1">
      <alignment horizontal="left"/>
      <protection locked="0"/>
    </xf>
    <xf numFmtId="0" fontId="13" fillId="0" borderId="1" xfId="1" applyFont="1" applyBorder="1" applyAlignment="1">
      <alignment horizontal="left" vertical="top"/>
    </xf>
    <xf numFmtId="1" fontId="31" fillId="0" borderId="1" xfId="0" applyNumberFormat="1" applyFont="1" applyBorder="1" applyAlignment="1" applyProtection="1">
      <alignment horizontal="left" vertical="top"/>
      <protection locked="0"/>
    </xf>
    <xf numFmtId="43" fontId="9" fillId="0" borderId="1" xfId="47" quotePrefix="1" applyFont="1" applyFill="1" applyBorder="1" applyAlignment="1" applyProtection="1">
      <alignment horizontal="left"/>
      <protection locked="0"/>
    </xf>
    <xf numFmtId="43" fontId="10" fillId="0" borderId="1" xfId="47" applyFont="1" applyFill="1" applyBorder="1" applyAlignment="1" applyProtection="1">
      <alignment horizontal="left" vertical="center" wrapText="1"/>
      <protection locked="0"/>
    </xf>
    <xf numFmtId="43" fontId="10" fillId="0" borderId="1" xfId="47" applyFont="1" applyFill="1" applyBorder="1" applyAlignment="1" applyProtection="1">
      <alignment horizontal="left" vertical="center"/>
      <protection locked="0"/>
    </xf>
    <xf numFmtId="0" fontId="10" fillId="0" borderId="1" xfId="0" quotePrefix="1" applyFont="1" applyBorder="1" applyAlignment="1" applyProtection="1">
      <alignment horizontal="left"/>
      <protection locked="0"/>
    </xf>
    <xf numFmtId="0" fontId="9" fillId="0" borderId="1" xfId="0" quotePrefix="1" applyFont="1" applyBorder="1" applyAlignment="1" applyProtection="1">
      <alignment horizontal="left" vertical="top"/>
      <protection locked="0"/>
    </xf>
    <xf numFmtId="0" fontId="10" fillId="0" borderId="1" xfId="0" quotePrefix="1" applyFont="1" applyBorder="1" applyAlignment="1" applyProtection="1">
      <alignment horizontal="left" vertical="top"/>
      <protection locked="0"/>
    </xf>
    <xf numFmtId="43" fontId="9" fillId="0" borderId="1" xfId="2" applyFont="1" applyFill="1" applyBorder="1" applyAlignment="1" applyProtection="1">
      <alignment horizontal="left"/>
      <protection locked="0"/>
    </xf>
    <xf numFmtId="0" fontId="10" fillId="0" borderId="1" xfId="1" quotePrefix="1" applyFont="1" applyBorder="1" applyAlignment="1" applyProtection="1">
      <alignment horizontal="left"/>
      <protection locked="0"/>
    </xf>
    <xf numFmtId="0" fontId="35" fillId="0" borderId="1" xfId="1" applyFont="1" applyBorder="1" applyAlignment="1" applyProtection="1">
      <alignment horizontal="left" vertical="top"/>
      <protection locked="0"/>
    </xf>
    <xf numFmtId="3" fontId="9" fillId="0" borderId="1" xfId="2" applyNumberFormat="1" applyFont="1" applyFill="1" applyBorder="1" applyAlignment="1" applyProtection="1">
      <alignment horizontal="left"/>
      <protection locked="0"/>
    </xf>
    <xf numFmtId="4" fontId="9" fillId="0" borderId="1" xfId="1" applyNumberFormat="1" applyBorder="1" applyAlignment="1" applyProtection="1">
      <alignment horizontal="left"/>
      <protection locked="0"/>
    </xf>
    <xf numFmtId="3" fontId="9" fillId="0" borderId="1" xfId="1" applyNumberFormat="1" applyBorder="1" applyAlignment="1" applyProtection="1">
      <alignment horizontal="left"/>
      <protection locked="0"/>
    </xf>
    <xf numFmtId="0" fontId="10" fillId="0" borderId="1" xfId="1" applyFont="1" applyBorder="1" applyAlignment="1" applyProtection="1">
      <alignment horizontal="left" vertical="top"/>
      <protection locked="0"/>
    </xf>
    <xf numFmtId="0" fontId="10" fillId="0" borderId="1" xfId="1" applyFont="1" applyBorder="1" applyAlignment="1" applyProtection="1">
      <alignment horizontal="left"/>
      <protection locked="0"/>
    </xf>
    <xf numFmtId="4" fontId="35" fillId="0" borderId="1" xfId="1" applyNumberFormat="1" applyFont="1" applyBorder="1" applyAlignment="1" applyProtection="1">
      <alignment horizontal="left"/>
      <protection locked="0"/>
    </xf>
    <xf numFmtId="3" fontId="10" fillId="0" borderId="1" xfId="27" applyNumberFormat="1" applyFont="1" applyFill="1" applyBorder="1" applyAlignment="1" applyProtection="1">
      <alignment horizontal="left"/>
      <protection locked="0"/>
    </xf>
    <xf numFmtId="4" fontId="9" fillId="0" borderId="1" xfId="1" applyNumberFormat="1" applyBorder="1" applyAlignment="1" applyProtection="1">
      <alignment horizontal="left" wrapText="1"/>
      <protection locked="0"/>
    </xf>
    <xf numFmtId="3" fontId="9" fillId="0" borderId="1" xfId="27" applyNumberFormat="1" applyFont="1" applyFill="1" applyBorder="1" applyAlignment="1" applyProtection="1">
      <alignment horizontal="left" wrapText="1"/>
      <protection locked="0"/>
    </xf>
    <xf numFmtId="4" fontId="9" fillId="0" borderId="1" xfId="2" applyNumberFormat="1" applyFont="1" applyFill="1" applyBorder="1" applyAlignment="1" applyProtection="1">
      <alignment horizontal="left"/>
      <protection locked="0"/>
    </xf>
    <xf numFmtId="1" fontId="9" fillId="0" borderId="1" xfId="0" quotePrefix="1" applyNumberFormat="1" applyFont="1" applyBorder="1" applyAlignment="1" applyProtection="1">
      <alignment horizontal="left" vertical="top"/>
      <protection locked="0"/>
    </xf>
    <xf numFmtId="0" fontId="40" fillId="0" borderId="1" xfId="1" applyFont="1" applyBorder="1" applyAlignment="1" applyProtection="1">
      <alignment horizontal="left" vertical="top"/>
      <protection locked="0"/>
    </xf>
    <xf numFmtId="0" fontId="10" fillId="0" borderId="1" xfId="0" applyFont="1" applyBorder="1" applyAlignment="1" applyProtection="1">
      <alignment horizontal="left" vertical="justify"/>
      <protection locked="0"/>
    </xf>
    <xf numFmtId="0" fontId="10" fillId="0" borderId="1" xfId="0" applyFont="1" applyBorder="1" applyAlignment="1" applyProtection="1">
      <alignment horizontal="left"/>
      <protection locked="0"/>
    </xf>
    <xf numFmtId="4" fontId="10" fillId="0" borderId="1" xfId="0" applyNumberFormat="1" applyFont="1" applyBorder="1" applyAlignment="1" applyProtection="1">
      <alignment horizontal="left"/>
      <protection locked="0"/>
    </xf>
    <xf numFmtId="164" fontId="9" fillId="0" borderId="1" xfId="23" applyNumberFormat="1" applyBorder="1" applyAlignment="1">
      <alignment horizontal="left"/>
    </xf>
    <xf numFmtId="164" fontId="9" fillId="0" borderId="1" xfId="23" applyNumberFormat="1" applyBorder="1" applyAlignment="1">
      <alignment horizontal="left" vertical="top"/>
    </xf>
    <xf numFmtId="3" fontId="9" fillId="0" borderId="1" xfId="47" applyNumberFormat="1" applyFont="1" applyFill="1" applyBorder="1" applyAlignment="1">
      <alignment horizontal="left"/>
    </xf>
    <xf numFmtId="43" fontId="9" fillId="0" borderId="1" xfId="47" applyFont="1" applyFill="1" applyBorder="1" applyAlignment="1">
      <alignment horizontal="left"/>
    </xf>
    <xf numFmtId="168" fontId="9" fillId="0" borderId="1" xfId="47" applyNumberFormat="1" applyFont="1" applyFill="1" applyBorder="1" applyAlignment="1">
      <alignment horizontal="left"/>
    </xf>
    <xf numFmtId="0" fontId="10" fillId="0" borderId="1" xfId="23" quotePrefix="1" applyFont="1" applyBorder="1" applyAlignment="1">
      <alignment horizontal="left"/>
    </xf>
    <xf numFmtId="0" fontId="10" fillId="0" borderId="1" xfId="23" quotePrefix="1" applyFont="1" applyBorder="1" applyAlignment="1">
      <alignment horizontal="left" vertical="top"/>
    </xf>
    <xf numFmtId="0" fontId="13" fillId="0" borderId="1" xfId="23" applyFont="1" applyBorder="1" applyAlignment="1">
      <alignment horizontal="left"/>
    </xf>
    <xf numFmtId="3" fontId="10" fillId="0" borderId="1" xfId="47" quotePrefix="1" applyNumberFormat="1" applyFont="1" applyFill="1" applyBorder="1" applyAlignment="1">
      <alignment horizontal="left"/>
    </xf>
    <xf numFmtId="0" fontId="10" fillId="0" borderId="1" xfId="8" applyFont="1" applyBorder="1" applyAlignment="1">
      <alignment horizontal="left"/>
    </xf>
    <xf numFmtId="0" fontId="13" fillId="0" borderId="1" xfId="8" applyFont="1" applyBorder="1" applyAlignment="1">
      <alignment horizontal="left"/>
    </xf>
    <xf numFmtId="3" fontId="10" fillId="0" borderId="1" xfId="47" applyNumberFormat="1" applyFont="1" applyFill="1" applyBorder="1" applyAlignment="1">
      <alignment horizontal="left"/>
    </xf>
    <xf numFmtId="43" fontId="10" fillId="0" borderId="1" xfId="47" applyFont="1" applyFill="1" applyBorder="1" applyAlignment="1">
      <alignment horizontal="left"/>
    </xf>
    <xf numFmtId="168" fontId="10" fillId="0" borderId="1" xfId="47" applyNumberFormat="1" applyFont="1" applyFill="1" applyBorder="1" applyAlignment="1">
      <alignment horizontal="left"/>
    </xf>
    <xf numFmtId="0" fontId="9" fillId="0" borderId="1" xfId="8" applyBorder="1" applyAlignment="1">
      <alignment horizontal="left"/>
    </xf>
    <xf numFmtId="0" fontId="9" fillId="0" borderId="1" xfId="1" applyBorder="1" applyAlignment="1">
      <alignment horizontal="left" vertical="top"/>
    </xf>
    <xf numFmtId="0" fontId="9" fillId="0" borderId="1" xfId="8" applyBorder="1" applyAlignment="1">
      <alignment horizontal="left" vertical="top" wrapText="1"/>
    </xf>
    <xf numFmtId="2" fontId="9" fillId="0" borderId="1" xfId="23" applyNumberFormat="1" applyBorder="1" applyAlignment="1">
      <alignment horizontal="left"/>
    </xf>
    <xf numFmtId="171" fontId="9" fillId="0" borderId="1" xfId="47" applyNumberFormat="1" applyFont="1" applyFill="1" applyBorder="1" applyAlignment="1">
      <alignment horizontal="left"/>
    </xf>
    <xf numFmtId="0" fontId="16" fillId="0" borderId="1" xfId="8" applyFont="1" applyBorder="1" applyAlignment="1">
      <alignment horizontal="left"/>
    </xf>
    <xf numFmtId="3" fontId="16" fillId="0" borderId="1" xfId="47" applyNumberFormat="1" applyFont="1" applyFill="1" applyBorder="1" applyAlignment="1">
      <alignment horizontal="left"/>
    </xf>
    <xf numFmtId="0" fontId="9" fillId="0" borderId="1" xfId="8" applyBorder="1" applyAlignment="1">
      <alignment horizontal="left" vertical="top"/>
    </xf>
    <xf numFmtId="0" fontId="9" fillId="0" borderId="1" xfId="1" applyBorder="1" applyAlignment="1">
      <alignment horizontal="left"/>
    </xf>
    <xf numFmtId="0" fontId="9" fillId="0" borderId="1" xfId="1" applyBorder="1" applyAlignment="1">
      <alignment horizontal="left" vertical="top" wrapText="1"/>
    </xf>
    <xf numFmtId="43" fontId="9" fillId="0" borderId="1" xfId="27" applyFont="1" applyFill="1" applyBorder="1" applyAlignment="1">
      <alignment horizontal="left"/>
    </xf>
    <xf numFmtId="0" fontId="31" fillId="0" borderId="1" xfId="1" applyFont="1" applyBorder="1" applyAlignment="1">
      <alignment horizontal="left" vertical="top"/>
    </xf>
    <xf numFmtId="0" fontId="31" fillId="0" borderId="1" xfId="8" applyFont="1" applyBorder="1" applyAlignment="1">
      <alignment horizontal="left" vertical="top"/>
    </xf>
    <xf numFmtId="0" fontId="31" fillId="0" borderId="1" xfId="8" applyFont="1" applyBorder="1" applyAlignment="1">
      <alignment horizontal="left" vertical="top" wrapText="1"/>
    </xf>
    <xf numFmtId="0" fontId="31" fillId="0" borderId="1" xfId="8" applyFont="1" applyBorder="1" applyAlignment="1">
      <alignment horizontal="left"/>
    </xf>
    <xf numFmtId="3" fontId="31" fillId="0" borderId="1" xfId="47" applyNumberFormat="1" applyFont="1" applyFill="1" applyBorder="1" applyAlignment="1">
      <alignment horizontal="left" wrapText="1"/>
    </xf>
    <xf numFmtId="3" fontId="9" fillId="0" borderId="1" xfId="47" applyNumberFormat="1" applyFont="1" applyFill="1" applyBorder="1" applyAlignment="1">
      <alignment horizontal="left" wrapText="1"/>
    </xf>
    <xf numFmtId="0" fontId="13" fillId="0" borderId="1" xfId="8" applyFont="1" applyBorder="1" applyAlignment="1">
      <alignment horizontal="left" vertical="top" wrapText="1"/>
    </xf>
    <xf numFmtId="0" fontId="41" fillId="0" borderId="1" xfId="8" applyFont="1" applyBorder="1" applyAlignment="1">
      <alignment horizontal="left"/>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xf>
    <xf numFmtId="0" fontId="13" fillId="0" borderId="1" xfId="8" applyFont="1" applyBorder="1" applyAlignment="1">
      <alignment horizontal="left" vertical="top"/>
    </xf>
    <xf numFmtId="168" fontId="9" fillId="0" borderId="1" xfId="27" applyNumberFormat="1" applyFont="1" applyFill="1" applyBorder="1" applyAlignment="1">
      <alignment horizontal="left"/>
    </xf>
    <xf numFmtId="0" fontId="40" fillId="0" borderId="1" xfId="0" quotePrefix="1" applyFont="1" applyBorder="1" applyAlignment="1">
      <alignment horizontal="left" vertical="top" wrapText="1"/>
    </xf>
    <xf numFmtId="0" fontId="10" fillId="0" borderId="1" xfId="1" applyFont="1" applyBorder="1" applyAlignment="1">
      <alignment horizontal="left" vertical="center"/>
    </xf>
    <xf numFmtId="0" fontId="13" fillId="0" borderId="1" xfId="1" applyFont="1" applyBorder="1" applyAlignment="1">
      <alignment horizontal="left" vertical="top" wrapText="1"/>
    </xf>
    <xf numFmtId="0" fontId="10" fillId="0" borderId="1" xfId="1" applyFont="1" applyBorder="1" applyAlignment="1">
      <alignment horizontal="left" vertical="top" wrapText="1"/>
    </xf>
    <xf numFmtId="3" fontId="10" fillId="0" borderId="1" xfId="47" applyNumberFormat="1" applyFont="1" applyFill="1" applyBorder="1" applyAlignment="1">
      <alignment horizontal="left" vertical="center" wrapText="1"/>
    </xf>
    <xf numFmtId="43" fontId="10" fillId="0" borderId="1" xfId="47" applyFont="1" applyFill="1" applyBorder="1" applyAlignment="1">
      <alignment horizontal="left" vertical="center" wrapText="1"/>
    </xf>
    <xf numFmtId="168" fontId="10" fillId="0" borderId="1" xfId="47" applyNumberFormat="1" applyFont="1" applyFill="1" applyBorder="1" applyAlignment="1">
      <alignment horizontal="left" vertical="center"/>
    </xf>
    <xf numFmtId="0" fontId="10" fillId="0" borderId="1" xfId="0" quotePrefix="1" applyFont="1" applyBorder="1" applyAlignment="1">
      <alignment horizontal="left"/>
    </xf>
    <xf numFmtId="0" fontId="10" fillId="0" borderId="1" xfId="0" quotePrefix="1" applyFont="1" applyBorder="1" applyAlignment="1">
      <alignment horizontal="left" vertical="top"/>
    </xf>
    <xf numFmtId="0" fontId="13" fillId="0" borderId="1" xfId="0" applyFont="1" applyBorder="1" applyAlignment="1">
      <alignment horizontal="left"/>
    </xf>
    <xf numFmtId="43" fontId="9" fillId="0" borderId="1" xfId="2" applyFont="1" applyFill="1" applyBorder="1" applyAlignment="1">
      <alignment horizontal="left"/>
    </xf>
    <xf numFmtId="168" fontId="9" fillId="0" borderId="1" xfId="2" applyNumberFormat="1" applyFont="1" applyFill="1" applyBorder="1" applyAlignment="1">
      <alignment horizontal="left"/>
    </xf>
    <xf numFmtId="0" fontId="10" fillId="0" borderId="1" xfId="1" quotePrefix="1" applyFont="1" applyBorder="1" applyAlignment="1">
      <alignment horizontal="left"/>
    </xf>
    <xf numFmtId="0" fontId="13" fillId="0" borderId="1" xfId="1" applyFont="1" applyBorder="1" applyAlignment="1">
      <alignment horizontal="left"/>
    </xf>
    <xf numFmtId="0" fontId="10" fillId="0" borderId="1" xfId="1" applyFont="1" applyBorder="1" applyAlignment="1">
      <alignment horizontal="left"/>
    </xf>
    <xf numFmtId="168" fontId="10" fillId="0" borderId="1" xfId="2" applyNumberFormat="1" applyFont="1" applyFill="1" applyBorder="1" applyAlignment="1">
      <alignment horizontal="left"/>
    </xf>
    <xf numFmtId="3" fontId="13" fillId="0" borderId="1" xfId="47" applyNumberFormat="1" applyFont="1" applyFill="1" applyBorder="1" applyAlignment="1">
      <alignment horizontal="left" vertical="top" wrapText="1"/>
    </xf>
  </cellXfs>
  <cellStyles count="117">
    <cellStyle name="Comma" xfId="84" builtinId="3"/>
    <cellStyle name="Comma 10" xfId="47" xr:uid="{00000000-0005-0000-0000-000001000000}"/>
    <cellStyle name="Comma 11" xfId="48" xr:uid="{00000000-0005-0000-0000-000002000000}"/>
    <cellStyle name="Comma 11 2" xfId="85" xr:uid="{00000000-0005-0000-0000-000003000000}"/>
    <cellStyle name="Comma 12" xfId="27" xr:uid="{00000000-0005-0000-0000-000004000000}"/>
    <cellStyle name="Comma 13" xfId="28" xr:uid="{00000000-0005-0000-0000-000005000000}"/>
    <cellStyle name="Comma 14" xfId="115" xr:uid="{00000000-0005-0000-0000-000006000000}"/>
    <cellStyle name="Comma 14 2 2" xfId="116" xr:uid="{00000000-0005-0000-0000-000007000000}"/>
    <cellStyle name="Comma 2" xfId="2" xr:uid="{00000000-0005-0000-0000-000008000000}"/>
    <cellStyle name="Comma 3" xfId="12" xr:uid="{00000000-0005-0000-0000-000009000000}"/>
    <cellStyle name="Comma 3 2" xfId="13" xr:uid="{00000000-0005-0000-0000-00000A000000}"/>
    <cellStyle name="Comma 3 3" xfId="49" xr:uid="{00000000-0005-0000-0000-00000B000000}"/>
    <cellStyle name="Comma 4" xfId="14" xr:uid="{00000000-0005-0000-0000-00000C000000}"/>
    <cellStyle name="Comma 5" xfId="15" xr:uid="{00000000-0005-0000-0000-00000D000000}"/>
    <cellStyle name="Comma 6" xfId="26" xr:uid="{00000000-0005-0000-0000-00000E000000}"/>
    <cellStyle name="Comma 6 2" xfId="50" xr:uid="{00000000-0005-0000-0000-00000F000000}"/>
    <cellStyle name="Comma 7" xfId="30" xr:uid="{00000000-0005-0000-0000-000010000000}"/>
    <cellStyle name="Comma 7 2" xfId="86" xr:uid="{00000000-0005-0000-0000-000011000000}"/>
    <cellStyle name="Comma 8" xfId="31" xr:uid="{00000000-0005-0000-0000-000012000000}"/>
    <cellStyle name="Comma 8 2" xfId="87" xr:uid="{00000000-0005-0000-0000-000013000000}"/>
    <cellStyle name="Comma 9" xfId="32" xr:uid="{00000000-0005-0000-0000-000014000000}"/>
    <cellStyle name="Comma 9 2" xfId="88" xr:uid="{00000000-0005-0000-0000-000015000000}"/>
    <cellStyle name="Comma0" xfId="3" xr:uid="{00000000-0005-0000-0000-000016000000}"/>
    <cellStyle name="Currency0" xfId="4" xr:uid="{00000000-0005-0000-0000-000017000000}"/>
    <cellStyle name="Date" xfId="5" xr:uid="{00000000-0005-0000-0000-000018000000}"/>
    <cellStyle name="Fixed" xfId="6" xr:uid="{00000000-0005-0000-0000-000019000000}"/>
    <cellStyle name="MC" xfId="9" xr:uid="{00000000-0005-0000-0000-00001A000000}"/>
    <cellStyle name="Normal" xfId="0" builtinId="0"/>
    <cellStyle name="Normal 10" xfId="33" xr:uid="{00000000-0005-0000-0000-00001C000000}"/>
    <cellStyle name="Normal 10 2" xfId="51" xr:uid="{00000000-0005-0000-0000-00001D000000}"/>
    <cellStyle name="Normal 10 2 2" xfId="89" xr:uid="{00000000-0005-0000-0000-00001E000000}"/>
    <cellStyle name="Normal 10 3" xfId="90" xr:uid="{00000000-0005-0000-0000-00001F000000}"/>
    <cellStyle name="Normal 11" xfId="52" xr:uid="{00000000-0005-0000-0000-000020000000}"/>
    <cellStyle name="Normal 11 2" xfId="91" xr:uid="{00000000-0005-0000-0000-000021000000}"/>
    <cellStyle name="Normal 12" xfId="53" xr:uid="{00000000-0005-0000-0000-000022000000}"/>
    <cellStyle name="Normal 12 2" xfId="92" xr:uid="{00000000-0005-0000-0000-000023000000}"/>
    <cellStyle name="Normal 13" xfId="23" xr:uid="{00000000-0005-0000-0000-000024000000}"/>
    <cellStyle name="Normal 14" xfId="54" xr:uid="{00000000-0005-0000-0000-000025000000}"/>
    <cellStyle name="Normal 14 2" xfId="93" xr:uid="{00000000-0005-0000-0000-000026000000}"/>
    <cellStyle name="Normal 15" xfId="34" xr:uid="{00000000-0005-0000-0000-000027000000}"/>
    <cellStyle name="Normal 16" xfId="55" xr:uid="{00000000-0005-0000-0000-000028000000}"/>
    <cellStyle name="Normal 16 2" xfId="94" xr:uid="{00000000-0005-0000-0000-000029000000}"/>
    <cellStyle name="Normal 17" xfId="56" xr:uid="{00000000-0005-0000-0000-00002A000000}"/>
    <cellStyle name="Normal 17 2" xfId="95" xr:uid="{00000000-0005-0000-0000-00002B000000}"/>
    <cellStyle name="Normal 18" xfId="83" xr:uid="{00000000-0005-0000-0000-00002C000000}"/>
    <cellStyle name="Normal 18 2" xfId="101" xr:uid="{00000000-0005-0000-0000-00002D000000}"/>
    <cellStyle name="Normal 18 2 2" xfId="108" xr:uid="{00000000-0005-0000-0000-00002E000000}"/>
    <cellStyle name="Normal 2" xfId="7" xr:uid="{00000000-0005-0000-0000-00002F000000}"/>
    <cellStyle name="Normal 2 2" xfId="22" xr:uid="{00000000-0005-0000-0000-000030000000}"/>
    <cellStyle name="Normal 2 2 2" xfId="35" xr:uid="{00000000-0005-0000-0000-000031000000}"/>
    <cellStyle name="Normal 2 3" xfId="8" xr:uid="{00000000-0005-0000-0000-000032000000}"/>
    <cellStyle name="Normal 2 4" xfId="10" xr:uid="{00000000-0005-0000-0000-000033000000}"/>
    <cellStyle name="Normal 2 5" xfId="77" xr:uid="{00000000-0005-0000-0000-000034000000}"/>
    <cellStyle name="Normal 3" xfId="1" xr:uid="{00000000-0005-0000-0000-000035000000}"/>
    <cellStyle name="Normal 3 2" xfId="21" xr:uid="{00000000-0005-0000-0000-000036000000}"/>
    <cellStyle name="Normal 3 3" xfId="36" xr:uid="{00000000-0005-0000-0000-000037000000}"/>
    <cellStyle name="Normal 3 4" xfId="37" xr:uid="{00000000-0005-0000-0000-000038000000}"/>
    <cellStyle name="Normal 3 4 2" xfId="96" xr:uid="{00000000-0005-0000-0000-000039000000}"/>
    <cellStyle name="Normal 4" xfId="38" xr:uid="{00000000-0005-0000-0000-00003A000000}"/>
    <cellStyle name="Normal 4 2" xfId="11" xr:uid="{00000000-0005-0000-0000-00003B000000}"/>
    <cellStyle name="Normal 4 3" xfId="39" xr:uid="{00000000-0005-0000-0000-00003C000000}"/>
    <cellStyle name="Normal 5" xfId="40" xr:uid="{00000000-0005-0000-0000-00003D000000}"/>
    <cellStyle name="Normal 6" xfId="24" xr:uid="{00000000-0005-0000-0000-00003E000000}"/>
    <cellStyle name="Normal 6 2" xfId="57" xr:uid="{00000000-0005-0000-0000-00003F000000}"/>
    <cellStyle name="Normal 6 2 10" xfId="102" xr:uid="{00000000-0005-0000-0000-000040000000}"/>
    <cellStyle name="Normal 6 2 10 2" xfId="109" xr:uid="{00000000-0005-0000-0000-000041000000}"/>
    <cellStyle name="Normal 6 2 2" xfId="58" xr:uid="{00000000-0005-0000-0000-000042000000}"/>
    <cellStyle name="Normal 6 2 2 2" xfId="64" xr:uid="{00000000-0005-0000-0000-000043000000}"/>
    <cellStyle name="Normal 6 2 2 2 2" xfId="79" xr:uid="{00000000-0005-0000-0000-000044000000}"/>
    <cellStyle name="Normal 6 2 2 2 2 2" xfId="104" xr:uid="{00000000-0005-0000-0000-000045000000}"/>
    <cellStyle name="Normal 6 2 2 2 2 2 2" xfId="111" xr:uid="{00000000-0005-0000-0000-000046000000}"/>
    <cellStyle name="Normal 6 2 3" xfId="59" xr:uid="{00000000-0005-0000-0000-000047000000}"/>
    <cellStyle name="Normal 6 2 3 2" xfId="60" xr:uid="{00000000-0005-0000-0000-000048000000}"/>
    <cellStyle name="Normal 6 2 3 2 2" xfId="97" xr:uid="{00000000-0005-0000-0000-000049000000}"/>
    <cellStyle name="Normal 6 2 3 3" xfId="98" xr:uid="{00000000-0005-0000-0000-00004A000000}"/>
    <cellStyle name="Normal 6 2 4" xfId="61" xr:uid="{00000000-0005-0000-0000-00004B000000}"/>
    <cellStyle name="Normal 6 2 4 2" xfId="66" xr:uid="{00000000-0005-0000-0000-00004C000000}"/>
    <cellStyle name="Normal 6 2 4 2 2" xfId="81" xr:uid="{00000000-0005-0000-0000-00004D000000}"/>
    <cellStyle name="Normal 6 2 4 2 2 2" xfId="106" xr:uid="{00000000-0005-0000-0000-00004E000000}"/>
    <cellStyle name="Normal 6 2 4 2 2 2 2" xfId="113" xr:uid="{00000000-0005-0000-0000-00004F000000}"/>
    <cellStyle name="Normal 6 2 4 3" xfId="68" xr:uid="{00000000-0005-0000-0000-000050000000}"/>
    <cellStyle name="Normal 6 2 4 4" xfId="67" xr:uid="{00000000-0005-0000-0000-000051000000}"/>
    <cellStyle name="Normal 6 2 4 4 2" xfId="82" xr:uid="{00000000-0005-0000-0000-000052000000}"/>
    <cellStyle name="Normal 6 2 4 4 2 2" xfId="107" xr:uid="{00000000-0005-0000-0000-000053000000}"/>
    <cellStyle name="Normal 6 2 4 4 2 2 2" xfId="114" xr:uid="{00000000-0005-0000-0000-000054000000}"/>
    <cellStyle name="Normal 6 2 4 5" xfId="69" xr:uid="{00000000-0005-0000-0000-000055000000}"/>
    <cellStyle name="Normal 6 2 4 6" xfId="70" xr:uid="{00000000-0005-0000-0000-000056000000}"/>
    <cellStyle name="Normal 6 2 4 7" xfId="71" xr:uid="{00000000-0005-0000-0000-000057000000}"/>
    <cellStyle name="Normal 6 2 4 8" xfId="72" xr:uid="{00000000-0005-0000-0000-000058000000}"/>
    <cellStyle name="Normal 6 2 5" xfId="62" xr:uid="{00000000-0005-0000-0000-000059000000}"/>
    <cellStyle name="Normal 6 2 5 2" xfId="63" xr:uid="{00000000-0005-0000-0000-00005A000000}"/>
    <cellStyle name="Normal 6 2 5 2 2" xfId="78" xr:uid="{00000000-0005-0000-0000-00005B000000}"/>
    <cellStyle name="Normal 6 2 5 2 2 2" xfId="103" xr:uid="{00000000-0005-0000-0000-00005C000000}"/>
    <cellStyle name="Normal 6 2 5 2 2 2 2" xfId="110" xr:uid="{00000000-0005-0000-0000-00005D000000}"/>
    <cellStyle name="Normal 6 2 6" xfId="73" xr:uid="{00000000-0005-0000-0000-00005E000000}"/>
    <cellStyle name="Normal 6 2 7" xfId="74" xr:uid="{00000000-0005-0000-0000-00005F000000}"/>
    <cellStyle name="Normal 6 2 8" xfId="75" xr:uid="{00000000-0005-0000-0000-000060000000}"/>
    <cellStyle name="Normal 6 2 9" xfId="76" xr:uid="{00000000-0005-0000-0000-000061000000}"/>
    <cellStyle name="Normal 7" xfId="41" xr:uid="{00000000-0005-0000-0000-000062000000}"/>
    <cellStyle name="Normal 7 2" xfId="42" xr:uid="{00000000-0005-0000-0000-000063000000}"/>
    <cellStyle name="Normal 8" xfId="43" xr:uid="{00000000-0005-0000-0000-000064000000}"/>
    <cellStyle name="Normal 8 2" xfId="99" xr:uid="{00000000-0005-0000-0000-000065000000}"/>
    <cellStyle name="Normal 9" xfId="44" xr:uid="{00000000-0005-0000-0000-000066000000}"/>
    <cellStyle name="Normal 9 2" xfId="65" xr:uid="{00000000-0005-0000-0000-000067000000}"/>
    <cellStyle name="Normal 9 2 2" xfId="80" xr:uid="{00000000-0005-0000-0000-000068000000}"/>
    <cellStyle name="Normal 9 2 2 2" xfId="105" xr:uid="{00000000-0005-0000-0000-000069000000}"/>
    <cellStyle name="Normal 9 2 2 2 2" xfId="112" xr:uid="{00000000-0005-0000-0000-00006A000000}"/>
    <cellStyle name="Percent 12" xfId="29" xr:uid="{00000000-0005-0000-0000-00006B000000}"/>
    <cellStyle name="Percent 13" xfId="45" xr:uid="{00000000-0005-0000-0000-00006C000000}"/>
    <cellStyle name="Percent 2" xfId="16" xr:uid="{00000000-0005-0000-0000-00006D000000}"/>
    <cellStyle name="Percent 2 2" xfId="46" xr:uid="{00000000-0005-0000-0000-00006E000000}"/>
    <cellStyle name="Percent 2 2 2" xfId="100" xr:uid="{00000000-0005-0000-0000-00006F000000}"/>
    <cellStyle name="Percent 3" xfId="17" xr:uid="{00000000-0005-0000-0000-000070000000}"/>
    <cellStyle name="Percent 3 2" xfId="18" xr:uid="{00000000-0005-0000-0000-000071000000}"/>
    <cellStyle name="Percent 4" xfId="19" xr:uid="{00000000-0005-0000-0000-000072000000}"/>
    <cellStyle name="Percent 5" xfId="20" xr:uid="{00000000-0005-0000-0000-000073000000}"/>
    <cellStyle name="常规_复件 爬山路 Microsoft Excel 工作表" xfId="25" xr:uid="{00000000-0005-0000-0000-000074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413</xdr:row>
      <xdr:rowOff>0</xdr:rowOff>
    </xdr:from>
    <xdr:to>
      <xdr:col>2</xdr:col>
      <xdr:colOff>99359</xdr:colOff>
      <xdr:row>416</xdr:row>
      <xdr:rowOff>14197</xdr:rowOff>
    </xdr:to>
    <xdr:sp macro="" textlink="">
      <xdr:nvSpPr>
        <xdr:cNvPr id="2" name="AutoShape 1" descr="cid:image002.gif@01C68B21.9782C830">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14197</xdr:rowOff>
    </xdr:to>
    <xdr:sp macro="" textlink="">
      <xdr:nvSpPr>
        <xdr:cNvPr id="3" name="AutoShape 2" descr="cid:image002.gif@01C68B21.9782C830">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14197</xdr:rowOff>
    </xdr:to>
    <xdr:sp macro="" textlink="">
      <xdr:nvSpPr>
        <xdr:cNvPr id="4" name="AutoShape 1" descr="cid:image002.gif@01C68B21.9782C830">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14197</xdr:rowOff>
    </xdr:to>
    <xdr:sp macro="" textlink="">
      <xdr:nvSpPr>
        <xdr:cNvPr id="5" name="AutoShape 2" descr="cid:image002.gif@01C68B21.9782C830">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19235</xdr:rowOff>
    </xdr:to>
    <xdr:sp macro="" textlink="">
      <xdr:nvSpPr>
        <xdr:cNvPr id="6" name="AutoShape 1" descr="cid:image002.gif@01C68B21.9782C830">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19235</xdr:rowOff>
    </xdr:to>
    <xdr:sp macro="" textlink="">
      <xdr:nvSpPr>
        <xdr:cNvPr id="7" name="AutoShape 2" descr="cid:image002.gif@01C68B21.9782C830">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twoCellAnchor editAs="oneCell">
    <xdr:from>
      <xdr:col>1</xdr:col>
      <xdr:colOff>0</xdr:colOff>
      <xdr:row>413</xdr:row>
      <xdr:rowOff>0</xdr:rowOff>
    </xdr:from>
    <xdr:to>
      <xdr:col>2</xdr:col>
      <xdr:colOff>99359</xdr:colOff>
      <xdr:row>416</xdr:row>
      <xdr:rowOff>19235</xdr:rowOff>
    </xdr:to>
    <xdr:sp macro="" textlink="">
      <xdr:nvSpPr>
        <xdr:cNvPr id="8" name="AutoShape 1" descr="cid:image002.gif@01C68B21.9782C830">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215</xdr:row>
      <xdr:rowOff>0</xdr:rowOff>
    </xdr:from>
    <xdr:to>
      <xdr:col>2</xdr:col>
      <xdr:colOff>186690</xdr:colOff>
      <xdr:row>216</xdr:row>
      <xdr:rowOff>132262</xdr:rowOff>
    </xdr:to>
    <xdr:sp macro="" textlink="">
      <xdr:nvSpPr>
        <xdr:cNvPr id="2" name="AutoShape 1" descr="cid:image002.gif@01C68B21.9782C830">
          <a:extLst>
            <a:ext uri="{FF2B5EF4-FFF2-40B4-BE49-F238E27FC236}">
              <a16:creationId xmlns:a16="http://schemas.microsoft.com/office/drawing/2014/main" id="{5F361034-B4DA-4A5B-BD38-2445CF3FDD36}"/>
            </a:ext>
          </a:extLst>
        </xdr:cNvPr>
        <xdr:cNvSpPr>
          <a:spLocks noChangeAspect="1" noChangeArrowheads="1"/>
        </xdr:cNvSpPr>
      </xdr:nvSpPr>
      <xdr:spPr bwMode="auto">
        <a:xfrm>
          <a:off x="342900" y="65944750"/>
          <a:ext cx="796290" cy="291012"/>
        </a:xfrm>
        <a:prstGeom prst="rect">
          <a:avLst/>
        </a:prstGeom>
        <a:noFill/>
        <a:ln w="9525">
          <a:noFill/>
          <a:miter lim="800000"/>
          <a:headEnd/>
          <a:tailEnd/>
        </a:ln>
      </xdr:spPr>
    </xdr:sp>
    <xdr:clientData/>
  </xdr:twoCellAnchor>
  <xdr:twoCellAnchor editAs="oneCell">
    <xdr:from>
      <xdr:col>1</xdr:col>
      <xdr:colOff>0</xdr:colOff>
      <xdr:row>215</xdr:row>
      <xdr:rowOff>0</xdr:rowOff>
    </xdr:from>
    <xdr:to>
      <xdr:col>2</xdr:col>
      <xdr:colOff>186690</xdr:colOff>
      <xdr:row>216</xdr:row>
      <xdr:rowOff>132262</xdr:rowOff>
    </xdr:to>
    <xdr:sp macro="" textlink="">
      <xdr:nvSpPr>
        <xdr:cNvPr id="3" name="AutoShape 2" descr="cid:image002.gif@01C68B21.9782C830">
          <a:extLst>
            <a:ext uri="{FF2B5EF4-FFF2-40B4-BE49-F238E27FC236}">
              <a16:creationId xmlns:a16="http://schemas.microsoft.com/office/drawing/2014/main" id="{F61DFE56-A40A-42AB-8705-DEE3478DF2B5}"/>
            </a:ext>
          </a:extLst>
        </xdr:cNvPr>
        <xdr:cNvSpPr>
          <a:spLocks noChangeAspect="1" noChangeArrowheads="1"/>
        </xdr:cNvSpPr>
      </xdr:nvSpPr>
      <xdr:spPr bwMode="auto">
        <a:xfrm>
          <a:off x="342900" y="65944750"/>
          <a:ext cx="796290" cy="291012"/>
        </a:xfrm>
        <a:prstGeom prst="rect">
          <a:avLst/>
        </a:prstGeom>
        <a:noFill/>
        <a:ln w="9525">
          <a:noFill/>
          <a:miter lim="800000"/>
          <a:headEnd/>
          <a:tailEnd/>
        </a:ln>
      </xdr:spPr>
    </xdr:sp>
    <xdr:clientData/>
  </xdr:twoCellAnchor>
  <xdr:twoCellAnchor editAs="oneCell">
    <xdr:from>
      <xdr:col>1</xdr:col>
      <xdr:colOff>0</xdr:colOff>
      <xdr:row>214</xdr:row>
      <xdr:rowOff>0</xdr:rowOff>
    </xdr:from>
    <xdr:to>
      <xdr:col>2</xdr:col>
      <xdr:colOff>450004</xdr:colOff>
      <xdr:row>215</xdr:row>
      <xdr:rowOff>128694</xdr:rowOff>
    </xdr:to>
    <xdr:sp macro="" textlink="">
      <xdr:nvSpPr>
        <xdr:cNvPr id="4" name="AutoShape 1" descr="cid:image002.gif@01C68B21.9782C830">
          <a:extLst>
            <a:ext uri="{FF2B5EF4-FFF2-40B4-BE49-F238E27FC236}">
              <a16:creationId xmlns:a16="http://schemas.microsoft.com/office/drawing/2014/main" id="{C0F49433-4F80-452F-B67D-7C9251211A1F}"/>
            </a:ext>
          </a:extLst>
        </xdr:cNvPr>
        <xdr:cNvSpPr>
          <a:spLocks noChangeAspect="1" noChangeArrowheads="1"/>
        </xdr:cNvSpPr>
      </xdr:nvSpPr>
      <xdr:spPr bwMode="auto">
        <a:xfrm>
          <a:off x="342900" y="65690750"/>
          <a:ext cx="1059604" cy="287444"/>
        </a:xfrm>
        <a:prstGeom prst="rect">
          <a:avLst/>
        </a:prstGeom>
        <a:noFill/>
        <a:ln w="9525">
          <a:noFill/>
          <a:miter lim="800000"/>
          <a:headEnd/>
          <a:tailEnd/>
        </a:ln>
      </xdr:spPr>
    </xdr:sp>
    <xdr:clientData/>
  </xdr:twoCellAnchor>
  <xdr:twoCellAnchor editAs="oneCell">
    <xdr:from>
      <xdr:col>1</xdr:col>
      <xdr:colOff>0</xdr:colOff>
      <xdr:row>214</xdr:row>
      <xdr:rowOff>0</xdr:rowOff>
    </xdr:from>
    <xdr:to>
      <xdr:col>2</xdr:col>
      <xdr:colOff>450004</xdr:colOff>
      <xdr:row>215</xdr:row>
      <xdr:rowOff>128694</xdr:rowOff>
    </xdr:to>
    <xdr:sp macro="" textlink="">
      <xdr:nvSpPr>
        <xdr:cNvPr id="5" name="AutoShape 2" descr="cid:image002.gif@01C68B21.9782C830">
          <a:extLst>
            <a:ext uri="{FF2B5EF4-FFF2-40B4-BE49-F238E27FC236}">
              <a16:creationId xmlns:a16="http://schemas.microsoft.com/office/drawing/2014/main" id="{1FBEEC0E-E5CE-4F51-B9C8-4E1BF5C3D935}"/>
            </a:ext>
          </a:extLst>
        </xdr:cNvPr>
        <xdr:cNvSpPr>
          <a:spLocks noChangeAspect="1" noChangeArrowheads="1"/>
        </xdr:cNvSpPr>
      </xdr:nvSpPr>
      <xdr:spPr bwMode="auto">
        <a:xfrm>
          <a:off x="342900" y="65690750"/>
          <a:ext cx="1059604" cy="287444"/>
        </a:xfrm>
        <a:prstGeom prst="rect">
          <a:avLst/>
        </a:prstGeom>
        <a:noFill/>
        <a:ln w="9525">
          <a:noFill/>
          <a:miter lim="800000"/>
          <a:headEnd/>
          <a:tailEnd/>
        </a:ln>
      </xdr:spPr>
    </xdr:sp>
    <xdr:clientData/>
  </xdr:twoCellAnchor>
  <xdr:twoCellAnchor editAs="oneCell">
    <xdr:from>
      <xdr:col>1</xdr:col>
      <xdr:colOff>0</xdr:colOff>
      <xdr:row>214</xdr:row>
      <xdr:rowOff>0</xdr:rowOff>
    </xdr:from>
    <xdr:to>
      <xdr:col>2</xdr:col>
      <xdr:colOff>450004</xdr:colOff>
      <xdr:row>215</xdr:row>
      <xdr:rowOff>128691</xdr:rowOff>
    </xdr:to>
    <xdr:sp macro="" textlink="">
      <xdr:nvSpPr>
        <xdr:cNvPr id="6" name="AutoShape 1" descr="cid:image002.gif@01C68B21.9782C830">
          <a:extLst>
            <a:ext uri="{FF2B5EF4-FFF2-40B4-BE49-F238E27FC236}">
              <a16:creationId xmlns:a16="http://schemas.microsoft.com/office/drawing/2014/main" id="{FA8704F2-9485-4C0F-A6BC-6DB81037713F}"/>
            </a:ext>
          </a:extLst>
        </xdr:cNvPr>
        <xdr:cNvSpPr>
          <a:spLocks noChangeAspect="1" noChangeArrowheads="1"/>
        </xdr:cNvSpPr>
      </xdr:nvSpPr>
      <xdr:spPr bwMode="auto">
        <a:xfrm>
          <a:off x="342900" y="65690750"/>
          <a:ext cx="1059604" cy="287441"/>
        </a:xfrm>
        <a:prstGeom prst="rect">
          <a:avLst/>
        </a:prstGeom>
        <a:noFill/>
        <a:ln w="9525">
          <a:noFill/>
          <a:miter lim="800000"/>
          <a:headEnd/>
          <a:tailEnd/>
        </a:ln>
      </xdr:spPr>
    </xdr:sp>
    <xdr:clientData/>
  </xdr:twoCellAnchor>
  <xdr:twoCellAnchor editAs="oneCell">
    <xdr:from>
      <xdr:col>1</xdr:col>
      <xdr:colOff>0</xdr:colOff>
      <xdr:row>214</xdr:row>
      <xdr:rowOff>0</xdr:rowOff>
    </xdr:from>
    <xdr:to>
      <xdr:col>2</xdr:col>
      <xdr:colOff>450004</xdr:colOff>
      <xdr:row>215</xdr:row>
      <xdr:rowOff>128691</xdr:rowOff>
    </xdr:to>
    <xdr:sp macro="" textlink="">
      <xdr:nvSpPr>
        <xdr:cNvPr id="7" name="AutoShape 2" descr="cid:image002.gif@01C68B21.9782C830">
          <a:extLst>
            <a:ext uri="{FF2B5EF4-FFF2-40B4-BE49-F238E27FC236}">
              <a16:creationId xmlns:a16="http://schemas.microsoft.com/office/drawing/2014/main" id="{FFB155D0-F31E-4544-824F-F78F6A294693}"/>
            </a:ext>
          </a:extLst>
        </xdr:cNvPr>
        <xdr:cNvSpPr>
          <a:spLocks noChangeAspect="1" noChangeArrowheads="1"/>
        </xdr:cNvSpPr>
      </xdr:nvSpPr>
      <xdr:spPr bwMode="auto">
        <a:xfrm>
          <a:off x="342900" y="65690750"/>
          <a:ext cx="1059604" cy="287441"/>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2</xdr:col>
      <xdr:colOff>190500</xdr:colOff>
      <xdr:row>136</xdr:row>
      <xdr:rowOff>71867</xdr:rowOff>
    </xdr:to>
    <xdr:sp macro="" textlink="">
      <xdr:nvSpPr>
        <xdr:cNvPr id="2" name="AutoShape 1" descr="cid:image002.gif@01C68B21.9782C830">
          <a:extLst>
            <a:ext uri="{FF2B5EF4-FFF2-40B4-BE49-F238E27FC236}">
              <a16:creationId xmlns:a16="http://schemas.microsoft.com/office/drawing/2014/main" id="{B5E40059-2F3A-4883-A57E-5EB16A093021}"/>
            </a:ext>
          </a:extLst>
        </xdr:cNvPr>
        <xdr:cNvSpPr>
          <a:spLocks noChangeAspect="1" noChangeArrowheads="1"/>
        </xdr:cNvSpPr>
      </xdr:nvSpPr>
      <xdr:spPr bwMode="auto">
        <a:xfrm>
          <a:off x="355600" y="37045900"/>
          <a:ext cx="800100" cy="38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2</xdr:col>
      <xdr:colOff>190500</xdr:colOff>
      <xdr:row>136</xdr:row>
      <xdr:rowOff>71867</xdr:rowOff>
    </xdr:to>
    <xdr:sp macro="" textlink="">
      <xdr:nvSpPr>
        <xdr:cNvPr id="3" name="AutoShape 2" descr="cid:image002.gif@01C68B21.9782C830">
          <a:extLst>
            <a:ext uri="{FF2B5EF4-FFF2-40B4-BE49-F238E27FC236}">
              <a16:creationId xmlns:a16="http://schemas.microsoft.com/office/drawing/2014/main" id="{F0E153B8-14F1-49BB-B8D4-3D29ECAA4466}"/>
            </a:ext>
          </a:extLst>
        </xdr:cNvPr>
        <xdr:cNvSpPr>
          <a:spLocks noChangeAspect="1" noChangeArrowheads="1"/>
        </xdr:cNvSpPr>
      </xdr:nvSpPr>
      <xdr:spPr bwMode="auto">
        <a:xfrm>
          <a:off x="355600" y="37045900"/>
          <a:ext cx="800100" cy="38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D:\Users\aamir.rasheed\AppData\Local\Microsoft\Windows\Temporary%20Internet%20Files\Content.Outlook\242L74C8\MrdnPlcLnIIRocord\MrdnPlcLnIIArcDwg\unofficial\IQBAL\judicial%20courts%20Bannu\Work%20Done%20BANNU\Judicial%20Complex%20Bannu%20(Civil%20Works)%20INAM.xls?10FBC0FF" TargetMode="External"/><Relationship Id="rId1" Type="http://schemas.openxmlformats.org/officeDocument/2006/relationships/externalLinkPath" Target="file:///\\10FBC0FF\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437"/>
  <sheetViews>
    <sheetView view="pageBreakPreview" topLeftCell="A289" zoomScaleSheetLayoutView="85" workbookViewId="0">
      <selection activeCell="L288" sqref="L288"/>
    </sheetView>
  </sheetViews>
  <sheetFormatPr defaultColWidth="9.08984375" defaultRowHeight="12.5"/>
  <cols>
    <col min="1" max="1" width="5.08984375" style="69" bestFit="1" customWidth="1"/>
    <col min="2" max="2" width="12.7265625" style="67" customWidth="1"/>
    <col min="3" max="3" width="41.36328125" style="68" customWidth="1"/>
    <col min="4" max="4" width="5.81640625" style="167" customWidth="1"/>
    <col min="5" max="5" width="5.54296875" style="217" bestFit="1" customWidth="1"/>
    <col min="6" max="6" width="6.6328125" style="101" bestFit="1" customWidth="1"/>
    <col min="7" max="7" width="9.1796875" style="157" bestFit="1" customWidth="1"/>
    <col min="8" max="8" width="14.36328125" style="157" bestFit="1" customWidth="1"/>
    <col min="9" max="11" width="16.6328125" style="11" customWidth="1"/>
    <col min="12" max="12" width="15.36328125" style="26" bestFit="1" customWidth="1"/>
    <col min="13" max="13" width="17" style="10" customWidth="1"/>
    <col min="14" max="14" width="11.54296875" style="10" bestFit="1" customWidth="1"/>
    <col min="15" max="15" width="43" style="10" customWidth="1"/>
    <col min="16" max="16" width="15" style="10" bestFit="1" customWidth="1"/>
    <col min="17" max="17" width="14" style="10" bestFit="1" customWidth="1"/>
    <col min="18" max="16384" width="9.08984375" style="10"/>
  </cols>
  <sheetData>
    <row r="1" spans="1:40" s="4" customFormat="1" ht="16.25" customHeight="1">
      <c r="A1" s="244" t="s">
        <v>75</v>
      </c>
      <c r="B1" s="244"/>
      <c r="C1" s="244"/>
      <c r="D1" s="244"/>
      <c r="E1" s="244"/>
      <c r="F1" s="244"/>
      <c r="G1" s="244"/>
      <c r="H1" s="244"/>
      <c r="I1" s="37"/>
      <c r="J1" s="37"/>
      <c r="K1" s="37"/>
    </row>
    <row r="2" spans="1:40" s="4" customFormat="1" ht="14">
      <c r="A2" s="133"/>
      <c r="B2" s="133"/>
      <c r="C2" s="133"/>
      <c r="D2" s="53"/>
      <c r="E2" s="54"/>
      <c r="F2" s="133"/>
      <c r="G2" s="133"/>
      <c r="H2" s="133"/>
      <c r="I2" s="51"/>
      <c r="J2" s="51"/>
      <c r="K2" s="51"/>
    </row>
    <row r="3" spans="1:40" s="4" customFormat="1" ht="16.75" customHeight="1">
      <c r="A3" s="244" t="s">
        <v>261</v>
      </c>
      <c r="B3" s="244"/>
      <c r="C3" s="244"/>
      <c r="D3" s="244"/>
      <c r="E3" s="244"/>
      <c r="F3" s="244"/>
      <c r="G3" s="244"/>
      <c r="H3" s="244"/>
      <c r="I3" s="37"/>
      <c r="J3" s="40"/>
      <c r="K3" s="37"/>
    </row>
    <row r="4" spans="1:40" s="6" customFormat="1" ht="14">
      <c r="A4" s="134"/>
      <c r="B4" s="134"/>
      <c r="C4" s="133"/>
      <c r="D4" s="53"/>
      <c r="E4" s="54"/>
      <c r="F4" s="135"/>
      <c r="G4" s="136"/>
      <c r="H4" s="136"/>
      <c r="I4" s="5"/>
      <c r="J4" s="5"/>
      <c r="K4" s="5"/>
      <c r="L4" s="27"/>
    </row>
    <row r="5" spans="1:40" s="3" customFormat="1" ht="14">
      <c r="A5" s="245" t="s">
        <v>11</v>
      </c>
      <c r="B5" s="245"/>
      <c r="C5" s="245"/>
      <c r="D5" s="245"/>
      <c r="E5" s="245"/>
      <c r="F5" s="245"/>
      <c r="G5" s="245"/>
      <c r="H5" s="245"/>
      <c r="I5" s="39"/>
      <c r="J5" s="39"/>
      <c r="K5" s="39"/>
      <c r="L5" s="27"/>
    </row>
    <row r="6" spans="1:40" s="6" customFormat="1" ht="14">
      <c r="A6" s="134"/>
      <c r="B6" s="134"/>
      <c r="C6" s="133"/>
      <c r="D6" s="53"/>
      <c r="E6" s="54"/>
      <c r="F6" s="135"/>
      <c r="G6" s="136"/>
      <c r="H6" s="136"/>
      <c r="I6" s="5"/>
      <c r="J6" s="5"/>
      <c r="K6" s="5"/>
      <c r="L6" s="27"/>
    </row>
    <row r="7" spans="1:40" s="7" customFormat="1" ht="14">
      <c r="A7" s="243" t="s">
        <v>22</v>
      </c>
      <c r="B7" s="243"/>
      <c r="C7" s="243"/>
      <c r="D7" s="243"/>
      <c r="E7" s="243"/>
      <c r="F7" s="243"/>
      <c r="G7" s="243"/>
      <c r="H7" s="243"/>
      <c r="I7" s="38"/>
      <c r="J7" s="38"/>
      <c r="K7" s="38"/>
      <c r="L7" s="28"/>
    </row>
    <row r="8" spans="1:40" s="7" customFormat="1" ht="14">
      <c r="A8" s="137"/>
      <c r="B8" s="137"/>
      <c r="C8" s="137"/>
      <c r="D8" s="138"/>
      <c r="E8" s="139"/>
      <c r="F8" s="137"/>
      <c r="G8" s="137"/>
      <c r="H8" s="137"/>
      <c r="I8" s="38"/>
      <c r="J8" s="38"/>
      <c r="K8" s="38"/>
      <c r="L8" s="28"/>
    </row>
    <row r="9" spans="1:40" s="8" customFormat="1" ht="11.5">
      <c r="A9" s="247" t="s">
        <v>133</v>
      </c>
      <c r="B9" s="247" t="s">
        <v>228</v>
      </c>
      <c r="C9" s="248" t="s">
        <v>0</v>
      </c>
      <c r="D9" s="248" t="s">
        <v>1</v>
      </c>
      <c r="E9" s="248"/>
      <c r="F9" s="249" t="s">
        <v>9</v>
      </c>
      <c r="G9" s="246" t="s">
        <v>131</v>
      </c>
      <c r="H9" s="246" t="s">
        <v>132</v>
      </c>
      <c r="I9" s="40"/>
      <c r="J9" s="40"/>
      <c r="K9" s="40"/>
      <c r="L9" s="29"/>
    </row>
    <row r="10" spans="1:40" s="8" customFormat="1" ht="11.5">
      <c r="A10" s="247"/>
      <c r="B10" s="247"/>
      <c r="C10" s="248"/>
      <c r="D10" s="248"/>
      <c r="E10" s="248"/>
      <c r="F10" s="249"/>
      <c r="G10" s="246"/>
      <c r="H10" s="246"/>
      <c r="I10" s="40"/>
      <c r="J10" s="40"/>
      <c r="K10" s="40"/>
      <c r="L10" s="29"/>
    </row>
    <row r="11" spans="1:40" s="8" customFormat="1" ht="27" customHeight="1">
      <c r="A11" s="247"/>
      <c r="B11" s="247"/>
      <c r="C11" s="248"/>
      <c r="D11" s="248"/>
      <c r="E11" s="248"/>
      <c r="F11" s="249"/>
      <c r="G11" s="246"/>
      <c r="H11" s="246"/>
      <c r="I11" s="40"/>
      <c r="J11" s="40"/>
      <c r="K11" s="40"/>
      <c r="L11" s="29"/>
    </row>
    <row r="12" spans="1:40" s="8" customFormat="1" ht="11.5">
      <c r="A12" s="140" t="s">
        <v>2</v>
      </c>
      <c r="B12" s="141" t="s">
        <v>3</v>
      </c>
      <c r="C12" s="142" t="s">
        <v>4</v>
      </c>
      <c r="D12" s="250" t="s">
        <v>5</v>
      </c>
      <c r="E12" s="250"/>
      <c r="F12" s="143" t="s">
        <v>10</v>
      </c>
      <c r="G12" s="144" t="s">
        <v>6</v>
      </c>
      <c r="H12" s="144" t="s">
        <v>8</v>
      </c>
      <c r="I12" s="41"/>
      <c r="J12" s="41"/>
      <c r="K12" s="41"/>
      <c r="L12" s="29"/>
    </row>
    <row r="13" spans="1:40">
      <c r="A13" s="145"/>
      <c r="B13" s="146"/>
      <c r="C13" s="147"/>
      <c r="D13" s="148"/>
      <c r="E13" s="149"/>
      <c r="F13" s="150"/>
      <c r="G13" s="66"/>
      <c r="H13" s="66"/>
      <c r="I13" s="9"/>
      <c r="J13" s="9"/>
      <c r="K13" s="9"/>
    </row>
    <row r="14" spans="1:40" ht="13">
      <c r="A14" s="151"/>
      <c r="B14" s="152"/>
      <c r="C14" s="153" t="s">
        <v>12</v>
      </c>
      <c r="D14" s="154"/>
      <c r="E14" s="155"/>
      <c r="F14" s="156"/>
    </row>
    <row r="15" spans="1:40" ht="13">
      <c r="A15" s="151"/>
      <c r="B15" s="152"/>
      <c r="C15" s="153"/>
      <c r="D15" s="154"/>
      <c r="E15" s="155"/>
      <c r="F15" s="156"/>
    </row>
    <row r="16" spans="1:40" s="52" customFormat="1" ht="13">
      <c r="A16" s="158" t="s">
        <v>129</v>
      </c>
      <c r="B16" s="152"/>
      <c r="C16" s="153" t="s">
        <v>253</v>
      </c>
      <c r="D16" s="154"/>
      <c r="E16" s="155"/>
      <c r="F16" s="156"/>
      <c r="G16" s="157"/>
      <c r="H16" s="157"/>
      <c r="I16" s="11"/>
      <c r="J16" s="11"/>
      <c r="K16" s="11"/>
      <c r="L16" s="26"/>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15" ht="13">
      <c r="A17" s="151"/>
      <c r="B17" s="152"/>
      <c r="C17" s="159"/>
      <c r="D17" s="160"/>
      <c r="E17" s="155"/>
      <c r="F17" s="156"/>
    </row>
    <row r="18" spans="1:15" s="13" customFormat="1" ht="13">
      <c r="A18" s="161"/>
      <c r="B18" s="119"/>
      <c r="C18" s="120" t="s">
        <v>23</v>
      </c>
      <c r="D18" s="162"/>
      <c r="E18" s="163"/>
      <c r="F18" s="164"/>
      <c r="G18" s="165"/>
      <c r="H18" s="165"/>
      <c r="I18" s="12"/>
      <c r="J18" s="12"/>
      <c r="K18" s="12"/>
      <c r="L18" s="30"/>
    </row>
    <row r="19" spans="1:15">
      <c r="B19" s="166"/>
      <c r="E19" s="168"/>
      <c r="G19" s="98"/>
      <c r="H19" s="98"/>
      <c r="I19" s="15"/>
      <c r="J19" s="15"/>
      <c r="K19" s="15"/>
    </row>
    <row r="20" spans="1:15" ht="25">
      <c r="A20" s="67">
        <v>1</v>
      </c>
      <c r="B20" s="46" t="s">
        <v>24</v>
      </c>
      <c r="C20" s="47" t="s">
        <v>25</v>
      </c>
      <c r="D20" s="169">
        <v>1000</v>
      </c>
      <c r="E20" s="170" t="s">
        <v>76</v>
      </c>
      <c r="F20" s="171">
        <v>6750</v>
      </c>
      <c r="G20" s="172">
        <v>0</v>
      </c>
      <c r="H20" s="173">
        <f>ROUND(F20*G20/D20,2)</f>
        <v>0</v>
      </c>
      <c r="I20" s="15"/>
      <c r="J20" s="55"/>
      <c r="K20" s="15"/>
      <c r="M20" s="17"/>
      <c r="O20" s="14"/>
    </row>
    <row r="21" spans="1:15">
      <c r="B21" s="123"/>
      <c r="E21" s="168"/>
      <c r="F21" s="171"/>
      <c r="G21" s="172"/>
      <c r="H21" s="173"/>
      <c r="I21" s="15"/>
      <c r="J21" s="15"/>
      <c r="K21" s="15"/>
      <c r="M21" s="17"/>
      <c r="O21" s="14"/>
    </row>
    <row r="22" spans="1:15" s="2" customFormat="1" ht="25">
      <c r="A22" s="67">
        <f>A20+1</f>
        <v>2</v>
      </c>
      <c r="B22" s="46" t="s">
        <v>26</v>
      </c>
      <c r="C22" s="47" t="s">
        <v>27</v>
      </c>
      <c r="D22" s="169">
        <v>1000</v>
      </c>
      <c r="E22" s="170" t="s">
        <v>76</v>
      </c>
      <c r="F22" s="171">
        <v>890</v>
      </c>
      <c r="G22" s="172">
        <v>0</v>
      </c>
      <c r="H22" s="173">
        <f t="shared" ref="H22:H84" si="0">ROUND(F22*G22/D22,2)</f>
        <v>0</v>
      </c>
      <c r="I22" s="15"/>
      <c r="J22" s="15"/>
      <c r="K22" s="15"/>
      <c r="L22" s="26"/>
      <c r="M22" s="17"/>
      <c r="O22" s="14"/>
    </row>
    <row r="23" spans="1:15" s="2" customFormat="1">
      <c r="A23" s="69"/>
      <c r="B23" s="174"/>
      <c r="C23" s="175"/>
      <c r="D23" s="169"/>
      <c r="E23" s="170"/>
      <c r="F23" s="171"/>
      <c r="G23" s="172"/>
      <c r="H23" s="173"/>
      <c r="I23" s="15"/>
      <c r="J23" s="15"/>
      <c r="K23" s="15"/>
      <c r="L23" s="26"/>
      <c r="M23" s="17"/>
      <c r="O23" s="14"/>
    </row>
    <row r="24" spans="1:15" ht="37.5">
      <c r="A24" s="67">
        <f>A22+1</f>
        <v>3</v>
      </c>
      <c r="B24" s="46" t="s">
        <v>28</v>
      </c>
      <c r="C24" s="47" t="s">
        <v>238</v>
      </c>
      <c r="D24" s="169">
        <v>1000</v>
      </c>
      <c r="E24" s="170" t="s">
        <v>76</v>
      </c>
      <c r="F24" s="171">
        <v>400</v>
      </c>
      <c r="G24" s="172">
        <v>0</v>
      </c>
      <c r="H24" s="173">
        <f t="shared" si="0"/>
        <v>0</v>
      </c>
      <c r="I24" s="15"/>
      <c r="J24" s="15"/>
      <c r="K24" s="15"/>
      <c r="L24" s="31"/>
      <c r="M24" s="17"/>
      <c r="O24" s="14"/>
    </row>
    <row r="25" spans="1:15">
      <c r="B25" s="123"/>
      <c r="D25" s="169"/>
      <c r="E25" s="170"/>
      <c r="F25" s="171"/>
      <c r="G25" s="172"/>
      <c r="H25" s="173"/>
      <c r="I25" s="15"/>
      <c r="J25" s="15"/>
      <c r="K25" s="15"/>
      <c r="M25" s="17"/>
      <c r="O25" s="14"/>
    </row>
    <row r="26" spans="1:15" ht="25">
      <c r="A26" s="67">
        <f>A24+1</f>
        <v>4</v>
      </c>
      <c r="B26" s="46" t="s">
        <v>29</v>
      </c>
      <c r="C26" s="47" t="s">
        <v>30</v>
      </c>
      <c r="D26" s="169">
        <v>1000</v>
      </c>
      <c r="E26" s="170" t="s">
        <v>76</v>
      </c>
      <c r="F26" s="171">
        <v>490</v>
      </c>
      <c r="G26" s="172">
        <v>0</v>
      </c>
      <c r="H26" s="173">
        <f t="shared" si="0"/>
        <v>0</v>
      </c>
      <c r="I26" s="15"/>
      <c r="J26" s="15"/>
      <c r="K26" s="15"/>
      <c r="M26" s="17"/>
      <c r="O26" s="14"/>
    </row>
    <row r="27" spans="1:15">
      <c r="D27" s="169"/>
      <c r="E27" s="170"/>
      <c r="F27" s="171"/>
      <c r="G27" s="172"/>
      <c r="H27" s="173"/>
      <c r="I27" s="15"/>
      <c r="J27" s="15"/>
      <c r="K27" s="15"/>
      <c r="M27" s="17"/>
      <c r="O27" s="14"/>
    </row>
    <row r="28" spans="1:15" ht="25">
      <c r="A28" s="67">
        <f>A26+1</f>
        <v>5</v>
      </c>
      <c r="B28" s="46" t="s">
        <v>31</v>
      </c>
      <c r="C28" s="47" t="s">
        <v>32</v>
      </c>
      <c r="D28" s="169">
        <v>1000</v>
      </c>
      <c r="E28" s="170" t="s">
        <v>76</v>
      </c>
      <c r="F28" s="171">
        <v>10860</v>
      </c>
      <c r="G28" s="172">
        <v>0</v>
      </c>
      <c r="H28" s="173">
        <f t="shared" si="0"/>
        <v>0</v>
      </c>
      <c r="I28" s="15"/>
      <c r="J28" s="15"/>
      <c r="K28" s="15"/>
      <c r="M28" s="17"/>
      <c r="O28" s="14"/>
    </row>
    <row r="29" spans="1:15">
      <c r="D29" s="169"/>
      <c r="E29" s="170"/>
      <c r="F29" s="171"/>
      <c r="G29" s="172"/>
      <c r="H29" s="173"/>
      <c r="I29" s="15"/>
      <c r="J29" s="15"/>
      <c r="K29" s="15"/>
      <c r="M29" s="17"/>
    </row>
    <row r="30" spans="1:15" ht="27.65" customHeight="1">
      <c r="A30" s="67">
        <f>A28+1</f>
        <v>6</v>
      </c>
      <c r="B30" s="46" t="s">
        <v>245</v>
      </c>
      <c r="C30" s="47" t="s">
        <v>246</v>
      </c>
      <c r="D30" s="169">
        <v>1000</v>
      </c>
      <c r="E30" s="170" t="s">
        <v>76</v>
      </c>
      <c r="F30" s="171">
        <v>3620</v>
      </c>
      <c r="G30" s="172">
        <v>0</v>
      </c>
      <c r="H30" s="173">
        <f t="shared" si="0"/>
        <v>0</v>
      </c>
      <c r="I30" s="15"/>
      <c r="J30" s="15"/>
      <c r="K30" s="15"/>
      <c r="M30" s="17"/>
      <c r="O30" s="14"/>
    </row>
    <row r="31" spans="1:15">
      <c r="D31" s="169"/>
      <c r="E31" s="170"/>
      <c r="F31" s="171"/>
      <c r="G31" s="172"/>
      <c r="H31" s="173"/>
      <c r="I31" s="15"/>
      <c r="J31" s="15"/>
      <c r="K31" s="15"/>
      <c r="M31" s="17"/>
    </row>
    <row r="32" spans="1:15" s="13" customFormat="1" ht="13">
      <c r="A32" s="161"/>
      <c r="B32" s="119"/>
      <c r="C32" s="120" t="s">
        <v>33</v>
      </c>
      <c r="D32" s="169"/>
      <c r="E32" s="170"/>
      <c r="F32" s="171"/>
      <c r="G32" s="172"/>
      <c r="H32" s="173"/>
      <c r="I32" s="15"/>
      <c r="J32" s="15"/>
      <c r="K32" s="15"/>
      <c r="L32" s="26"/>
      <c r="M32" s="17"/>
    </row>
    <row r="33" spans="1:15" s="13" customFormat="1" ht="13">
      <c r="A33" s="161"/>
      <c r="B33" s="119"/>
      <c r="C33" s="120"/>
      <c r="D33" s="169"/>
      <c r="E33" s="170"/>
      <c r="F33" s="171"/>
      <c r="G33" s="172"/>
      <c r="H33" s="173"/>
      <c r="I33" s="15"/>
      <c r="J33" s="15"/>
      <c r="K33" s="15"/>
      <c r="L33" s="30"/>
      <c r="M33" s="17"/>
    </row>
    <row r="34" spans="1:15" ht="25">
      <c r="A34" s="67">
        <f>A30+1</f>
        <v>7</v>
      </c>
      <c r="B34" s="46" t="s">
        <v>34</v>
      </c>
      <c r="C34" s="47" t="s">
        <v>35</v>
      </c>
      <c r="D34" s="169">
        <v>100</v>
      </c>
      <c r="E34" s="170" t="s">
        <v>77</v>
      </c>
      <c r="F34" s="171">
        <v>1050</v>
      </c>
      <c r="G34" s="172">
        <v>0</v>
      </c>
      <c r="H34" s="173">
        <f t="shared" si="0"/>
        <v>0</v>
      </c>
      <c r="I34" s="15"/>
      <c r="J34" s="15"/>
      <c r="K34" s="15"/>
      <c r="M34" s="17"/>
    </row>
    <row r="35" spans="1:15" s="2" customFormat="1" ht="13">
      <c r="A35" s="94"/>
      <c r="B35" s="176"/>
      <c r="C35" s="177"/>
      <c r="D35" s="169"/>
      <c r="E35" s="170"/>
      <c r="F35" s="171"/>
      <c r="G35" s="172"/>
      <c r="H35" s="173"/>
      <c r="I35" s="9"/>
      <c r="J35" s="9"/>
      <c r="K35" s="9"/>
      <c r="L35" s="26"/>
      <c r="M35" s="17"/>
    </row>
    <row r="36" spans="1:15" ht="25">
      <c r="A36" s="67">
        <f>A34+1</f>
        <v>8</v>
      </c>
      <c r="B36" s="46" t="s">
        <v>36</v>
      </c>
      <c r="C36" s="47" t="s">
        <v>37</v>
      </c>
      <c r="D36" s="169">
        <v>100</v>
      </c>
      <c r="E36" s="170" t="s">
        <v>78</v>
      </c>
      <c r="F36" s="171">
        <v>185</v>
      </c>
      <c r="G36" s="172">
        <v>0</v>
      </c>
      <c r="H36" s="173">
        <f t="shared" si="0"/>
        <v>0</v>
      </c>
      <c r="I36" s="15"/>
      <c r="J36" s="15"/>
      <c r="K36" s="15"/>
      <c r="M36" s="17"/>
    </row>
    <row r="37" spans="1:15" s="2" customFormat="1">
      <c r="A37" s="67"/>
      <c r="B37" s="46"/>
      <c r="C37" s="47"/>
      <c r="D37" s="169"/>
      <c r="E37" s="170"/>
      <c r="F37" s="171"/>
      <c r="G37" s="172"/>
      <c r="H37" s="173"/>
      <c r="I37" s="18"/>
      <c r="J37" s="18"/>
      <c r="K37" s="18"/>
      <c r="L37" s="26"/>
      <c r="M37" s="17"/>
    </row>
    <row r="38" spans="1:15" ht="25">
      <c r="A38" s="67">
        <f>A36+1</f>
        <v>9</v>
      </c>
      <c r="B38" s="46" t="s">
        <v>18</v>
      </c>
      <c r="C38" s="47" t="s">
        <v>38</v>
      </c>
      <c r="D38" s="169">
        <v>100</v>
      </c>
      <c r="E38" s="170" t="s">
        <v>78</v>
      </c>
      <c r="F38" s="171">
        <v>1780</v>
      </c>
      <c r="G38" s="172">
        <v>0</v>
      </c>
      <c r="H38" s="173">
        <f t="shared" si="0"/>
        <v>0</v>
      </c>
      <c r="I38" s="15"/>
      <c r="J38" s="15"/>
      <c r="K38" s="15"/>
      <c r="M38" s="17"/>
    </row>
    <row r="39" spans="1:15">
      <c r="A39" s="67"/>
      <c r="D39" s="169"/>
      <c r="E39" s="170"/>
      <c r="F39" s="171"/>
      <c r="G39" s="172"/>
      <c r="H39" s="173"/>
      <c r="I39" s="15"/>
      <c r="J39" s="15"/>
      <c r="K39" s="15"/>
      <c r="M39" s="17"/>
    </row>
    <row r="40" spans="1:15" ht="25">
      <c r="A40" s="67">
        <f>A38+1</f>
        <v>10</v>
      </c>
      <c r="B40" s="46" t="s">
        <v>67</v>
      </c>
      <c r="C40" s="47" t="s">
        <v>121</v>
      </c>
      <c r="D40" s="169">
        <v>100</v>
      </c>
      <c r="E40" s="170" t="s">
        <v>77</v>
      </c>
      <c r="F40" s="171">
        <v>3495</v>
      </c>
      <c r="G40" s="172">
        <v>0</v>
      </c>
      <c r="H40" s="173">
        <f t="shared" si="0"/>
        <v>0</v>
      </c>
      <c r="I40" s="15"/>
      <c r="J40" s="15"/>
      <c r="K40" s="15"/>
      <c r="M40" s="17"/>
    </row>
    <row r="41" spans="1:15">
      <c r="A41" s="67"/>
      <c r="D41" s="169"/>
      <c r="E41" s="170"/>
      <c r="F41" s="171"/>
      <c r="G41" s="98"/>
      <c r="H41" s="173"/>
      <c r="I41" s="15"/>
      <c r="J41" s="15"/>
      <c r="K41" s="15"/>
      <c r="M41" s="17"/>
    </row>
    <row r="42" spans="1:15" ht="37.5">
      <c r="A42" s="67">
        <f>A40+1</f>
        <v>11</v>
      </c>
      <c r="B42" s="46" t="s">
        <v>69</v>
      </c>
      <c r="C42" s="47" t="s">
        <v>68</v>
      </c>
      <c r="D42" s="169">
        <v>100</v>
      </c>
      <c r="E42" s="170" t="s">
        <v>78</v>
      </c>
      <c r="F42" s="171">
        <v>2900</v>
      </c>
      <c r="G42" s="172">
        <v>0</v>
      </c>
      <c r="H42" s="173">
        <f t="shared" si="0"/>
        <v>0</v>
      </c>
      <c r="I42" s="15"/>
      <c r="J42" s="15"/>
      <c r="K42" s="15"/>
      <c r="M42" s="17"/>
    </row>
    <row r="43" spans="1:15">
      <c r="A43" s="67"/>
      <c r="D43" s="169"/>
      <c r="E43" s="170"/>
      <c r="F43" s="171"/>
      <c r="G43" s="98"/>
      <c r="H43" s="173"/>
      <c r="I43" s="15"/>
      <c r="J43" s="15"/>
      <c r="K43" s="15"/>
      <c r="M43" s="17"/>
    </row>
    <row r="44" spans="1:15" ht="37.5">
      <c r="A44" s="67">
        <f>A42+1</f>
        <v>12</v>
      </c>
      <c r="B44" s="46" t="s">
        <v>69</v>
      </c>
      <c r="C44" s="47" t="s">
        <v>134</v>
      </c>
      <c r="D44" s="169">
        <v>100</v>
      </c>
      <c r="E44" s="170" t="s">
        <v>78</v>
      </c>
      <c r="F44" s="171">
        <v>635</v>
      </c>
      <c r="G44" s="172">
        <v>0</v>
      </c>
      <c r="H44" s="173">
        <f t="shared" si="0"/>
        <v>0</v>
      </c>
      <c r="I44" s="15"/>
      <c r="J44" s="15"/>
      <c r="K44" s="15"/>
      <c r="M44" s="17"/>
    </row>
    <row r="45" spans="1:15">
      <c r="A45" s="67"/>
      <c r="D45" s="169"/>
      <c r="E45" s="170"/>
      <c r="F45" s="171"/>
      <c r="G45" s="172"/>
      <c r="H45" s="173"/>
      <c r="I45" s="15"/>
      <c r="J45" s="15"/>
      <c r="K45" s="15"/>
      <c r="M45" s="17"/>
    </row>
    <row r="46" spans="1:15" ht="25">
      <c r="A46" s="67">
        <f>A44+1</f>
        <v>13</v>
      </c>
      <c r="B46" s="46" t="s">
        <v>66</v>
      </c>
      <c r="C46" s="47" t="s">
        <v>234</v>
      </c>
      <c r="D46" s="169">
        <v>100</v>
      </c>
      <c r="E46" s="170" t="s">
        <v>77</v>
      </c>
      <c r="F46" s="171">
        <v>2545</v>
      </c>
      <c r="G46" s="172">
        <v>0</v>
      </c>
      <c r="H46" s="173">
        <f t="shared" si="0"/>
        <v>0</v>
      </c>
      <c r="I46" s="15"/>
      <c r="J46" s="15"/>
      <c r="K46" s="15"/>
      <c r="M46" s="17"/>
    </row>
    <row r="47" spans="1:15">
      <c r="A47" s="67"/>
      <c r="D47" s="169"/>
      <c r="E47" s="170"/>
      <c r="F47" s="171"/>
      <c r="G47" s="172"/>
      <c r="H47" s="173"/>
      <c r="I47" s="15"/>
      <c r="J47" s="15"/>
      <c r="K47" s="15"/>
      <c r="M47" s="17"/>
    </row>
    <row r="48" spans="1:15" ht="25">
      <c r="A48" s="67">
        <f>A46+1</f>
        <v>14</v>
      </c>
      <c r="B48" s="46" t="s">
        <v>39</v>
      </c>
      <c r="C48" s="47" t="s">
        <v>40</v>
      </c>
      <c r="D48" s="169">
        <v>100</v>
      </c>
      <c r="E48" s="170" t="s">
        <v>79</v>
      </c>
      <c r="F48" s="171">
        <v>26340</v>
      </c>
      <c r="G48" s="172">
        <v>0</v>
      </c>
      <c r="H48" s="173">
        <f t="shared" si="0"/>
        <v>0</v>
      </c>
      <c r="I48" s="15"/>
      <c r="J48" s="15"/>
      <c r="K48" s="15"/>
      <c r="M48" s="17"/>
      <c r="N48" s="17"/>
      <c r="O48" s="17"/>
    </row>
    <row r="49" spans="1:18">
      <c r="A49" s="67"/>
      <c r="D49" s="169"/>
      <c r="E49" s="170"/>
      <c r="F49" s="171"/>
      <c r="G49" s="178"/>
      <c r="H49" s="173"/>
      <c r="I49" s="15"/>
      <c r="J49" s="15"/>
      <c r="K49" s="15"/>
      <c r="M49" s="17"/>
      <c r="N49" s="17"/>
      <c r="O49" s="17"/>
    </row>
    <row r="50" spans="1:18" ht="25">
      <c r="A50" s="67">
        <f>A48+1</f>
        <v>15</v>
      </c>
      <c r="B50" s="46" t="s">
        <v>21</v>
      </c>
      <c r="C50" s="47" t="s">
        <v>19</v>
      </c>
      <c r="D50" s="169">
        <v>100</v>
      </c>
      <c r="E50" s="170" t="s">
        <v>79</v>
      </c>
      <c r="F50" s="171">
        <v>14110</v>
      </c>
      <c r="G50" s="172">
        <v>0</v>
      </c>
      <c r="H50" s="173">
        <f t="shared" si="0"/>
        <v>0</v>
      </c>
      <c r="I50" s="15"/>
      <c r="J50" s="15"/>
      <c r="K50" s="15"/>
      <c r="M50" s="17"/>
      <c r="O50" s="17"/>
      <c r="P50" s="17"/>
      <c r="Q50" s="10">
        <v>260000</v>
      </c>
      <c r="R50" s="17">
        <f>P50/Q50</f>
        <v>0</v>
      </c>
    </row>
    <row r="51" spans="1:18">
      <c r="A51" s="67"/>
      <c r="C51" s="49"/>
      <c r="D51" s="169"/>
      <c r="E51" s="170"/>
      <c r="F51" s="171"/>
      <c r="G51" s="172"/>
      <c r="H51" s="173"/>
      <c r="I51" s="15"/>
      <c r="J51" s="15"/>
      <c r="K51" s="15"/>
      <c r="M51" s="17"/>
    </row>
    <row r="52" spans="1:18" ht="37.5">
      <c r="A52" s="67">
        <f>A50+1</f>
        <v>16</v>
      </c>
      <c r="B52" s="122" t="s">
        <v>63</v>
      </c>
      <c r="C52" s="49" t="s">
        <v>64</v>
      </c>
      <c r="D52" s="169">
        <v>1</v>
      </c>
      <c r="E52" s="170" t="s">
        <v>7</v>
      </c>
      <c r="F52" s="171">
        <v>255</v>
      </c>
      <c r="G52" s="172">
        <v>0</v>
      </c>
      <c r="H52" s="173">
        <f t="shared" si="0"/>
        <v>0</v>
      </c>
      <c r="I52" s="15"/>
      <c r="J52" s="15"/>
      <c r="K52" s="15"/>
      <c r="M52" s="17"/>
    </row>
    <row r="53" spans="1:18">
      <c r="A53" s="67"/>
      <c r="C53" s="49"/>
      <c r="D53" s="169"/>
      <c r="E53" s="170"/>
      <c r="F53" s="171"/>
      <c r="G53" s="172"/>
      <c r="H53" s="173"/>
      <c r="I53" s="15"/>
      <c r="J53" s="15"/>
      <c r="K53" s="15"/>
      <c r="M53" s="17"/>
    </row>
    <row r="54" spans="1:18" ht="50">
      <c r="A54" s="67">
        <f>A52+1</f>
        <v>17</v>
      </c>
      <c r="B54" s="122" t="s">
        <v>113</v>
      </c>
      <c r="C54" s="47" t="s">
        <v>115</v>
      </c>
      <c r="D54" s="169">
        <v>100</v>
      </c>
      <c r="E54" s="170" t="s">
        <v>58</v>
      </c>
      <c r="F54" s="171">
        <v>7210</v>
      </c>
      <c r="G54" s="172">
        <v>0</v>
      </c>
      <c r="H54" s="173">
        <f t="shared" si="0"/>
        <v>0</v>
      </c>
      <c r="I54" s="15"/>
      <c r="J54" s="15"/>
      <c r="K54" s="15"/>
      <c r="M54" s="17"/>
      <c r="O54" s="17"/>
      <c r="P54" s="17"/>
    </row>
    <row r="55" spans="1:18">
      <c r="A55" s="67"/>
      <c r="B55" s="122"/>
      <c r="C55" s="49"/>
      <c r="D55" s="169"/>
      <c r="E55" s="170"/>
      <c r="F55" s="171"/>
      <c r="G55" s="172"/>
      <c r="H55" s="173"/>
      <c r="I55" s="15"/>
      <c r="J55" s="15"/>
      <c r="K55" s="15"/>
      <c r="M55" s="17"/>
    </row>
    <row r="56" spans="1:18" ht="37.5">
      <c r="A56" s="67">
        <f>A54+1</f>
        <v>18</v>
      </c>
      <c r="B56" s="122" t="s">
        <v>114</v>
      </c>
      <c r="C56" s="47" t="s">
        <v>116</v>
      </c>
      <c r="D56" s="169">
        <v>100</v>
      </c>
      <c r="E56" s="170" t="s">
        <v>58</v>
      </c>
      <c r="F56" s="171">
        <v>12900</v>
      </c>
      <c r="G56" s="172">
        <v>0</v>
      </c>
      <c r="H56" s="173">
        <f t="shared" si="0"/>
        <v>0</v>
      </c>
      <c r="I56" s="15"/>
      <c r="J56" s="15"/>
      <c r="K56" s="15"/>
      <c r="M56" s="17"/>
    </row>
    <row r="57" spans="1:18">
      <c r="A57" s="67"/>
      <c r="D57" s="169"/>
      <c r="E57" s="170"/>
      <c r="F57" s="171"/>
      <c r="G57" s="172"/>
      <c r="H57" s="173"/>
      <c r="I57" s="15"/>
      <c r="J57" s="15"/>
      <c r="K57" s="15"/>
      <c r="M57" s="17"/>
    </row>
    <row r="58" spans="1:18" s="13" customFormat="1" ht="13">
      <c r="A58" s="161"/>
      <c r="B58" s="119"/>
      <c r="C58" s="120" t="s">
        <v>130</v>
      </c>
      <c r="D58" s="169"/>
      <c r="E58" s="170"/>
      <c r="F58" s="171"/>
      <c r="G58" s="172"/>
      <c r="H58" s="173"/>
      <c r="I58" s="15"/>
      <c r="J58" s="15"/>
      <c r="K58" s="15"/>
      <c r="L58" s="26"/>
      <c r="M58" s="17"/>
    </row>
    <row r="59" spans="1:18" s="13" customFormat="1" ht="13">
      <c r="A59" s="161"/>
      <c r="B59" s="119"/>
      <c r="C59" s="120"/>
      <c r="D59" s="169"/>
      <c r="E59" s="170"/>
      <c r="F59" s="171"/>
      <c r="G59" s="172"/>
      <c r="H59" s="173"/>
      <c r="I59" s="15"/>
      <c r="J59" s="15"/>
      <c r="K59" s="15"/>
      <c r="L59" s="26"/>
      <c r="M59" s="17"/>
    </row>
    <row r="60" spans="1:18" ht="25">
      <c r="A60" s="67">
        <f>A56+1</f>
        <v>19</v>
      </c>
      <c r="B60" s="46" t="s">
        <v>135</v>
      </c>
      <c r="C60" s="47" t="s">
        <v>136</v>
      </c>
      <c r="D60" s="169">
        <v>100</v>
      </c>
      <c r="E60" s="170" t="s">
        <v>77</v>
      </c>
      <c r="F60" s="171">
        <v>1355</v>
      </c>
      <c r="G60" s="172">
        <v>0</v>
      </c>
      <c r="H60" s="173">
        <f t="shared" si="0"/>
        <v>0</v>
      </c>
      <c r="I60" s="15"/>
      <c r="J60" s="15"/>
      <c r="K60" s="15"/>
      <c r="M60" s="17"/>
    </row>
    <row r="61" spans="1:18" ht="13">
      <c r="A61" s="161"/>
      <c r="B61" s="56"/>
      <c r="C61" s="49"/>
      <c r="D61" s="169"/>
      <c r="E61" s="170"/>
      <c r="F61" s="171"/>
      <c r="G61" s="179"/>
      <c r="H61" s="173"/>
      <c r="I61" s="19"/>
      <c r="J61" s="19"/>
      <c r="K61" s="19"/>
      <c r="M61" s="17"/>
    </row>
    <row r="62" spans="1:18" ht="25">
      <c r="A62" s="67">
        <f>A60+1</f>
        <v>20</v>
      </c>
      <c r="B62" s="46" t="s">
        <v>137</v>
      </c>
      <c r="C62" s="47" t="s">
        <v>138</v>
      </c>
      <c r="D62" s="169">
        <v>100</v>
      </c>
      <c r="E62" s="170" t="s">
        <v>77</v>
      </c>
      <c r="F62" s="171">
        <v>1355</v>
      </c>
      <c r="G62" s="172">
        <v>0</v>
      </c>
      <c r="H62" s="173">
        <f t="shared" si="0"/>
        <v>0</v>
      </c>
      <c r="I62" s="15"/>
      <c r="J62" s="15"/>
      <c r="K62" s="15"/>
      <c r="L62" s="19"/>
      <c r="M62" s="17"/>
    </row>
    <row r="63" spans="1:18" ht="13">
      <c r="A63" s="161"/>
      <c r="B63" s="49"/>
      <c r="C63" s="49"/>
      <c r="D63" s="169"/>
      <c r="E63" s="170"/>
      <c r="F63" s="171"/>
      <c r="G63" s="179"/>
      <c r="H63" s="173"/>
      <c r="I63" s="19"/>
      <c r="J63" s="19"/>
      <c r="K63" s="19"/>
      <c r="M63" s="17"/>
    </row>
    <row r="64" spans="1:18" ht="25">
      <c r="A64" s="67">
        <f>A62+1</f>
        <v>21</v>
      </c>
      <c r="B64" s="46" t="s">
        <v>139</v>
      </c>
      <c r="C64" s="47" t="s">
        <v>140</v>
      </c>
      <c r="D64" s="169">
        <v>100</v>
      </c>
      <c r="E64" s="170" t="s">
        <v>77</v>
      </c>
      <c r="F64" s="171">
        <v>300</v>
      </c>
      <c r="G64" s="172">
        <v>0</v>
      </c>
      <c r="H64" s="173">
        <f t="shared" si="0"/>
        <v>0</v>
      </c>
      <c r="I64" s="15"/>
      <c r="J64" s="15"/>
      <c r="K64" s="15"/>
      <c r="L64" s="19"/>
      <c r="M64" s="17"/>
    </row>
    <row r="65" spans="1:13" ht="13">
      <c r="A65" s="161"/>
      <c r="B65" s="49"/>
      <c r="C65" s="49"/>
      <c r="D65" s="169"/>
      <c r="E65" s="170"/>
      <c r="F65" s="171"/>
      <c r="G65" s="172"/>
      <c r="H65" s="173"/>
      <c r="I65" s="15"/>
      <c r="J65" s="15"/>
      <c r="K65" s="15"/>
      <c r="L65" s="19"/>
      <c r="M65" s="17"/>
    </row>
    <row r="66" spans="1:13" s="13" customFormat="1" ht="13">
      <c r="A66" s="161"/>
      <c r="B66" s="119"/>
      <c r="C66" s="120" t="s">
        <v>41</v>
      </c>
      <c r="D66" s="169"/>
      <c r="E66" s="170"/>
      <c r="F66" s="171"/>
      <c r="G66" s="172"/>
      <c r="H66" s="173"/>
      <c r="I66" s="15"/>
      <c r="J66" s="15"/>
      <c r="K66" s="15"/>
      <c r="L66" s="26"/>
      <c r="M66" s="17"/>
    </row>
    <row r="67" spans="1:13" ht="13">
      <c r="A67" s="161"/>
      <c r="C67" s="49"/>
      <c r="D67" s="169"/>
      <c r="E67" s="170"/>
      <c r="F67" s="171"/>
      <c r="G67" s="172"/>
      <c r="H67" s="173"/>
      <c r="I67" s="15"/>
      <c r="J67" s="15"/>
      <c r="K67" s="15"/>
      <c r="M67" s="17"/>
    </row>
    <row r="68" spans="1:13" ht="25">
      <c r="A68" s="46">
        <f>A64+1</f>
        <v>22</v>
      </c>
      <c r="B68" s="57" t="s">
        <v>141</v>
      </c>
      <c r="C68" s="47" t="s">
        <v>142</v>
      </c>
      <c r="D68" s="169">
        <v>100</v>
      </c>
      <c r="E68" s="170" t="s">
        <v>58</v>
      </c>
      <c r="F68" s="171">
        <v>3090</v>
      </c>
      <c r="G68" s="172">
        <v>0</v>
      </c>
      <c r="H68" s="173">
        <f t="shared" si="0"/>
        <v>0</v>
      </c>
      <c r="I68" s="15"/>
      <c r="J68" s="15"/>
      <c r="K68" s="15"/>
      <c r="L68" s="30"/>
      <c r="M68" s="17"/>
    </row>
    <row r="69" spans="1:13" ht="13">
      <c r="A69" s="46"/>
      <c r="B69" s="57"/>
      <c r="C69" s="47"/>
      <c r="D69" s="169"/>
      <c r="E69" s="170"/>
      <c r="F69" s="171"/>
      <c r="G69" s="172"/>
      <c r="H69" s="173"/>
      <c r="I69" s="15"/>
      <c r="J69" s="15"/>
      <c r="K69" s="15"/>
      <c r="L69" s="30"/>
      <c r="M69" s="17"/>
    </row>
    <row r="70" spans="1:13" ht="13">
      <c r="A70" s="46">
        <f>A68+1</f>
        <v>23</v>
      </c>
      <c r="B70" s="57" t="s">
        <v>143</v>
      </c>
      <c r="C70" s="47" t="s">
        <v>144</v>
      </c>
      <c r="D70" s="169">
        <v>1</v>
      </c>
      <c r="E70" s="170" t="s">
        <v>94</v>
      </c>
      <c r="F70" s="171">
        <v>6</v>
      </c>
      <c r="G70" s="172">
        <v>0</v>
      </c>
      <c r="H70" s="173">
        <f t="shared" si="0"/>
        <v>0</v>
      </c>
      <c r="I70" s="15"/>
      <c r="J70" s="15"/>
      <c r="K70" s="15"/>
      <c r="L70" s="30"/>
      <c r="M70" s="17"/>
    </row>
    <row r="71" spans="1:13" ht="13">
      <c r="A71" s="46"/>
      <c r="C71" s="49"/>
      <c r="D71" s="169"/>
      <c r="E71" s="170"/>
      <c r="F71" s="171"/>
      <c r="G71" s="172"/>
      <c r="H71" s="173"/>
      <c r="I71" s="15"/>
      <c r="J71" s="15"/>
      <c r="K71" s="15"/>
      <c r="L71" s="30"/>
      <c r="M71" s="17"/>
    </row>
    <row r="72" spans="1:13" s="13" customFormat="1" ht="13">
      <c r="A72" s="46"/>
      <c r="B72" s="119"/>
      <c r="C72" s="120" t="s">
        <v>42</v>
      </c>
      <c r="D72" s="169"/>
      <c r="E72" s="170"/>
      <c r="F72" s="171"/>
      <c r="G72" s="172"/>
      <c r="H72" s="173"/>
      <c r="I72" s="15"/>
      <c r="J72" s="15"/>
      <c r="K72" s="15"/>
      <c r="L72" s="26"/>
      <c r="M72" s="17"/>
    </row>
    <row r="73" spans="1:13" s="1" customFormat="1">
      <c r="A73" s="180"/>
      <c r="B73" s="180"/>
      <c r="C73" s="47"/>
      <c r="D73" s="169"/>
      <c r="E73" s="170"/>
      <c r="F73" s="171"/>
      <c r="G73" s="172"/>
      <c r="H73" s="173"/>
      <c r="I73" s="15"/>
      <c r="J73" s="15"/>
      <c r="K73" s="15"/>
      <c r="L73" s="26"/>
      <c r="M73" s="17"/>
    </row>
    <row r="74" spans="1:13" ht="25">
      <c r="A74" s="67">
        <f>A70+1</f>
        <v>24</v>
      </c>
      <c r="B74" s="48" t="s">
        <v>154</v>
      </c>
      <c r="C74" s="47" t="s">
        <v>153</v>
      </c>
      <c r="D74" s="169">
        <v>100</v>
      </c>
      <c r="E74" s="170" t="s">
        <v>58</v>
      </c>
      <c r="F74" s="171">
        <v>3090</v>
      </c>
      <c r="G74" s="172">
        <v>0</v>
      </c>
      <c r="H74" s="173">
        <f t="shared" si="0"/>
        <v>0</v>
      </c>
      <c r="I74" s="15"/>
      <c r="J74" s="15"/>
      <c r="K74" s="15"/>
      <c r="L74" s="19"/>
      <c r="M74" s="17"/>
    </row>
    <row r="75" spans="1:13" ht="13">
      <c r="A75" s="161"/>
      <c r="B75" s="49"/>
      <c r="C75" s="49"/>
      <c r="D75" s="169"/>
      <c r="E75" s="170"/>
      <c r="F75" s="171"/>
      <c r="G75" s="172"/>
      <c r="H75" s="173"/>
      <c r="I75" s="15"/>
      <c r="J75" s="15"/>
      <c r="K75" s="15"/>
      <c r="L75" s="19"/>
      <c r="M75" s="17"/>
    </row>
    <row r="76" spans="1:13" s="2" customFormat="1" ht="25">
      <c r="A76" s="46">
        <f>A74+1</f>
        <v>25</v>
      </c>
      <c r="B76" s="46" t="s">
        <v>43</v>
      </c>
      <c r="C76" s="47" t="s">
        <v>235</v>
      </c>
      <c r="D76" s="169">
        <v>100</v>
      </c>
      <c r="E76" s="170" t="s">
        <v>80</v>
      </c>
      <c r="F76" s="171">
        <v>800</v>
      </c>
      <c r="G76" s="172">
        <v>0</v>
      </c>
      <c r="H76" s="173">
        <f t="shared" si="0"/>
        <v>0</v>
      </c>
      <c r="I76" s="15"/>
      <c r="J76" s="15"/>
      <c r="K76" s="15"/>
      <c r="L76" s="26"/>
      <c r="M76" s="17"/>
    </row>
    <row r="77" spans="1:13" s="2" customFormat="1">
      <c r="A77" s="46"/>
      <c r="B77" s="46"/>
      <c r="C77" s="47"/>
      <c r="D77" s="169"/>
      <c r="E77" s="170"/>
      <c r="F77" s="171"/>
      <c r="G77" s="172"/>
      <c r="H77" s="173"/>
      <c r="I77" s="15"/>
      <c r="J77" s="15"/>
      <c r="K77" s="15"/>
      <c r="L77" s="26"/>
      <c r="M77" s="17"/>
    </row>
    <row r="78" spans="1:13" s="2" customFormat="1" ht="37.5">
      <c r="A78" s="46">
        <f>A76+1</f>
        <v>26</v>
      </c>
      <c r="B78" s="46" t="s">
        <v>117</v>
      </c>
      <c r="C78" s="47" t="s">
        <v>120</v>
      </c>
      <c r="D78" s="169">
        <v>100</v>
      </c>
      <c r="E78" s="170" t="s">
        <v>80</v>
      </c>
      <c r="F78" s="171">
        <v>2565</v>
      </c>
      <c r="G78" s="172">
        <v>0</v>
      </c>
      <c r="H78" s="173">
        <f t="shared" si="0"/>
        <v>0</v>
      </c>
      <c r="I78" s="15"/>
      <c r="J78" s="15"/>
      <c r="K78" s="15"/>
      <c r="L78" s="26"/>
      <c r="M78" s="17"/>
    </row>
    <row r="79" spans="1:13" s="20" customFormat="1" ht="13">
      <c r="A79" s="79"/>
      <c r="B79" s="67"/>
      <c r="C79" s="68"/>
      <c r="D79" s="169"/>
      <c r="E79" s="170"/>
      <c r="F79" s="171"/>
      <c r="G79" s="172"/>
      <c r="H79" s="173"/>
      <c r="I79" s="15"/>
      <c r="J79" s="15"/>
      <c r="K79" s="15"/>
      <c r="L79" s="32"/>
      <c r="M79" s="17"/>
    </row>
    <row r="80" spans="1:13" s="2" customFormat="1" ht="37.5">
      <c r="A80" s="46">
        <f>A78+1</f>
        <v>27</v>
      </c>
      <c r="B80" s="46" t="s">
        <v>118</v>
      </c>
      <c r="C80" s="47" t="s">
        <v>119</v>
      </c>
      <c r="D80" s="169">
        <v>100</v>
      </c>
      <c r="E80" s="170" t="s">
        <v>80</v>
      </c>
      <c r="F80" s="171">
        <v>2420</v>
      </c>
      <c r="G80" s="172">
        <v>0</v>
      </c>
      <c r="H80" s="173">
        <f t="shared" si="0"/>
        <v>0</v>
      </c>
      <c r="I80" s="15"/>
      <c r="J80" s="15"/>
      <c r="K80" s="15"/>
      <c r="L80" s="26"/>
      <c r="M80" s="17"/>
    </row>
    <row r="81" spans="1:13" s="20" customFormat="1" ht="13">
      <c r="A81" s="79"/>
      <c r="B81" s="67"/>
      <c r="C81" s="68"/>
      <c r="D81" s="169"/>
      <c r="E81" s="170"/>
      <c r="F81" s="171"/>
      <c r="G81" s="172"/>
      <c r="H81" s="173"/>
      <c r="I81" s="15"/>
      <c r="J81" s="15"/>
      <c r="K81" s="15"/>
      <c r="L81" s="32"/>
      <c r="M81" s="17"/>
    </row>
    <row r="82" spans="1:13" s="2" customFormat="1" ht="37.5">
      <c r="A82" s="46">
        <f>A80+1</f>
        <v>28</v>
      </c>
      <c r="B82" s="46" t="s">
        <v>247</v>
      </c>
      <c r="C82" s="47" t="s">
        <v>248</v>
      </c>
      <c r="D82" s="169">
        <v>100</v>
      </c>
      <c r="E82" s="170" t="s">
        <v>80</v>
      </c>
      <c r="F82" s="171">
        <v>90</v>
      </c>
      <c r="G82" s="172">
        <v>0</v>
      </c>
      <c r="H82" s="173">
        <f t="shared" si="0"/>
        <v>0</v>
      </c>
      <c r="I82" s="15"/>
      <c r="J82" s="15"/>
      <c r="K82" s="15"/>
      <c r="L82" s="26"/>
      <c r="M82" s="17"/>
    </row>
    <row r="83" spans="1:13" s="20" customFormat="1" ht="13">
      <c r="A83" s="79"/>
      <c r="B83" s="67"/>
      <c r="C83" s="68"/>
      <c r="D83" s="169"/>
      <c r="E83" s="170"/>
      <c r="F83" s="171"/>
      <c r="G83" s="172"/>
      <c r="H83" s="173"/>
      <c r="I83" s="15"/>
      <c r="J83" s="15"/>
      <c r="K83" s="15"/>
      <c r="L83" s="32"/>
      <c r="M83" s="17"/>
    </row>
    <row r="84" spans="1:13" s="2" customFormat="1" ht="25">
      <c r="A84" s="46">
        <f>A82+1</f>
        <v>29</v>
      </c>
      <c r="B84" s="46" t="s">
        <v>104</v>
      </c>
      <c r="C84" s="47" t="s">
        <v>105</v>
      </c>
      <c r="D84" s="169">
        <v>100</v>
      </c>
      <c r="E84" s="170" t="s">
        <v>80</v>
      </c>
      <c r="F84" s="171">
        <v>445</v>
      </c>
      <c r="G84" s="172">
        <v>0</v>
      </c>
      <c r="H84" s="173">
        <f t="shared" si="0"/>
        <v>0</v>
      </c>
      <c r="I84" s="15"/>
      <c r="J84" s="15"/>
      <c r="K84" s="15"/>
      <c r="L84" s="26"/>
      <c r="M84" s="17"/>
    </row>
    <row r="85" spans="1:13" s="20" customFormat="1" ht="13">
      <c r="A85" s="79"/>
      <c r="B85" s="67"/>
      <c r="C85" s="68"/>
      <c r="D85" s="169"/>
      <c r="E85" s="170"/>
      <c r="F85" s="171"/>
      <c r="G85" s="172"/>
      <c r="H85" s="173"/>
      <c r="I85" s="15"/>
      <c r="J85" s="15"/>
      <c r="K85" s="15"/>
      <c r="L85" s="32"/>
      <c r="M85" s="17"/>
    </row>
    <row r="86" spans="1:13" ht="50">
      <c r="A86" s="46">
        <f>A84+1</f>
        <v>30</v>
      </c>
      <c r="B86" s="181" t="s">
        <v>106</v>
      </c>
      <c r="C86" s="47" t="s">
        <v>236</v>
      </c>
      <c r="D86" s="169">
        <v>100</v>
      </c>
      <c r="E86" s="170" t="s">
        <v>58</v>
      </c>
      <c r="F86" s="171">
        <v>295</v>
      </c>
      <c r="G86" s="172">
        <v>0</v>
      </c>
      <c r="H86" s="173">
        <f t="shared" ref="H86:H144" si="1">ROUND(F86*G86/D86,2)</f>
        <v>0</v>
      </c>
      <c r="I86" s="15"/>
      <c r="J86" s="15"/>
      <c r="K86" s="15"/>
      <c r="M86" s="17"/>
    </row>
    <row r="87" spans="1:13" s="1" customFormat="1">
      <c r="A87" s="180"/>
      <c r="B87" s="180"/>
      <c r="C87" s="47"/>
      <c r="D87" s="169"/>
      <c r="E87" s="170"/>
      <c r="F87" s="171"/>
      <c r="G87" s="172"/>
      <c r="H87" s="173"/>
      <c r="I87" s="15"/>
      <c r="J87" s="15"/>
      <c r="K87" s="15"/>
      <c r="L87" s="26"/>
      <c r="M87" s="17"/>
    </row>
    <row r="88" spans="1:13" ht="50">
      <c r="A88" s="46">
        <f>A86+1</f>
        <v>31</v>
      </c>
      <c r="B88" s="181" t="s">
        <v>229</v>
      </c>
      <c r="C88" s="47" t="s">
        <v>237</v>
      </c>
      <c r="D88" s="169">
        <v>100</v>
      </c>
      <c r="E88" s="170" t="s">
        <v>58</v>
      </c>
      <c r="F88" s="171">
        <v>220</v>
      </c>
      <c r="G88" s="172">
        <v>0</v>
      </c>
      <c r="H88" s="173">
        <f t="shared" si="1"/>
        <v>0</v>
      </c>
      <c r="I88" s="15"/>
      <c r="J88" s="15"/>
      <c r="K88" s="15"/>
      <c r="M88" s="17"/>
    </row>
    <row r="89" spans="1:13" s="1" customFormat="1">
      <c r="A89" s="180"/>
      <c r="B89" s="180"/>
      <c r="C89" s="47"/>
      <c r="D89" s="169"/>
      <c r="E89" s="170"/>
      <c r="F89" s="171"/>
      <c r="G89" s="172"/>
      <c r="H89" s="173"/>
      <c r="I89" s="15"/>
      <c r="J89" s="15"/>
      <c r="K89" s="15"/>
      <c r="L89" s="26"/>
      <c r="M89" s="17"/>
    </row>
    <row r="90" spans="1:13" ht="50">
      <c r="A90" s="46">
        <f>A88+1</f>
        <v>32</v>
      </c>
      <c r="B90" s="181" t="s">
        <v>229</v>
      </c>
      <c r="C90" s="47" t="s">
        <v>249</v>
      </c>
      <c r="D90" s="169">
        <v>100</v>
      </c>
      <c r="E90" s="170" t="s">
        <v>58</v>
      </c>
      <c r="F90" s="171">
        <v>10</v>
      </c>
      <c r="G90" s="172">
        <v>0</v>
      </c>
      <c r="H90" s="173">
        <f t="shared" si="1"/>
        <v>0</v>
      </c>
      <c r="I90" s="15"/>
      <c r="J90" s="15"/>
      <c r="K90" s="15"/>
      <c r="M90" s="17"/>
    </row>
    <row r="91" spans="1:13" s="1" customFormat="1">
      <c r="A91" s="180"/>
      <c r="B91" s="180"/>
      <c r="C91" s="47"/>
      <c r="D91" s="169"/>
      <c r="E91" s="170"/>
      <c r="F91" s="171"/>
      <c r="G91" s="172"/>
      <c r="H91" s="173"/>
      <c r="I91" s="15"/>
      <c r="J91" s="15"/>
      <c r="K91" s="15"/>
      <c r="L91" s="26"/>
      <c r="M91" s="17"/>
    </row>
    <row r="92" spans="1:13" s="2" customFormat="1">
      <c r="A92" s="46">
        <f>A90+1</f>
        <v>33</v>
      </c>
      <c r="B92" s="182" t="s">
        <v>127</v>
      </c>
      <c r="C92" s="47" t="s">
        <v>126</v>
      </c>
      <c r="D92" s="169">
        <v>100</v>
      </c>
      <c r="E92" s="170" t="s">
        <v>80</v>
      </c>
      <c r="F92" s="171">
        <f>5595</f>
        <v>5595</v>
      </c>
      <c r="G92" s="172">
        <v>0</v>
      </c>
      <c r="H92" s="173">
        <f t="shared" si="1"/>
        <v>0</v>
      </c>
      <c r="I92" s="15"/>
      <c r="J92" s="15"/>
      <c r="K92" s="15"/>
      <c r="L92" s="26"/>
      <c r="M92" s="17"/>
    </row>
    <row r="93" spans="1:13" s="20" customFormat="1" ht="13">
      <c r="A93" s="79"/>
      <c r="B93" s="67"/>
      <c r="C93" s="68"/>
      <c r="D93" s="169"/>
      <c r="E93" s="170"/>
      <c r="F93" s="171"/>
      <c r="G93" s="172"/>
      <c r="H93" s="173"/>
      <c r="I93" s="15"/>
      <c r="J93" s="15"/>
      <c r="K93" s="15"/>
      <c r="L93" s="32"/>
      <c r="M93" s="17"/>
    </row>
    <row r="94" spans="1:13" s="13" customFormat="1" ht="13">
      <c r="A94" s="67"/>
      <c r="B94" s="119"/>
      <c r="C94" s="120" t="s">
        <v>44</v>
      </c>
      <c r="D94" s="169"/>
      <c r="E94" s="170"/>
      <c r="F94" s="171"/>
      <c r="G94" s="172"/>
      <c r="H94" s="173"/>
      <c r="I94" s="15"/>
      <c r="J94" s="15"/>
      <c r="K94" s="15"/>
      <c r="L94" s="32"/>
      <c r="M94" s="17"/>
    </row>
    <row r="95" spans="1:13" s="13" customFormat="1" ht="13">
      <c r="A95" s="161"/>
      <c r="B95" s="119"/>
      <c r="C95" s="120"/>
      <c r="D95" s="169"/>
      <c r="E95" s="170"/>
      <c r="F95" s="171"/>
      <c r="G95" s="172"/>
      <c r="H95" s="173"/>
      <c r="I95" s="15"/>
      <c r="J95" s="15"/>
      <c r="K95" s="15"/>
      <c r="L95" s="32"/>
      <c r="M95" s="17"/>
    </row>
    <row r="96" spans="1:13">
      <c r="A96" s="46">
        <f>A92+1</f>
        <v>34</v>
      </c>
      <c r="B96" s="46" t="s">
        <v>45</v>
      </c>
      <c r="C96" s="47" t="s">
        <v>46</v>
      </c>
      <c r="D96" s="169">
        <v>100</v>
      </c>
      <c r="E96" s="170" t="s">
        <v>80</v>
      </c>
      <c r="F96" s="171">
        <f>7285+2690</f>
        <v>9975</v>
      </c>
      <c r="G96" s="172">
        <v>0</v>
      </c>
      <c r="H96" s="173">
        <f t="shared" si="1"/>
        <v>0</v>
      </c>
      <c r="I96" s="15"/>
      <c r="J96" s="15"/>
      <c r="K96" s="15"/>
      <c r="M96" s="17"/>
    </row>
    <row r="97" spans="1:20" ht="13">
      <c r="A97" s="161"/>
      <c r="D97" s="169"/>
      <c r="E97" s="170"/>
      <c r="F97" s="171"/>
      <c r="G97" s="172"/>
      <c r="H97" s="173"/>
      <c r="I97" s="15"/>
      <c r="J97" s="15"/>
      <c r="K97" s="15"/>
      <c r="M97" s="17"/>
    </row>
    <row r="98" spans="1:20" s="20" customFormat="1" ht="25">
      <c r="A98" s="46">
        <f>A96+1</f>
        <v>35</v>
      </c>
      <c r="B98" s="46" t="s">
        <v>47</v>
      </c>
      <c r="C98" s="47" t="s">
        <v>48</v>
      </c>
      <c r="D98" s="169">
        <v>100</v>
      </c>
      <c r="E98" s="170" t="s">
        <v>58</v>
      </c>
      <c r="F98" s="171">
        <f>2140+2735</f>
        <v>4875</v>
      </c>
      <c r="G98" s="172">
        <v>0</v>
      </c>
      <c r="H98" s="173">
        <f t="shared" si="1"/>
        <v>0</v>
      </c>
      <c r="I98" s="15"/>
      <c r="J98" s="15"/>
      <c r="K98" s="15"/>
      <c r="L98" s="32"/>
      <c r="M98" s="17"/>
    </row>
    <row r="99" spans="1:20" s="20" customFormat="1" ht="13">
      <c r="A99" s="161"/>
      <c r="B99" s="183"/>
      <c r="C99" s="49"/>
      <c r="D99" s="169"/>
      <c r="E99" s="170"/>
      <c r="F99" s="171"/>
      <c r="G99" s="172"/>
      <c r="H99" s="173"/>
      <c r="I99" s="15"/>
      <c r="J99" s="15"/>
      <c r="K99" s="15"/>
      <c r="L99" s="43"/>
      <c r="M99" s="17"/>
    </row>
    <row r="100" spans="1:20" ht="25">
      <c r="A100" s="46">
        <f>A98+1</f>
        <v>36</v>
      </c>
      <c r="B100" s="46" t="s">
        <v>82</v>
      </c>
      <c r="C100" s="47" t="s">
        <v>49</v>
      </c>
      <c r="D100" s="169">
        <v>100</v>
      </c>
      <c r="E100" s="170" t="s">
        <v>80</v>
      </c>
      <c r="F100" s="171">
        <f>2510</f>
        <v>2510</v>
      </c>
      <c r="G100" s="172">
        <v>0</v>
      </c>
      <c r="H100" s="173">
        <f t="shared" si="1"/>
        <v>0</v>
      </c>
      <c r="I100" s="15"/>
      <c r="J100" s="15"/>
      <c r="K100" s="15"/>
      <c r="M100" s="17"/>
    </row>
    <row r="101" spans="1:20" ht="13">
      <c r="A101" s="161"/>
      <c r="B101" s="48"/>
      <c r="C101" s="47"/>
      <c r="D101" s="169"/>
      <c r="E101" s="170"/>
      <c r="F101" s="171"/>
      <c r="G101" s="172"/>
      <c r="H101" s="173"/>
      <c r="I101" s="15"/>
      <c r="J101" s="15"/>
      <c r="K101" s="15"/>
      <c r="M101" s="17"/>
      <c r="N101" s="16"/>
      <c r="O101" s="16"/>
      <c r="P101" s="16"/>
      <c r="Q101" s="21"/>
      <c r="R101" s="16"/>
      <c r="S101" s="17"/>
      <c r="T101" s="17"/>
    </row>
    <row r="102" spans="1:20" ht="25">
      <c r="A102" s="46">
        <f>A100+1</f>
        <v>37</v>
      </c>
      <c r="B102" s="46" t="s">
        <v>145</v>
      </c>
      <c r="C102" s="47" t="s">
        <v>146</v>
      </c>
      <c r="D102" s="169">
        <v>100</v>
      </c>
      <c r="E102" s="170" t="s">
        <v>80</v>
      </c>
      <c r="F102" s="171">
        <f>3260</f>
        <v>3260</v>
      </c>
      <c r="G102" s="172">
        <v>0</v>
      </c>
      <c r="H102" s="173">
        <f t="shared" si="1"/>
        <v>0</v>
      </c>
      <c r="I102" s="15"/>
      <c r="J102" s="15"/>
      <c r="K102" s="15"/>
      <c r="M102" s="17"/>
    </row>
    <row r="103" spans="1:20" ht="13">
      <c r="A103" s="161"/>
      <c r="B103" s="48"/>
      <c r="C103" s="47"/>
      <c r="D103" s="169"/>
      <c r="E103" s="170"/>
      <c r="F103" s="171"/>
      <c r="G103" s="172"/>
      <c r="H103" s="173"/>
      <c r="I103" s="15"/>
      <c r="J103" s="15"/>
      <c r="K103" s="15"/>
      <c r="M103" s="17"/>
      <c r="N103" s="16"/>
      <c r="O103" s="16"/>
      <c r="P103" s="16"/>
      <c r="Q103" s="21"/>
      <c r="R103" s="16"/>
      <c r="S103" s="17"/>
      <c r="T103" s="17"/>
    </row>
    <row r="104" spans="1:20" ht="25">
      <c r="A104" s="46">
        <f>A102+1</f>
        <v>38</v>
      </c>
      <c r="B104" s="58" t="s">
        <v>147</v>
      </c>
      <c r="C104" s="47" t="s">
        <v>148</v>
      </c>
      <c r="D104" s="169">
        <v>100</v>
      </c>
      <c r="E104" s="170" t="s">
        <v>80</v>
      </c>
      <c r="F104" s="171">
        <f>2090</f>
        <v>2090</v>
      </c>
      <c r="G104" s="172">
        <v>0</v>
      </c>
      <c r="H104" s="173">
        <f t="shared" si="1"/>
        <v>0</v>
      </c>
      <c r="I104" s="15"/>
      <c r="J104" s="15"/>
      <c r="K104" s="15"/>
      <c r="M104" s="17"/>
    </row>
    <row r="105" spans="1:20" ht="13">
      <c r="A105" s="161"/>
      <c r="B105" s="48"/>
      <c r="C105" s="47"/>
      <c r="D105" s="169"/>
      <c r="E105" s="170"/>
      <c r="F105" s="171"/>
      <c r="G105" s="172"/>
      <c r="H105" s="173"/>
      <c r="I105" s="15"/>
      <c r="J105" s="15"/>
      <c r="K105" s="15"/>
      <c r="M105" s="17"/>
      <c r="N105" s="16"/>
      <c r="O105" s="16"/>
      <c r="P105" s="16"/>
      <c r="Q105" s="21"/>
      <c r="R105" s="16"/>
      <c r="S105" s="17"/>
      <c r="T105" s="17"/>
    </row>
    <row r="106" spans="1:20" ht="25">
      <c r="A106" s="46">
        <f>A104+1</f>
        <v>39</v>
      </c>
      <c r="B106" s="46" t="s">
        <v>149</v>
      </c>
      <c r="C106" s="47" t="s">
        <v>150</v>
      </c>
      <c r="D106" s="169">
        <v>100</v>
      </c>
      <c r="E106" s="170" t="s">
        <v>80</v>
      </c>
      <c r="F106" s="171">
        <f>495</f>
        <v>495</v>
      </c>
      <c r="G106" s="172">
        <v>0</v>
      </c>
      <c r="H106" s="173">
        <f t="shared" si="1"/>
        <v>0</v>
      </c>
      <c r="I106" s="15"/>
      <c r="J106" s="15"/>
      <c r="K106" s="15"/>
      <c r="M106" s="17"/>
    </row>
    <row r="107" spans="1:20" ht="13">
      <c r="A107" s="161"/>
      <c r="B107" s="48"/>
      <c r="C107" s="47"/>
      <c r="D107" s="169"/>
      <c r="E107" s="170"/>
      <c r="F107" s="171"/>
      <c r="G107" s="172"/>
      <c r="H107" s="173"/>
      <c r="I107" s="15"/>
      <c r="J107" s="15"/>
      <c r="K107" s="15"/>
      <c r="M107" s="17"/>
      <c r="N107" s="16"/>
      <c r="O107" s="16"/>
      <c r="P107" s="16"/>
      <c r="Q107" s="21"/>
      <c r="R107" s="16"/>
      <c r="S107" s="17"/>
      <c r="T107" s="17"/>
    </row>
    <row r="108" spans="1:20" ht="25">
      <c r="A108" s="46">
        <f>A106+1</f>
        <v>40</v>
      </c>
      <c r="B108" s="48" t="s">
        <v>151</v>
      </c>
      <c r="C108" s="47" t="s">
        <v>152</v>
      </c>
      <c r="D108" s="169">
        <v>100</v>
      </c>
      <c r="E108" s="170" t="s">
        <v>80</v>
      </c>
      <c r="F108" s="171">
        <f>F104+F106</f>
        <v>2585</v>
      </c>
      <c r="G108" s="172">
        <v>0</v>
      </c>
      <c r="H108" s="173">
        <f t="shared" si="1"/>
        <v>0</v>
      </c>
      <c r="I108" s="15"/>
      <c r="J108" s="15"/>
      <c r="K108" s="15"/>
      <c r="M108" s="17"/>
    </row>
    <row r="109" spans="1:20" ht="13">
      <c r="A109" s="161"/>
      <c r="B109" s="48"/>
      <c r="C109" s="47"/>
      <c r="D109" s="169"/>
      <c r="E109" s="170"/>
      <c r="F109" s="171"/>
      <c r="G109" s="172"/>
      <c r="H109" s="173"/>
      <c r="I109" s="15"/>
      <c r="J109" s="15"/>
      <c r="K109" s="15"/>
      <c r="M109" s="17"/>
      <c r="N109" s="16"/>
      <c r="O109" s="16"/>
      <c r="P109" s="16"/>
      <c r="Q109" s="21"/>
      <c r="R109" s="16"/>
      <c r="S109" s="17"/>
      <c r="T109" s="17"/>
    </row>
    <row r="110" spans="1:20" s="13" customFormat="1" ht="13">
      <c r="A110" s="161"/>
      <c r="B110" s="119"/>
      <c r="C110" s="120" t="s">
        <v>50</v>
      </c>
      <c r="D110" s="169"/>
      <c r="E110" s="170"/>
      <c r="F110" s="171"/>
      <c r="G110" s="172"/>
      <c r="H110" s="173"/>
      <c r="I110" s="15"/>
      <c r="J110" s="15"/>
      <c r="K110" s="15"/>
      <c r="L110" s="26"/>
      <c r="M110" s="17"/>
    </row>
    <row r="111" spans="1:20" s="13" customFormat="1" ht="13">
      <c r="A111" s="161"/>
      <c r="B111" s="119"/>
      <c r="C111" s="120"/>
      <c r="D111" s="169"/>
      <c r="E111" s="170"/>
      <c r="F111" s="171"/>
      <c r="G111" s="172"/>
      <c r="H111" s="173"/>
      <c r="I111" s="15"/>
      <c r="J111" s="15"/>
      <c r="K111" s="15"/>
      <c r="L111" s="26"/>
      <c r="M111" s="17"/>
    </row>
    <row r="112" spans="1:20" ht="13">
      <c r="A112" s="46">
        <f>A108+1</f>
        <v>41</v>
      </c>
      <c r="B112" s="48" t="s">
        <v>86</v>
      </c>
      <c r="C112" s="47" t="s">
        <v>85</v>
      </c>
      <c r="D112" s="169">
        <v>100</v>
      </c>
      <c r="E112" s="170" t="s">
        <v>58</v>
      </c>
      <c r="F112" s="171">
        <f>5210</f>
        <v>5210</v>
      </c>
      <c r="G112" s="172">
        <v>0</v>
      </c>
      <c r="H112" s="173">
        <f t="shared" si="1"/>
        <v>0</v>
      </c>
      <c r="I112" s="15"/>
      <c r="J112" s="15"/>
      <c r="K112" s="15"/>
      <c r="L112" s="30"/>
      <c r="M112" s="17"/>
    </row>
    <row r="113" spans="1:13" ht="13">
      <c r="A113" s="161"/>
      <c r="B113" s="183"/>
      <c r="C113" s="49"/>
      <c r="D113" s="169"/>
      <c r="E113" s="170"/>
      <c r="F113" s="171"/>
      <c r="G113" s="172"/>
      <c r="H113" s="173"/>
      <c r="I113" s="15"/>
      <c r="J113" s="15"/>
      <c r="K113" s="15"/>
      <c r="L113" s="30"/>
      <c r="M113" s="17"/>
    </row>
    <row r="114" spans="1:13" ht="37.5">
      <c r="A114" s="46">
        <f>A112+1</f>
        <v>42</v>
      </c>
      <c r="B114" s="48" t="s">
        <v>108</v>
      </c>
      <c r="C114" s="47" t="s">
        <v>230</v>
      </c>
      <c r="D114" s="169">
        <v>100</v>
      </c>
      <c r="E114" s="170" t="s">
        <v>58</v>
      </c>
      <c r="F114" s="171">
        <f>F112</f>
        <v>5210</v>
      </c>
      <c r="G114" s="172">
        <v>0</v>
      </c>
      <c r="H114" s="173">
        <f t="shared" si="1"/>
        <v>0</v>
      </c>
      <c r="I114" s="15"/>
      <c r="J114" s="15"/>
      <c r="K114" s="15"/>
      <c r="L114" s="30"/>
      <c r="M114" s="17"/>
    </row>
    <row r="115" spans="1:13" ht="13">
      <c r="A115" s="161"/>
      <c r="B115" s="183"/>
      <c r="C115" s="49"/>
      <c r="D115" s="169"/>
      <c r="E115" s="170"/>
      <c r="F115" s="171"/>
      <c r="G115" s="172"/>
      <c r="H115" s="173"/>
      <c r="I115" s="15"/>
      <c r="J115" s="15"/>
      <c r="K115" s="15"/>
      <c r="L115" s="30"/>
      <c r="M115" s="17"/>
    </row>
    <row r="116" spans="1:13" ht="13">
      <c r="A116" s="46">
        <f>A114+1</f>
        <v>43</v>
      </c>
      <c r="B116" s="48" t="s">
        <v>87</v>
      </c>
      <c r="C116" s="47" t="s">
        <v>88</v>
      </c>
      <c r="D116" s="169">
        <v>100</v>
      </c>
      <c r="E116" s="170" t="s">
        <v>80</v>
      </c>
      <c r="F116" s="171">
        <f>F112</f>
        <v>5210</v>
      </c>
      <c r="G116" s="172">
        <v>0</v>
      </c>
      <c r="H116" s="173">
        <f t="shared" si="1"/>
        <v>0</v>
      </c>
      <c r="I116" s="15"/>
      <c r="J116" s="15"/>
      <c r="K116" s="15"/>
      <c r="L116" s="30"/>
      <c r="M116" s="17"/>
    </row>
    <row r="117" spans="1:13" ht="13">
      <c r="A117" s="161"/>
      <c r="C117" s="49"/>
      <c r="D117" s="169"/>
      <c r="E117" s="170"/>
      <c r="F117" s="171"/>
      <c r="G117" s="172"/>
      <c r="H117" s="173"/>
      <c r="I117" s="15"/>
      <c r="J117" s="15"/>
      <c r="K117" s="15"/>
      <c r="M117" s="17"/>
    </row>
    <row r="118" spans="1:13" ht="25">
      <c r="A118" s="46">
        <f>A116+1</f>
        <v>44</v>
      </c>
      <c r="B118" s="48" t="s">
        <v>51</v>
      </c>
      <c r="C118" s="47" t="s">
        <v>52</v>
      </c>
      <c r="D118" s="169">
        <v>100</v>
      </c>
      <c r="E118" s="170" t="s">
        <v>58</v>
      </c>
      <c r="F118" s="171">
        <f>7980</f>
        <v>7980</v>
      </c>
      <c r="G118" s="172">
        <v>0</v>
      </c>
      <c r="H118" s="173">
        <f t="shared" si="1"/>
        <v>0</v>
      </c>
      <c r="I118" s="15"/>
      <c r="J118" s="15"/>
      <c r="K118" s="15"/>
      <c r="M118" s="17"/>
    </row>
    <row r="119" spans="1:13" ht="13">
      <c r="A119" s="161"/>
      <c r="C119" s="49"/>
      <c r="D119" s="169"/>
      <c r="E119" s="170"/>
      <c r="F119" s="171"/>
      <c r="G119" s="172"/>
      <c r="H119" s="173"/>
      <c r="I119" s="15"/>
      <c r="J119" s="15"/>
      <c r="K119" s="15"/>
      <c r="M119" s="17"/>
    </row>
    <row r="120" spans="1:13" ht="25">
      <c r="A120" s="46">
        <f>A118+1</f>
        <v>45</v>
      </c>
      <c r="B120" s="48" t="s">
        <v>53</v>
      </c>
      <c r="C120" s="47" t="s">
        <v>122</v>
      </c>
      <c r="D120" s="169">
        <v>100</v>
      </c>
      <c r="E120" s="170" t="s">
        <v>80</v>
      </c>
      <c r="F120" s="171">
        <f>7285</f>
        <v>7285</v>
      </c>
      <c r="G120" s="172">
        <v>0</v>
      </c>
      <c r="H120" s="173">
        <f t="shared" si="1"/>
        <v>0</v>
      </c>
      <c r="I120" s="15"/>
      <c r="J120" s="15"/>
      <c r="K120" s="15"/>
      <c r="L120" s="30"/>
      <c r="M120" s="17"/>
    </row>
    <row r="121" spans="1:13" ht="13">
      <c r="A121" s="161"/>
      <c r="B121" s="183"/>
      <c r="C121" s="49"/>
      <c r="D121" s="169"/>
      <c r="E121" s="170"/>
      <c r="F121" s="171"/>
      <c r="G121" s="179"/>
      <c r="H121" s="173"/>
      <c r="I121" s="15"/>
      <c r="J121" s="15"/>
      <c r="K121" s="15"/>
      <c r="L121" s="30"/>
      <c r="M121" s="17"/>
    </row>
    <row r="122" spans="1:13" ht="37.5">
      <c r="A122" s="46">
        <f>A120+1</f>
        <v>46</v>
      </c>
      <c r="B122" s="46" t="s">
        <v>62</v>
      </c>
      <c r="C122" s="47" t="s">
        <v>123</v>
      </c>
      <c r="D122" s="169">
        <v>100</v>
      </c>
      <c r="E122" s="170" t="s">
        <v>58</v>
      </c>
      <c r="F122" s="171">
        <f>F120*2</f>
        <v>14570</v>
      </c>
      <c r="G122" s="172">
        <v>0</v>
      </c>
      <c r="H122" s="173">
        <f t="shared" si="1"/>
        <v>0</v>
      </c>
      <c r="I122" s="15"/>
      <c r="J122" s="15"/>
      <c r="K122" s="15"/>
      <c r="L122" s="30"/>
      <c r="M122" s="17"/>
    </row>
    <row r="123" spans="1:13" ht="13">
      <c r="A123" s="161"/>
      <c r="B123" s="183"/>
      <c r="C123" s="49"/>
      <c r="D123" s="169"/>
      <c r="E123" s="170"/>
      <c r="F123" s="171"/>
      <c r="G123" s="172"/>
      <c r="H123" s="173"/>
      <c r="I123" s="15"/>
      <c r="J123" s="15"/>
      <c r="K123" s="15"/>
      <c r="M123" s="17"/>
    </row>
    <row r="124" spans="1:13" s="13" customFormat="1" ht="25">
      <c r="A124" s="46">
        <f>A122+1</f>
        <v>47</v>
      </c>
      <c r="B124" s="48" t="s">
        <v>59</v>
      </c>
      <c r="C124" s="47" t="s">
        <v>60</v>
      </c>
      <c r="D124" s="169">
        <v>100</v>
      </c>
      <c r="E124" s="170" t="s">
        <v>58</v>
      </c>
      <c r="F124" s="171">
        <f>2140</f>
        <v>2140</v>
      </c>
      <c r="G124" s="172">
        <v>0</v>
      </c>
      <c r="H124" s="173">
        <f t="shared" si="1"/>
        <v>0</v>
      </c>
      <c r="I124" s="15"/>
      <c r="J124" s="15"/>
      <c r="K124" s="15"/>
      <c r="L124" s="30"/>
      <c r="M124" s="17"/>
    </row>
    <row r="125" spans="1:13" s="13" customFormat="1" ht="13">
      <c r="A125" s="161"/>
      <c r="B125" s="183"/>
      <c r="C125" s="49"/>
      <c r="D125" s="169"/>
      <c r="E125" s="170"/>
      <c r="F125" s="171"/>
      <c r="G125" s="172"/>
      <c r="H125" s="173"/>
      <c r="I125" s="15"/>
      <c r="J125" s="15"/>
      <c r="K125" s="15"/>
      <c r="L125" s="30"/>
      <c r="M125" s="17"/>
    </row>
    <row r="126" spans="1:13" s="13" customFormat="1" ht="37.5">
      <c r="A126" s="46">
        <f>A124+1</f>
        <v>48</v>
      </c>
      <c r="B126" s="48" t="s">
        <v>231</v>
      </c>
      <c r="C126" s="47" t="s">
        <v>61</v>
      </c>
      <c r="D126" s="169">
        <v>100</v>
      </c>
      <c r="E126" s="170" t="s">
        <v>80</v>
      </c>
      <c r="F126" s="171">
        <f>F124*2</f>
        <v>4280</v>
      </c>
      <c r="G126" s="172">
        <v>0</v>
      </c>
      <c r="H126" s="173">
        <f t="shared" si="1"/>
        <v>0</v>
      </c>
      <c r="I126" s="15"/>
      <c r="J126" s="15"/>
      <c r="K126" s="15"/>
      <c r="L126" s="30"/>
      <c r="M126" s="17"/>
    </row>
    <row r="127" spans="1:13" ht="13">
      <c r="A127" s="161"/>
      <c r="B127" s="183"/>
      <c r="C127" s="49"/>
      <c r="D127" s="169"/>
      <c r="E127" s="170"/>
      <c r="F127" s="171"/>
      <c r="G127" s="172"/>
      <c r="H127" s="173"/>
      <c r="I127" s="14"/>
      <c r="J127" s="14"/>
      <c r="K127" s="14"/>
      <c r="L127" s="19"/>
      <c r="M127" s="17"/>
    </row>
    <row r="128" spans="1:13" s="13" customFormat="1" ht="25">
      <c r="A128" s="46">
        <f>A126+1</f>
        <v>49</v>
      </c>
      <c r="B128" s="48" t="s">
        <v>70</v>
      </c>
      <c r="C128" s="47" t="s">
        <v>124</v>
      </c>
      <c r="D128" s="169">
        <v>100</v>
      </c>
      <c r="E128" s="170" t="s">
        <v>58</v>
      </c>
      <c r="F128" s="171">
        <f>2690</f>
        <v>2690</v>
      </c>
      <c r="G128" s="172">
        <v>0</v>
      </c>
      <c r="H128" s="173">
        <f t="shared" si="1"/>
        <v>0</v>
      </c>
      <c r="I128" s="15"/>
      <c r="J128" s="15"/>
      <c r="K128" s="15"/>
      <c r="L128" s="44"/>
      <c r="M128" s="17"/>
    </row>
    <row r="129" spans="1:13" s="13" customFormat="1" ht="13">
      <c r="A129" s="161"/>
      <c r="B129" s="183"/>
      <c r="C129" s="49"/>
      <c r="D129" s="169"/>
      <c r="E129" s="170"/>
      <c r="F129" s="171"/>
      <c r="G129" s="98"/>
      <c r="H129" s="173"/>
      <c r="I129" s="15"/>
      <c r="J129" s="15"/>
      <c r="K129" s="15"/>
      <c r="L129" s="44"/>
      <c r="M129" s="17"/>
    </row>
    <row r="130" spans="1:13" s="13" customFormat="1" ht="37.5">
      <c r="A130" s="46">
        <f>A128+1</f>
        <v>50</v>
      </c>
      <c r="B130" s="48" t="s">
        <v>71</v>
      </c>
      <c r="C130" s="47" t="s">
        <v>125</v>
      </c>
      <c r="D130" s="169">
        <v>100</v>
      </c>
      <c r="E130" s="170" t="s">
        <v>58</v>
      </c>
      <c r="F130" s="171">
        <f>F128*2</f>
        <v>5380</v>
      </c>
      <c r="G130" s="172">
        <v>0</v>
      </c>
      <c r="H130" s="173">
        <f t="shared" si="1"/>
        <v>0</v>
      </c>
      <c r="I130" s="15"/>
      <c r="J130" s="15"/>
      <c r="K130" s="15"/>
      <c r="L130" s="44"/>
      <c r="M130" s="17"/>
    </row>
    <row r="131" spans="1:13" s="13" customFormat="1" ht="13">
      <c r="A131" s="67"/>
      <c r="B131" s="183"/>
      <c r="C131" s="49"/>
      <c r="D131" s="169"/>
      <c r="E131" s="170"/>
      <c r="F131" s="171"/>
      <c r="G131" s="172"/>
      <c r="H131" s="173"/>
      <c r="I131" s="15"/>
      <c r="J131" s="15"/>
      <c r="K131" s="15"/>
      <c r="L131" s="44"/>
      <c r="M131" s="17"/>
    </row>
    <row r="132" spans="1:13" s="13" customFormat="1" ht="25">
      <c r="A132" s="46">
        <f>A130+1</f>
        <v>51</v>
      </c>
      <c r="B132" s="48" t="s">
        <v>255</v>
      </c>
      <c r="C132" s="47" t="s">
        <v>72</v>
      </c>
      <c r="D132" s="169">
        <v>100</v>
      </c>
      <c r="E132" s="170" t="s">
        <v>58</v>
      </c>
      <c r="F132" s="171">
        <f>3300</f>
        <v>3300</v>
      </c>
      <c r="G132" s="172">
        <v>0</v>
      </c>
      <c r="H132" s="173">
        <f t="shared" si="1"/>
        <v>0</v>
      </c>
      <c r="I132" s="15"/>
      <c r="J132" s="15"/>
      <c r="K132" s="15"/>
      <c r="L132" s="44"/>
      <c r="M132" s="17"/>
    </row>
    <row r="133" spans="1:13" s="13" customFormat="1" ht="13">
      <c r="A133" s="67"/>
      <c r="B133" s="183"/>
      <c r="C133" s="49"/>
      <c r="D133" s="169"/>
      <c r="E133" s="170"/>
      <c r="F133" s="171"/>
      <c r="G133" s="172"/>
      <c r="H133" s="173"/>
      <c r="I133" s="15"/>
      <c r="J133" s="15"/>
      <c r="K133" s="15"/>
      <c r="L133" s="44"/>
      <c r="M133" s="17"/>
    </row>
    <row r="134" spans="1:13" s="13" customFormat="1" ht="37.5">
      <c r="A134" s="46">
        <f>A132+1</f>
        <v>52</v>
      </c>
      <c r="B134" s="48" t="s">
        <v>73</v>
      </c>
      <c r="C134" s="47" t="s">
        <v>74</v>
      </c>
      <c r="D134" s="169">
        <v>100</v>
      </c>
      <c r="E134" s="170" t="s">
        <v>80</v>
      </c>
      <c r="F134" s="171">
        <f>F132*2</f>
        <v>6600</v>
      </c>
      <c r="G134" s="172">
        <v>0</v>
      </c>
      <c r="H134" s="173">
        <f t="shared" si="1"/>
        <v>0</v>
      </c>
      <c r="I134" s="15"/>
      <c r="J134" s="15"/>
      <c r="K134" s="15"/>
      <c r="L134" s="44"/>
      <c r="M134" s="17"/>
    </row>
    <row r="135" spans="1:13" s="13" customFormat="1" ht="13">
      <c r="A135" s="67"/>
      <c r="B135" s="183"/>
      <c r="C135" s="49"/>
      <c r="D135" s="169"/>
      <c r="E135" s="170"/>
      <c r="F135" s="171"/>
      <c r="G135" s="172"/>
      <c r="H135" s="173"/>
      <c r="I135" s="15"/>
      <c r="J135" s="15"/>
      <c r="K135" s="15"/>
      <c r="L135" s="44"/>
      <c r="M135" s="17"/>
    </row>
    <row r="136" spans="1:13" s="13" customFormat="1" ht="13">
      <c r="A136" s="161"/>
      <c r="B136" s="119"/>
      <c r="C136" s="120" t="s">
        <v>107</v>
      </c>
      <c r="D136" s="169"/>
      <c r="E136" s="170"/>
      <c r="F136" s="171"/>
      <c r="G136" s="172"/>
      <c r="H136" s="173"/>
      <c r="I136" s="15"/>
      <c r="J136" s="15"/>
      <c r="K136" s="15"/>
      <c r="L136" s="26"/>
      <c r="M136" s="17"/>
    </row>
    <row r="137" spans="1:13" s="13" customFormat="1" ht="13">
      <c r="A137" s="161"/>
      <c r="B137" s="119"/>
      <c r="C137" s="120"/>
      <c r="D137" s="169"/>
      <c r="E137" s="170"/>
      <c r="F137" s="171"/>
      <c r="G137" s="172"/>
      <c r="H137" s="173"/>
      <c r="I137" s="15"/>
      <c r="J137" s="15"/>
      <c r="K137" s="15"/>
      <c r="L137" s="26"/>
      <c r="M137" s="17"/>
    </row>
    <row r="138" spans="1:13" s="13" customFormat="1" ht="25">
      <c r="A138" s="46">
        <f>A134+1</f>
        <v>53</v>
      </c>
      <c r="B138" s="58" t="s">
        <v>155</v>
      </c>
      <c r="C138" s="59" t="s">
        <v>156</v>
      </c>
      <c r="D138" s="169">
        <v>1</v>
      </c>
      <c r="E138" s="170" t="s">
        <v>157</v>
      </c>
      <c r="F138" s="171">
        <f>42</f>
        <v>42</v>
      </c>
      <c r="G138" s="172">
        <v>0</v>
      </c>
      <c r="H138" s="173">
        <f t="shared" si="1"/>
        <v>0</v>
      </c>
      <c r="I138" s="15"/>
      <c r="J138" s="15"/>
      <c r="K138" s="15"/>
      <c r="L138" s="44"/>
      <c r="M138" s="17"/>
    </row>
    <row r="139" spans="1:13" ht="13">
      <c r="A139" s="184"/>
      <c r="B139" s="183"/>
      <c r="C139" s="49"/>
      <c r="D139" s="169"/>
      <c r="E139" s="170"/>
      <c r="F139" s="171"/>
      <c r="G139" s="172"/>
      <c r="H139" s="173"/>
      <c r="I139" s="15"/>
      <c r="J139" s="15"/>
      <c r="K139" s="15"/>
      <c r="L139" s="31"/>
      <c r="M139" s="17"/>
    </row>
    <row r="140" spans="1:13" s="13" customFormat="1" ht="62.5">
      <c r="A140" s="46">
        <f>A138+1</f>
        <v>54</v>
      </c>
      <c r="B140" s="48" t="s">
        <v>92</v>
      </c>
      <c r="C140" s="47" t="s">
        <v>93</v>
      </c>
      <c r="D140" s="169">
        <v>1</v>
      </c>
      <c r="E140" s="170" t="s">
        <v>94</v>
      </c>
      <c r="F140" s="171">
        <v>1</v>
      </c>
      <c r="G140" s="172">
        <v>0</v>
      </c>
      <c r="H140" s="173">
        <f t="shared" si="1"/>
        <v>0</v>
      </c>
      <c r="I140" s="15"/>
      <c r="J140" s="15"/>
      <c r="K140" s="15"/>
      <c r="L140" s="44"/>
      <c r="M140" s="17"/>
    </row>
    <row r="141" spans="1:13" ht="13">
      <c r="A141" s="184"/>
      <c r="B141" s="183"/>
      <c r="C141" s="49"/>
      <c r="D141" s="169"/>
      <c r="E141" s="170"/>
      <c r="F141" s="171"/>
      <c r="G141" s="172"/>
      <c r="H141" s="173"/>
      <c r="I141" s="15"/>
      <c r="J141" s="15"/>
      <c r="K141" s="15"/>
      <c r="L141" s="31"/>
      <c r="M141" s="17"/>
    </row>
    <row r="142" spans="1:13" s="13" customFormat="1" ht="37.5">
      <c r="A142" s="46">
        <f>A140+1</f>
        <v>55</v>
      </c>
      <c r="B142" s="48" t="s">
        <v>95</v>
      </c>
      <c r="C142" s="47" t="s">
        <v>96</v>
      </c>
      <c r="D142" s="169">
        <v>1</v>
      </c>
      <c r="E142" s="170" t="s">
        <v>94</v>
      </c>
      <c r="F142" s="171">
        <v>1</v>
      </c>
      <c r="G142" s="172">
        <v>0</v>
      </c>
      <c r="H142" s="173">
        <f t="shared" si="1"/>
        <v>0</v>
      </c>
      <c r="I142" s="15"/>
      <c r="J142" s="15"/>
      <c r="K142" s="15"/>
      <c r="L142" s="44"/>
      <c r="M142" s="17"/>
    </row>
    <row r="143" spans="1:13" s="13" customFormat="1" ht="13">
      <c r="A143" s="67"/>
      <c r="B143" s="183"/>
      <c r="C143" s="49"/>
      <c r="D143" s="169"/>
      <c r="E143" s="170"/>
      <c r="F143" s="171"/>
      <c r="G143" s="172"/>
      <c r="H143" s="173"/>
      <c r="I143" s="15"/>
      <c r="J143" s="15"/>
      <c r="K143" s="15"/>
      <c r="L143" s="44"/>
      <c r="M143" s="17"/>
    </row>
    <row r="144" spans="1:13" s="13" customFormat="1" ht="37.5">
      <c r="A144" s="46">
        <f>A142+1</f>
        <v>56</v>
      </c>
      <c r="B144" s="46" t="s">
        <v>102</v>
      </c>
      <c r="C144" s="47" t="s">
        <v>103</v>
      </c>
      <c r="D144" s="169">
        <v>1</v>
      </c>
      <c r="E144" s="170" t="s">
        <v>7</v>
      </c>
      <c r="F144" s="171">
        <f>25*4+10</f>
        <v>110</v>
      </c>
      <c r="G144" s="172">
        <v>0</v>
      </c>
      <c r="H144" s="173">
        <f t="shared" si="1"/>
        <v>0</v>
      </c>
      <c r="I144" s="15"/>
      <c r="J144" s="15"/>
      <c r="K144" s="15"/>
      <c r="L144" s="44"/>
      <c r="M144" s="17"/>
    </row>
    <row r="145" spans="1:18" ht="13">
      <c r="A145" s="184"/>
      <c r="B145" s="183"/>
      <c r="C145" s="49"/>
      <c r="D145" s="169"/>
      <c r="E145" s="170"/>
      <c r="F145" s="171"/>
      <c r="G145" s="172"/>
      <c r="H145" s="173"/>
      <c r="I145" s="15"/>
      <c r="J145" s="15"/>
      <c r="K145" s="15"/>
      <c r="L145" s="31"/>
      <c r="M145" s="17"/>
    </row>
    <row r="146" spans="1:18" s="13" customFormat="1" ht="13">
      <c r="A146" s="161"/>
      <c r="B146" s="119"/>
      <c r="C146" s="120" t="s">
        <v>54</v>
      </c>
      <c r="D146" s="169"/>
      <c r="E146" s="170"/>
      <c r="F146" s="171"/>
      <c r="G146" s="172"/>
      <c r="H146" s="173"/>
      <c r="I146" s="15"/>
      <c r="J146" s="15"/>
      <c r="K146" s="15"/>
      <c r="L146" s="31"/>
      <c r="M146" s="17"/>
      <c r="N146" s="16"/>
      <c r="O146" s="16"/>
      <c r="P146" s="16"/>
      <c r="Q146" s="16"/>
      <c r="R146" s="16"/>
    </row>
    <row r="147" spans="1:18" s="13" customFormat="1" ht="13">
      <c r="A147" s="161"/>
      <c r="B147" s="119"/>
      <c r="C147" s="120"/>
      <c r="D147" s="169"/>
      <c r="E147" s="170"/>
      <c r="F147" s="171"/>
      <c r="G147" s="172"/>
      <c r="H147" s="173"/>
      <c r="I147" s="15"/>
      <c r="J147" s="15"/>
      <c r="K147" s="15"/>
      <c r="L147" s="33"/>
      <c r="M147" s="17"/>
      <c r="N147" s="16"/>
      <c r="O147" s="16"/>
      <c r="P147" s="16"/>
      <c r="Q147" s="16"/>
      <c r="R147" s="16"/>
    </row>
    <row r="148" spans="1:18" s="36" customFormat="1" ht="25">
      <c r="A148" s="46">
        <f>A144+1</f>
        <v>57</v>
      </c>
      <c r="B148" s="185" t="s">
        <v>91</v>
      </c>
      <c r="C148" s="186" t="s">
        <v>232</v>
      </c>
      <c r="D148" s="169">
        <v>1</v>
      </c>
      <c r="E148" s="170" t="s">
        <v>13</v>
      </c>
      <c r="F148" s="171">
        <v>1030</v>
      </c>
      <c r="G148" s="172">
        <v>0</v>
      </c>
      <c r="H148" s="173">
        <f t="shared" ref="H148:H210" si="2">ROUND(F148*G148/D148,2)</f>
        <v>0</v>
      </c>
      <c r="I148" s="15"/>
      <c r="J148" s="15"/>
      <c r="K148" s="15"/>
      <c r="L148" s="34"/>
      <c r="M148" s="17"/>
      <c r="N148" s="35"/>
    </row>
    <row r="149" spans="1:18" s="36" customFormat="1" ht="13">
      <c r="A149" s="161"/>
      <c r="B149" s="185"/>
      <c r="C149" s="186"/>
      <c r="D149" s="169"/>
      <c r="E149" s="170"/>
      <c r="F149" s="171"/>
      <c r="G149" s="172"/>
      <c r="H149" s="173"/>
      <c r="I149" s="15"/>
      <c r="J149" s="15"/>
      <c r="K149" s="15"/>
      <c r="L149" s="34"/>
      <c r="M149" s="17"/>
      <c r="N149" s="35"/>
    </row>
    <row r="150" spans="1:18" s="36" customFormat="1" ht="54.65" customHeight="1">
      <c r="A150" s="46">
        <f>A148+1</f>
        <v>58</v>
      </c>
      <c r="B150" s="46" t="s">
        <v>100</v>
      </c>
      <c r="C150" s="47" t="s">
        <v>101</v>
      </c>
      <c r="D150" s="169">
        <v>1</v>
      </c>
      <c r="E150" s="170" t="s">
        <v>7</v>
      </c>
      <c r="F150" s="171">
        <v>320</v>
      </c>
      <c r="G150" s="172">
        <v>0</v>
      </c>
      <c r="H150" s="173">
        <f t="shared" si="2"/>
        <v>0</v>
      </c>
      <c r="I150" s="15"/>
      <c r="J150" s="15"/>
      <c r="K150" s="15"/>
      <c r="L150" s="26"/>
      <c r="M150" s="17"/>
      <c r="N150" s="35"/>
    </row>
    <row r="151" spans="1:18" s="36" customFormat="1" ht="13">
      <c r="A151" s="161"/>
      <c r="B151" s="187"/>
      <c r="C151" s="188"/>
      <c r="D151" s="169"/>
      <c r="E151" s="170"/>
      <c r="F151" s="171"/>
      <c r="G151" s="172"/>
      <c r="H151" s="173"/>
      <c r="I151" s="25"/>
      <c r="J151" s="25"/>
      <c r="K151" s="25"/>
      <c r="L151" s="26"/>
      <c r="M151" s="17"/>
      <c r="N151" s="35"/>
    </row>
    <row r="152" spans="1:18" ht="40.75" customHeight="1">
      <c r="A152" s="46">
        <f>A150+1</f>
        <v>59</v>
      </c>
      <c r="B152" s="46" t="s">
        <v>97</v>
      </c>
      <c r="C152" s="47" t="s">
        <v>98</v>
      </c>
      <c r="D152" s="169">
        <v>1</v>
      </c>
      <c r="E152" s="170" t="s">
        <v>13</v>
      </c>
      <c r="F152" s="171">
        <v>1030</v>
      </c>
      <c r="G152" s="172">
        <v>0</v>
      </c>
      <c r="H152" s="173">
        <f t="shared" si="2"/>
        <v>0</v>
      </c>
      <c r="I152" s="15"/>
      <c r="J152" s="15"/>
      <c r="K152" s="15"/>
      <c r="L152" s="30"/>
      <c r="M152" s="17"/>
      <c r="N152" s="16"/>
      <c r="O152" s="16"/>
      <c r="P152" s="16"/>
      <c r="Q152" s="16"/>
      <c r="R152" s="16"/>
    </row>
    <row r="153" spans="1:18" s="13" customFormat="1" ht="13">
      <c r="A153" s="161"/>
      <c r="B153" s="119"/>
      <c r="C153" s="120"/>
      <c r="D153" s="169"/>
      <c r="E153" s="170"/>
      <c r="F153" s="171"/>
      <c r="G153" s="172"/>
      <c r="H153" s="173"/>
      <c r="I153" s="15"/>
      <c r="J153" s="15"/>
      <c r="K153" s="15"/>
      <c r="L153" s="33"/>
      <c r="M153" s="17"/>
      <c r="N153" s="16"/>
      <c r="O153" s="16"/>
      <c r="P153" s="16"/>
      <c r="Q153" s="16"/>
      <c r="R153" s="16"/>
    </row>
    <row r="154" spans="1:18" ht="42" customHeight="1">
      <c r="A154" s="46">
        <f>A152+1</f>
        <v>60</v>
      </c>
      <c r="B154" s="46" t="s">
        <v>83</v>
      </c>
      <c r="C154" s="47" t="s">
        <v>250</v>
      </c>
      <c r="D154" s="169">
        <v>1</v>
      </c>
      <c r="E154" s="170" t="s">
        <v>13</v>
      </c>
      <c r="F154" s="171">
        <v>240</v>
      </c>
      <c r="G154" s="172">
        <v>0</v>
      </c>
      <c r="H154" s="173">
        <f t="shared" si="2"/>
        <v>0</v>
      </c>
      <c r="I154" s="15"/>
      <c r="J154" s="15"/>
      <c r="K154" s="15"/>
      <c r="L154" s="30"/>
      <c r="M154" s="17"/>
      <c r="N154" s="16"/>
      <c r="O154" s="16"/>
      <c r="P154" s="16"/>
      <c r="Q154" s="16"/>
      <c r="R154" s="16"/>
    </row>
    <row r="155" spans="1:18" ht="13">
      <c r="A155" s="67"/>
      <c r="B155" s="46"/>
      <c r="C155" s="47"/>
      <c r="D155" s="169"/>
      <c r="E155" s="170"/>
      <c r="F155" s="171"/>
      <c r="G155" s="172"/>
      <c r="H155" s="173"/>
      <c r="I155" s="15"/>
      <c r="J155" s="15"/>
      <c r="K155" s="15"/>
      <c r="L155" s="30"/>
      <c r="M155" s="17"/>
      <c r="N155" s="16"/>
      <c r="O155" s="16"/>
      <c r="P155" s="16"/>
      <c r="Q155" s="16"/>
      <c r="R155" s="16"/>
    </row>
    <row r="156" spans="1:18" ht="37.5">
      <c r="A156" s="46">
        <f>A154+1</f>
        <v>61</v>
      </c>
      <c r="B156" s="46" t="s">
        <v>99</v>
      </c>
      <c r="C156" s="47" t="s">
        <v>233</v>
      </c>
      <c r="D156" s="169">
        <v>1</v>
      </c>
      <c r="E156" s="170" t="s">
        <v>13</v>
      </c>
      <c r="F156" s="171">
        <f>574</f>
        <v>574</v>
      </c>
      <c r="G156" s="172">
        <v>0</v>
      </c>
      <c r="H156" s="173">
        <f t="shared" si="2"/>
        <v>0</v>
      </c>
      <c r="I156" s="15"/>
      <c r="J156" s="15"/>
      <c r="K156" s="15"/>
      <c r="L156" s="30"/>
      <c r="M156" s="17"/>
      <c r="N156" s="16"/>
      <c r="O156" s="16"/>
      <c r="P156" s="16"/>
      <c r="Q156" s="16"/>
      <c r="R156" s="16"/>
    </row>
    <row r="157" spans="1:18" ht="13">
      <c r="A157" s="67"/>
      <c r="B157" s="46"/>
      <c r="C157" s="47"/>
      <c r="D157" s="169"/>
      <c r="E157" s="170"/>
      <c r="F157" s="171"/>
      <c r="G157" s="172"/>
      <c r="H157" s="173"/>
      <c r="I157" s="15"/>
      <c r="J157" s="15"/>
      <c r="K157" s="15"/>
      <c r="L157" s="30"/>
      <c r="M157" s="17"/>
      <c r="N157" s="16"/>
      <c r="O157" s="16"/>
      <c r="P157" s="16"/>
      <c r="Q157" s="16"/>
      <c r="R157" s="16"/>
    </row>
    <row r="158" spans="1:18" s="13" customFormat="1" ht="55.25" customHeight="1">
      <c r="A158" s="46">
        <f>A156+1</f>
        <v>62</v>
      </c>
      <c r="B158" s="46" t="s">
        <v>89</v>
      </c>
      <c r="C158" s="47" t="s">
        <v>90</v>
      </c>
      <c r="D158" s="169">
        <v>1</v>
      </c>
      <c r="E158" s="170" t="s">
        <v>7</v>
      </c>
      <c r="F158" s="171">
        <v>55</v>
      </c>
      <c r="G158" s="172">
        <v>0</v>
      </c>
      <c r="H158" s="173">
        <f t="shared" si="2"/>
        <v>0</v>
      </c>
      <c r="I158" s="15"/>
      <c r="J158" s="15"/>
      <c r="K158" s="15"/>
      <c r="L158" s="26"/>
      <c r="M158" s="17"/>
      <c r="N158" s="16"/>
      <c r="O158" s="16"/>
      <c r="P158" s="16"/>
      <c r="Q158" s="16"/>
      <c r="R158" s="16"/>
    </row>
    <row r="159" spans="1:18" ht="13">
      <c r="A159" s="67"/>
      <c r="B159" s="46"/>
      <c r="C159" s="47"/>
      <c r="D159" s="169"/>
      <c r="E159" s="170"/>
      <c r="F159" s="171"/>
      <c r="G159" s="172"/>
      <c r="H159" s="173"/>
      <c r="I159" s="15"/>
      <c r="J159" s="15"/>
      <c r="K159" s="15"/>
      <c r="L159" s="30"/>
      <c r="M159" s="17"/>
      <c r="N159" s="16"/>
      <c r="O159" s="16"/>
      <c r="P159" s="16"/>
      <c r="Q159" s="16"/>
      <c r="R159" s="16"/>
    </row>
    <row r="160" spans="1:18" s="13" customFormat="1" ht="13">
      <c r="A160" s="121"/>
      <c r="B160" s="119"/>
      <c r="C160" s="120" t="s">
        <v>17</v>
      </c>
      <c r="D160" s="169"/>
      <c r="E160" s="170"/>
      <c r="F160" s="171"/>
      <c r="G160" s="172"/>
      <c r="H160" s="173"/>
      <c r="I160" s="15"/>
      <c r="J160" s="15"/>
      <c r="K160" s="15"/>
      <c r="L160" s="26"/>
      <c r="M160" s="17"/>
    </row>
    <row r="161" spans="1:15" s="13" customFormat="1" ht="13">
      <c r="A161" s="161"/>
      <c r="B161" s="119"/>
      <c r="C161" s="120"/>
      <c r="D161" s="169"/>
      <c r="E161" s="170"/>
      <c r="F161" s="171"/>
      <c r="G161" s="172"/>
      <c r="H161" s="173"/>
      <c r="I161" s="15"/>
      <c r="J161" s="15"/>
      <c r="K161" s="15"/>
      <c r="L161" s="26"/>
      <c r="M161" s="17"/>
    </row>
    <row r="162" spans="1:15" ht="37.5">
      <c r="A162" s="46">
        <f>A158+1</f>
        <v>63</v>
      </c>
      <c r="B162" s="48" t="s">
        <v>55</v>
      </c>
      <c r="C162" s="47" t="s">
        <v>56</v>
      </c>
      <c r="D162" s="169">
        <v>100</v>
      </c>
      <c r="E162" s="170" t="s">
        <v>81</v>
      </c>
      <c r="F162" s="171">
        <f>9460</f>
        <v>9460</v>
      </c>
      <c r="G162" s="172">
        <v>0</v>
      </c>
      <c r="H162" s="173">
        <f t="shared" si="2"/>
        <v>0</v>
      </c>
      <c r="I162" s="15"/>
      <c r="J162" s="15"/>
      <c r="K162" s="15"/>
      <c r="M162" s="17"/>
    </row>
    <row r="163" spans="1:15">
      <c r="A163" s="67"/>
      <c r="B163" s="48"/>
      <c r="C163" s="47"/>
      <c r="D163" s="169"/>
      <c r="E163" s="170"/>
      <c r="F163" s="171"/>
      <c r="G163" s="172"/>
      <c r="H163" s="173"/>
      <c r="I163" s="15"/>
      <c r="J163" s="15"/>
      <c r="K163" s="15"/>
      <c r="M163" s="17"/>
    </row>
    <row r="164" spans="1:15" ht="50">
      <c r="A164" s="46">
        <f>A162+1</f>
        <v>64</v>
      </c>
      <c r="B164" s="48" t="s">
        <v>109</v>
      </c>
      <c r="C164" s="47" t="s">
        <v>110</v>
      </c>
      <c r="D164" s="169">
        <v>1</v>
      </c>
      <c r="E164" s="170" t="s">
        <v>81</v>
      </c>
      <c r="F164" s="171">
        <v>950</v>
      </c>
      <c r="G164" s="172">
        <v>0</v>
      </c>
      <c r="H164" s="173">
        <f t="shared" si="2"/>
        <v>0</v>
      </c>
      <c r="I164" s="15"/>
      <c r="J164" s="15"/>
      <c r="K164" s="15"/>
      <c r="M164" s="17"/>
    </row>
    <row r="165" spans="1:15">
      <c r="A165" s="46"/>
      <c r="B165" s="48"/>
      <c r="C165" s="47"/>
      <c r="D165" s="169"/>
      <c r="E165" s="170"/>
      <c r="F165" s="171"/>
      <c r="G165" s="172"/>
      <c r="H165" s="173"/>
      <c r="I165" s="15"/>
      <c r="J165" s="15"/>
      <c r="K165" s="15"/>
      <c r="M165" s="17"/>
    </row>
    <row r="166" spans="1:15" ht="13">
      <c r="A166" s="158" t="s">
        <v>128</v>
      </c>
      <c r="B166" s="152"/>
      <c r="C166" s="153" t="s">
        <v>256</v>
      </c>
      <c r="D166" s="169"/>
      <c r="E166" s="170"/>
      <c r="F166" s="171"/>
      <c r="G166" s="172"/>
      <c r="H166" s="173"/>
      <c r="L166" s="19"/>
    </row>
    <row r="167" spans="1:15">
      <c r="A167" s="145"/>
      <c r="B167" s="146"/>
      <c r="C167" s="147"/>
      <c r="D167" s="169"/>
      <c r="E167" s="170"/>
      <c r="F167" s="171"/>
      <c r="G167" s="172"/>
      <c r="H167" s="173"/>
      <c r="I167" s="9"/>
      <c r="J167" s="9"/>
      <c r="K167" s="9"/>
      <c r="L167" s="19"/>
    </row>
    <row r="168" spans="1:15" s="13" customFormat="1" ht="13">
      <c r="A168" s="161"/>
      <c r="B168" s="119"/>
      <c r="C168" s="120" t="s">
        <v>23</v>
      </c>
      <c r="D168" s="169"/>
      <c r="E168" s="170"/>
      <c r="F168" s="171"/>
      <c r="G168" s="172"/>
      <c r="H168" s="173"/>
      <c r="I168" s="12"/>
      <c r="J168" s="12"/>
      <c r="K168" s="12"/>
      <c r="L168" s="44"/>
    </row>
    <row r="169" spans="1:15">
      <c r="B169" s="166"/>
      <c r="D169" s="169"/>
      <c r="E169" s="170"/>
      <c r="F169" s="171"/>
      <c r="G169" s="172"/>
      <c r="H169" s="173"/>
      <c r="I169" s="15"/>
      <c r="J169" s="15"/>
      <c r="K169" s="15"/>
      <c r="L169" s="19"/>
    </row>
    <row r="170" spans="1:15" ht="25">
      <c r="A170" s="67">
        <f>A164+1</f>
        <v>65</v>
      </c>
      <c r="B170" s="46" t="s">
        <v>24</v>
      </c>
      <c r="C170" s="47" t="s">
        <v>25</v>
      </c>
      <c r="D170" s="169">
        <v>1000</v>
      </c>
      <c r="E170" s="170" t="s">
        <v>76</v>
      </c>
      <c r="F170" s="171">
        <v>520</v>
      </c>
      <c r="G170" s="172">
        <v>0</v>
      </c>
      <c r="H170" s="173">
        <f t="shared" si="2"/>
        <v>0</v>
      </c>
      <c r="I170" s="15"/>
      <c r="J170" s="15"/>
      <c r="K170" s="15"/>
      <c r="L170" s="19"/>
      <c r="M170" s="17"/>
      <c r="O170" s="14"/>
    </row>
    <row r="171" spans="1:15">
      <c r="B171" s="123"/>
      <c r="D171" s="169"/>
      <c r="E171" s="170"/>
      <c r="F171" s="171"/>
      <c r="G171" s="172"/>
      <c r="H171" s="173"/>
      <c r="I171" s="15"/>
      <c r="J171" s="15"/>
      <c r="K171" s="15"/>
      <c r="L171" s="19"/>
      <c r="M171" s="17"/>
      <c r="O171" s="14"/>
    </row>
    <row r="172" spans="1:15" s="2" customFormat="1" ht="25">
      <c r="A172" s="67">
        <f>A170+1</f>
        <v>66</v>
      </c>
      <c r="B172" s="46" t="s">
        <v>26</v>
      </c>
      <c r="C172" s="47" t="s">
        <v>27</v>
      </c>
      <c r="D172" s="169">
        <v>1000</v>
      </c>
      <c r="E172" s="170" t="s">
        <v>76</v>
      </c>
      <c r="F172" s="171">
        <v>100</v>
      </c>
      <c r="G172" s="172">
        <v>0</v>
      </c>
      <c r="H172" s="173">
        <f t="shared" si="2"/>
        <v>0</v>
      </c>
      <c r="I172" s="15"/>
      <c r="J172" s="15"/>
      <c r="K172" s="15"/>
      <c r="L172" s="19"/>
      <c r="M172" s="17"/>
      <c r="O172" s="14"/>
    </row>
    <row r="173" spans="1:15" s="2" customFormat="1">
      <c r="A173" s="69"/>
      <c r="B173" s="46"/>
      <c r="C173" s="175"/>
      <c r="D173" s="169"/>
      <c r="E173" s="170"/>
      <c r="F173" s="171"/>
      <c r="G173" s="172"/>
      <c r="H173" s="173"/>
      <c r="I173" s="15"/>
      <c r="J173" s="15"/>
      <c r="K173" s="15"/>
      <c r="L173" s="19"/>
      <c r="M173" s="17"/>
      <c r="O173" s="14"/>
    </row>
    <row r="174" spans="1:15" ht="37.5">
      <c r="A174" s="67">
        <f>A172+1</f>
        <v>67</v>
      </c>
      <c r="B174" s="46" t="s">
        <v>28</v>
      </c>
      <c r="C174" s="47" t="s">
        <v>238</v>
      </c>
      <c r="D174" s="169">
        <v>1000</v>
      </c>
      <c r="E174" s="170" t="s">
        <v>76</v>
      </c>
      <c r="F174" s="171">
        <v>100</v>
      </c>
      <c r="G174" s="172">
        <v>0</v>
      </c>
      <c r="H174" s="173">
        <f t="shared" si="2"/>
        <v>0</v>
      </c>
      <c r="I174" s="15"/>
      <c r="J174" s="15"/>
      <c r="K174" s="15"/>
      <c r="L174" s="15"/>
      <c r="M174" s="17"/>
      <c r="O174" s="14"/>
    </row>
    <row r="175" spans="1:15">
      <c r="B175" s="123"/>
      <c r="D175" s="169"/>
      <c r="E175" s="170"/>
      <c r="F175" s="171"/>
      <c r="G175" s="172"/>
      <c r="H175" s="173"/>
      <c r="I175" s="15"/>
      <c r="J175" s="15"/>
      <c r="K175" s="15"/>
      <c r="L175" s="19"/>
      <c r="M175" s="17"/>
      <c r="O175" s="14"/>
    </row>
    <row r="176" spans="1:15" ht="25">
      <c r="A176" s="67">
        <f>A174+1</f>
        <v>68</v>
      </c>
      <c r="B176" s="46" t="s">
        <v>31</v>
      </c>
      <c r="C176" s="47" t="s">
        <v>32</v>
      </c>
      <c r="D176" s="169">
        <v>1000</v>
      </c>
      <c r="E176" s="170" t="s">
        <v>76</v>
      </c>
      <c r="F176" s="171">
        <v>860</v>
      </c>
      <c r="G176" s="172">
        <v>0</v>
      </c>
      <c r="H176" s="173">
        <f t="shared" si="2"/>
        <v>0</v>
      </c>
      <c r="I176" s="15"/>
      <c r="J176" s="15"/>
      <c r="K176" s="15"/>
      <c r="L176" s="19"/>
      <c r="M176" s="17"/>
      <c r="O176" s="14"/>
    </row>
    <row r="177" spans="1:15">
      <c r="D177" s="169"/>
      <c r="E177" s="170"/>
      <c r="F177" s="171"/>
      <c r="G177" s="172"/>
      <c r="H177" s="173"/>
      <c r="I177" s="15"/>
      <c r="J177" s="15"/>
      <c r="K177" s="15"/>
      <c r="L177" s="19"/>
      <c r="M177" s="17"/>
    </row>
    <row r="178" spans="1:15" ht="25">
      <c r="A178" s="67">
        <f>A176+1</f>
        <v>69</v>
      </c>
      <c r="B178" s="46" t="s">
        <v>245</v>
      </c>
      <c r="C178" s="47" t="s">
        <v>246</v>
      </c>
      <c r="D178" s="169">
        <v>1000</v>
      </c>
      <c r="E178" s="170" t="s">
        <v>76</v>
      </c>
      <c r="F178" s="171">
        <v>290</v>
      </c>
      <c r="G178" s="172">
        <v>0</v>
      </c>
      <c r="H178" s="173">
        <f t="shared" si="2"/>
        <v>0</v>
      </c>
      <c r="I178" s="15"/>
      <c r="J178" s="15"/>
      <c r="K178" s="15"/>
      <c r="L178" s="19"/>
      <c r="M178" s="17"/>
      <c r="O178" s="14"/>
    </row>
    <row r="179" spans="1:15">
      <c r="D179" s="169"/>
      <c r="E179" s="170"/>
      <c r="F179" s="171"/>
      <c r="G179" s="172"/>
      <c r="H179" s="173"/>
      <c r="I179" s="15"/>
      <c r="J179" s="15"/>
      <c r="K179" s="15"/>
      <c r="L179" s="19"/>
      <c r="M179" s="17"/>
    </row>
    <row r="180" spans="1:15" s="13" customFormat="1" ht="13">
      <c r="A180" s="161"/>
      <c r="B180" s="119"/>
      <c r="C180" s="120" t="s">
        <v>33</v>
      </c>
      <c r="D180" s="169"/>
      <c r="E180" s="170"/>
      <c r="F180" s="171"/>
      <c r="G180" s="172"/>
      <c r="H180" s="173"/>
      <c r="I180" s="15"/>
      <c r="J180" s="15"/>
      <c r="K180" s="15"/>
      <c r="L180" s="19"/>
      <c r="M180" s="17"/>
    </row>
    <row r="181" spans="1:15" s="13" customFormat="1" ht="13">
      <c r="A181" s="161"/>
      <c r="B181" s="119"/>
      <c r="C181" s="120"/>
      <c r="D181" s="169"/>
      <c r="E181" s="170"/>
      <c r="F181" s="171"/>
      <c r="G181" s="172"/>
      <c r="H181" s="173"/>
      <c r="I181" s="15"/>
      <c r="J181" s="15"/>
      <c r="K181" s="15"/>
      <c r="L181" s="44"/>
      <c r="M181" s="17"/>
    </row>
    <row r="182" spans="1:15" ht="25">
      <c r="A182" s="67">
        <f>A178+1</f>
        <v>70</v>
      </c>
      <c r="B182" s="46" t="s">
        <v>34</v>
      </c>
      <c r="C182" s="47" t="s">
        <v>35</v>
      </c>
      <c r="D182" s="169">
        <v>100</v>
      </c>
      <c r="E182" s="170" t="s">
        <v>77</v>
      </c>
      <c r="F182" s="171">
        <v>90</v>
      </c>
      <c r="G182" s="172">
        <v>0</v>
      </c>
      <c r="H182" s="173">
        <f t="shared" si="2"/>
        <v>0</v>
      </c>
      <c r="I182" s="15"/>
      <c r="J182" s="15"/>
      <c r="K182" s="15"/>
      <c r="L182" s="19"/>
      <c r="M182" s="17"/>
    </row>
    <row r="183" spans="1:15" s="2" customFormat="1" ht="13">
      <c r="A183" s="94"/>
      <c r="B183" s="176"/>
      <c r="C183" s="177"/>
      <c r="D183" s="169"/>
      <c r="E183" s="170"/>
      <c r="F183" s="171"/>
      <c r="G183" s="172"/>
      <c r="H183" s="173"/>
      <c r="I183" s="9"/>
      <c r="J183" s="9"/>
      <c r="K183" s="9"/>
      <c r="L183" s="19"/>
      <c r="M183" s="17"/>
    </row>
    <row r="184" spans="1:15" ht="25">
      <c r="A184" s="67">
        <f>A182+1</f>
        <v>71</v>
      </c>
      <c r="B184" s="46" t="s">
        <v>36</v>
      </c>
      <c r="C184" s="47" t="s">
        <v>37</v>
      </c>
      <c r="D184" s="169">
        <v>100</v>
      </c>
      <c r="E184" s="170" t="s">
        <v>78</v>
      </c>
      <c r="F184" s="171">
        <v>55</v>
      </c>
      <c r="G184" s="172">
        <v>0</v>
      </c>
      <c r="H184" s="173">
        <f t="shared" si="2"/>
        <v>0</v>
      </c>
      <c r="I184" s="15"/>
      <c r="J184" s="15"/>
      <c r="K184" s="15"/>
      <c r="L184" s="19"/>
      <c r="M184" s="17"/>
    </row>
    <row r="185" spans="1:15" s="2" customFormat="1">
      <c r="A185" s="67"/>
      <c r="B185" s="46"/>
      <c r="C185" s="47"/>
      <c r="D185" s="169"/>
      <c r="E185" s="170"/>
      <c r="F185" s="171"/>
      <c r="G185" s="172"/>
      <c r="H185" s="173"/>
      <c r="I185" s="18"/>
      <c r="J185" s="18"/>
      <c r="K185" s="18"/>
      <c r="L185" s="19"/>
      <c r="M185" s="17"/>
    </row>
    <row r="186" spans="1:15" ht="25">
      <c r="A186" s="67">
        <f>A184+1</f>
        <v>72</v>
      </c>
      <c r="B186" s="46" t="s">
        <v>18</v>
      </c>
      <c r="C186" s="47" t="s">
        <v>38</v>
      </c>
      <c r="D186" s="169">
        <v>100</v>
      </c>
      <c r="E186" s="170" t="s">
        <v>78</v>
      </c>
      <c r="F186" s="171">
        <v>205</v>
      </c>
      <c r="G186" s="172">
        <v>0</v>
      </c>
      <c r="H186" s="173">
        <f t="shared" si="2"/>
        <v>0</v>
      </c>
      <c r="I186" s="15"/>
      <c r="J186" s="15"/>
      <c r="K186" s="15"/>
      <c r="L186" s="19"/>
      <c r="M186" s="17"/>
    </row>
    <row r="187" spans="1:15">
      <c r="A187" s="67"/>
      <c r="D187" s="169"/>
      <c r="E187" s="170"/>
      <c r="F187" s="171"/>
      <c r="G187" s="172"/>
      <c r="H187" s="173"/>
      <c r="I187" s="15"/>
      <c r="J187" s="15"/>
      <c r="K187" s="15"/>
      <c r="L187" s="19"/>
      <c r="M187" s="17"/>
    </row>
    <row r="188" spans="1:15" ht="25">
      <c r="A188" s="67">
        <f>A186+1</f>
        <v>73</v>
      </c>
      <c r="B188" s="46" t="s">
        <v>67</v>
      </c>
      <c r="C188" s="47" t="s">
        <v>121</v>
      </c>
      <c r="D188" s="169">
        <v>100</v>
      </c>
      <c r="E188" s="170" t="s">
        <v>77</v>
      </c>
      <c r="F188" s="171">
        <v>445</v>
      </c>
      <c r="G188" s="172">
        <v>0</v>
      </c>
      <c r="H188" s="173">
        <f t="shared" si="2"/>
        <v>0</v>
      </c>
      <c r="I188" s="15"/>
      <c r="J188" s="15"/>
      <c r="K188" s="15"/>
      <c r="L188" s="19"/>
      <c r="M188" s="17"/>
    </row>
    <row r="189" spans="1:15">
      <c r="A189" s="67"/>
      <c r="D189" s="169"/>
      <c r="E189" s="170"/>
      <c r="F189" s="171"/>
      <c r="G189" s="172"/>
      <c r="H189" s="173"/>
      <c r="I189" s="15"/>
      <c r="J189" s="15"/>
      <c r="K189" s="15"/>
      <c r="L189" s="19"/>
      <c r="M189" s="17"/>
    </row>
    <row r="190" spans="1:15" ht="30" customHeight="1">
      <c r="A190" s="67">
        <f>A188+1</f>
        <v>74</v>
      </c>
      <c r="B190" s="46" t="s">
        <v>66</v>
      </c>
      <c r="C190" s="47" t="s">
        <v>234</v>
      </c>
      <c r="D190" s="169">
        <v>100</v>
      </c>
      <c r="E190" s="170" t="s">
        <v>77</v>
      </c>
      <c r="F190" s="171">
        <v>180</v>
      </c>
      <c r="G190" s="172">
        <v>0</v>
      </c>
      <c r="H190" s="173">
        <f t="shared" si="2"/>
        <v>0</v>
      </c>
      <c r="I190" s="15"/>
      <c r="J190" s="15"/>
      <c r="K190" s="15"/>
      <c r="L190" s="19"/>
      <c r="M190" s="17"/>
    </row>
    <row r="191" spans="1:15">
      <c r="A191" s="67"/>
      <c r="D191" s="169"/>
      <c r="E191" s="170"/>
      <c r="F191" s="171"/>
      <c r="G191" s="172"/>
      <c r="H191" s="173"/>
      <c r="I191" s="15"/>
      <c r="J191" s="15"/>
      <c r="K191" s="15"/>
      <c r="L191" s="19"/>
      <c r="M191" s="17"/>
    </row>
    <row r="192" spans="1:15" ht="25">
      <c r="A192" s="67">
        <f>A190+1</f>
        <v>75</v>
      </c>
      <c r="B192" s="46" t="s">
        <v>39</v>
      </c>
      <c r="C192" s="47" t="s">
        <v>40</v>
      </c>
      <c r="D192" s="169">
        <v>100</v>
      </c>
      <c r="E192" s="170" t="s">
        <v>79</v>
      </c>
      <c r="F192" s="171">
        <v>1730</v>
      </c>
      <c r="G192" s="172">
        <v>0</v>
      </c>
      <c r="H192" s="173">
        <f t="shared" si="2"/>
        <v>0</v>
      </c>
      <c r="I192" s="15"/>
      <c r="J192" s="15"/>
      <c r="K192" s="15"/>
      <c r="L192" s="19"/>
      <c r="M192" s="17"/>
      <c r="N192" s="17"/>
      <c r="O192" s="17"/>
    </row>
    <row r="193" spans="1:18">
      <c r="A193" s="67"/>
      <c r="D193" s="169"/>
      <c r="E193" s="170"/>
      <c r="F193" s="171"/>
      <c r="G193" s="178"/>
      <c r="H193" s="173"/>
      <c r="I193" s="15"/>
      <c r="J193" s="15"/>
      <c r="K193" s="15"/>
      <c r="L193" s="19"/>
      <c r="M193" s="17"/>
      <c r="N193" s="17"/>
      <c r="O193" s="17"/>
    </row>
    <row r="194" spans="1:18" ht="25">
      <c r="A194" s="67">
        <f>A192+1</f>
        <v>76</v>
      </c>
      <c r="B194" s="46" t="s">
        <v>21</v>
      </c>
      <c r="C194" s="47" t="s">
        <v>19</v>
      </c>
      <c r="D194" s="169">
        <v>100</v>
      </c>
      <c r="E194" s="170" t="s">
        <v>79</v>
      </c>
      <c r="F194" s="171">
        <v>840</v>
      </c>
      <c r="G194" s="172">
        <v>0</v>
      </c>
      <c r="H194" s="173">
        <f t="shared" si="2"/>
        <v>0</v>
      </c>
      <c r="I194" s="15"/>
      <c r="J194" s="15"/>
      <c r="K194" s="15"/>
      <c r="L194" s="19"/>
      <c r="M194" s="17"/>
      <c r="O194" s="17"/>
      <c r="P194" s="17"/>
      <c r="Q194" s="10">
        <v>260000</v>
      </c>
      <c r="R194" s="17">
        <f>P194/Q194</f>
        <v>0</v>
      </c>
    </row>
    <row r="195" spans="1:18">
      <c r="A195" s="67"/>
      <c r="C195" s="49"/>
      <c r="D195" s="169"/>
      <c r="E195" s="170"/>
      <c r="F195" s="171"/>
      <c r="G195" s="172"/>
      <c r="H195" s="173"/>
      <c r="I195" s="15"/>
      <c r="J195" s="15"/>
      <c r="K195" s="15"/>
      <c r="L195" s="19"/>
      <c r="M195" s="17"/>
    </row>
    <row r="196" spans="1:18" ht="27" customHeight="1">
      <c r="A196" s="67">
        <f>A194+1</f>
        <v>77</v>
      </c>
      <c r="B196" s="122" t="s">
        <v>63</v>
      </c>
      <c r="C196" s="49" t="s">
        <v>64</v>
      </c>
      <c r="D196" s="169">
        <v>1</v>
      </c>
      <c r="E196" s="170" t="s">
        <v>7</v>
      </c>
      <c r="F196" s="171">
        <v>50</v>
      </c>
      <c r="G196" s="172">
        <v>0</v>
      </c>
      <c r="H196" s="173">
        <f t="shared" si="2"/>
        <v>0</v>
      </c>
      <c r="I196" s="15"/>
      <c r="J196" s="15"/>
      <c r="K196" s="15"/>
      <c r="L196" s="19"/>
      <c r="M196" s="17"/>
    </row>
    <row r="197" spans="1:18">
      <c r="A197" s="67"/>
      <c r="C197" s="49"/>
      <c r="D197" s="169"/>
      <c r="E197" s="170"/>
      <c r="F197" s="171"/>
      <c r="G197" s="172"/>
      <c r="H197" s="173"/>
      <c r="I197" s="15"/>
      <c r="J197" s="15"/>
      <c r="K197" s="15"/>
      <c r="L197" s="19"/>
      <c r="M197" s="17"/>
    </row>
    <row r="198" spans="1:18" ht="43.25" customHeight="1">
      <c r="A198" s="67">
        <f>A196+1</f>
        <v>78</v>
      </c>
      <c r="B198" s="46" t="s">
        <v>113</v>
      </c>
      <c r="C198" s="47" t="s">
        <v>115</v>
      </c>
      <c r="D198" s="169">
        <v>100</v>
      </c>
      <c r="E198" s="170" t="s">
        <v>58</v>
      </c>
      <c r="F198" s="171">
        <v>265</v>
      </c>
      <c r="G198" s="172">
        <v>0</v>
      </c>
      <c r="H198" s="173">
        <f t="shared" si="2"/>
        <v>0</v>
      </c>
      <c r="I198" s="15"/>
      <c r="J198" s="15"/>
      <c r="K198" s="15"/>
      <c r="L198" s="19"/>
      <c r="M198" s="17"/>
      <c r="O198" s="17"/>
      <c r="P198" s="17"/>
    </row>
    <row r="199" spans="1:18">
      <c r="A199" s="67"/>
      <c r="C199" s="49"/>
      <c r="D199" s="169"/>
      <c r="E199" s="170"/>
      <c r="F199" s="171"/>
      <c r="G199" s="172"/>
      <c r="H199" s="173"/>
      <c r="I199" s="15"/>
      <c r="J199" s="15"/>
      <c r="K199" s="15"/>
      <c r="L199" s="19"/>
      <c r="M199" s="17"/>
    </row>
    <row r="200" spans="1:18" ht="37.5">
      <c r="A200" s="67">
        <f>A198+1</f>
        <v>79</v>
      </c>
      <c r="B200" s="46" t="s">
        <v>114</v>
      </c>
      <c r="C200" s="47" t="s">
        <v>116</v>
      </c>
      <c r="D200" s="169">
        <v>100</v>
      </c>
      <c r="E200" s="170" t="s">
        <v>58</v>
      </c>
      <c r="F200" s="171">
        <v>970</v>
      </c>
      <c r="G200" s="172">
        <v>0</v>
      </c>
      <c r="H200" s="173">
        <f t="shared" si="2"/>
        <v>0</v>
      </c>
      <c r="I200" s="15"/>
      <c r="J200" s="15"/>
      <c r="K200" s="15"/>
      <c r="L200" s="19"/>
      <c r="M200" s="17"/>
    </row>
    <row r="201" spans="1:18">
      <c r="A201" s="67"/>
      <c r="D201" s="169"/>
      <c r="E201" s="170"/>
      <c r="F201" s="171"/>
      <c r="G201" s="172"/>
      <c r="H201" s="173"/>
      <c r="I201" s="15"/>
      <c r="J201" s="15"/>
      <c r="K201" s="15"/>
      <c r="L201" s="19"/>
      <c r="M201" s="17"/>
    </row>
    <row r="202" spans="1:18" s="13" customFormat="1" ht="13">
      <c r="A202" s="161"/>
      <c r="B202" s="119"/>
      <c r="C202" s="120" t="s">
        <v>130</v>
      </c>
      <c r="D202" s="169"/>
      <c r="E202" s="170"/>
      <c r="F202" s="171"/>
      <c r="G202" s="172"/>
      <c r="H202" s="173"/>
      <c r="I202" s="15"/>
      <c r="J202" s="15"/>
      <c r="K202" s="15"/>
      <c r="L202" s="19"/>
      <c r="M202" s="17"/>
    </row>
    <row r="203" spans="1:18" s="13" customFormat="1" ht="13">
      <c r="A203" s="161"/>
      <c r="B203" s="119"/>
      <c r="C203" s="120"/>
      <c r="D203" s="169"/>
      <c r="E203" s="170"/>
      <c r="F203" s="171"/>
      <c r="G203" s="172"/>
      <c r="H203" s="173"/>
      <c r="I203" s="15"/>
      <c r="J203" s="15"/>
      <c r="K203" s="15"/>
      <c r="L203" s="19"/>
      <c r="M203" s="17"/>
    </row>
    <row r="204" spans="1:18" ht="25">
      <c r="A204" s="67">
        <f>A200+1</f>
        <v>80</v>
      </c>
      <c r="B204" s="46" t="s">
        <v>135</v>
      </c>
      <c r="C204" s="47" t="s">
        <v>136</v>
      </c>
      <c r="D204" s="169">
        <v>100</v>
      </c>
      <c r="E204" s="170" t="s">
        <v>78</v>
      </c>
      <c r="F204" s="171">
        <v>450</v>
      </c>
      <c r="G204" s="172">
        <v>0</v>
      </c>
      <c r="H204" s="173">
        <f t="shared" si="2"/>
        <v>0</v>
      </c>
      <c r="I204" s="15"/>
      <c r="J204" s="15"/>
      <c r="K204" s="15"/>
      <c r="L204" s="19"/>
      <c r="M204" s="17"/>
    </row>
    <row r="205" spans="1:18" ht="13">
      <c r="A205" s="161"/>
      <c r="B205" s="49"/>
      <c r="C205" s="49"/>
      <c r="D205" s="169"/>
      <c r="E205" s="170"/>
      <c r="F205" s="171"/>
      <c r="G205" s="172"/>
      <c r="H205" s="173"/>
      <c r="I205" s="19"/>
      <c r="J205" s="19"/>
      <c r="K205" s="19"/>
      <c r="L205" s="19"/>
      <c r="M205" s="17"/>
    </row>
    <row r="206" spans="1:18" s="13" customFormat="1" ht="13">
      <c r="A206" s="161"/>
      <c r="B206" s="119"/>
      <c r="C206" s="120" t="s">
        <v>41</v>
      </c>
      <c r="D206" s="169"/>
      <c r="E206" s="170"/>
      <c r="F206" s="171"/>
      <c r="G206" s="172"/>
      <c r="H206" s="173"/>
      <c r="I206" s="15"/>
      <c r="J206" s="15"/>
      <c r="K206" s="15"/>
      <c r="L206" s="19"/>
      <c r="M206" s="17"/>
    </row>
    <row r="207" spans="1:18" ht="13">
      <c r="A207" s="161"/>
      <c r="C207" s="49"/>
      <c r="D207" s="169"/>
      <c r="E207" s="170"/>
      <c r="F207" s="171"/>
      <c r="G207" s="172"/>
      <c r="H207" s="173"/>
      <c r="I207" s="15"/>
      <c r="J207" s="15"/>
      <c r="K207" s="15"/>
      <c r="L207" s="19"/>
      <c r="M207" s="17"/>
    </row>
    <row r="208" spans="1:18" ht="25">
      <c r="A208" s="46">
        <f>A204+1</f>
        <v>81</v>
      </c>
      <c r="B208" s="57" t="s">
        <v>141</v>
      </c>
      <c r="C208" s="47" t="s">
        <v>142</v>
      </c>
      <c r="D208" s="169">
        <v>100</v>
      </c>
      <c r="E208" s="170" t="s">
        <v>58</v>
      </c>
      <c r="F208" s="171">
        <v>235</v>
      </c>
      <c r="G208" s="172">
        <v>0</v>
      </c>
      <c r="H208" s="173">
        <f t="shared" si="2"/>
        <v>0</v>
      </c>
      <c r="I208" s="15"/>
      <c r="J208" s="15"/>
      <c r="K208" s="15"/>
      <c r="L208" s="44"/>
      <c r="M208" s="17"/>
    </row>
    <row r="209" spans="1:13" ht="13">
      <c r="A209" s="46"/>
      <c r="B209" s="57"/>
      <c r="C209" s="47"/>
      <c r="D209" s="169"/>
      <c r="E209" s="170"/>
      <c r="F209" s="171"/>
      <c r="G209" s="172"/>
      <c r="H209" s="173"/>
      <c r="I209" s="15"/>
      <c r="J209" s="15"/>
      <c r="K209" s="15"/>
      <c r="L209" s="44"/>
      <c r="M209" s="17"/>
    </row>
    <row r="210" spans="1:13" ht="13">
      <c r="A210" s="46">
        <f>A208+1</f>
        <v>82</v>
      </c>
      <c r="B210" s="57" t="s">
        <v>143</v>
      </c>
      <c r="C210" s="47" t="s">
        <v>144</v>
      </c>
      <c r="D210" s="169">
        <v>1</v>
      </c>
      <c r="E210" s="170" t="s">
        <v>94</v>
      </c>
      <c r="F210" s="171">
        <v>1</v>
      </c>
      <c r="G210" s="172">
        <v>0</v>
      </c>
      <c r="H210" s="173">
        <f t="shared" si="2"/>
        <v>0</v>
      </c>
      <c r="I210" s="15"/>
      <c r="J210" s="15"/>
      <c r="K210" s="15"/>
      <c r="L210" s="44"/>
      <c r="M210" s="17"/>
    </row>
    <row r="211" spans="1:13" ht="13">
      <c r="A211" s="46"/>
      <c r="C211" s="49"/>
      <c r="D211" s="169"/>
      <c r="E211" s="170"/>
      <c r="F211" s="171"/>
      <c r="G211" s="172"/>
      <c r="H211" s="173"/>
      <c r="I211" s="15"/>
      <c r="J211" s="15"/>
      <c r="K211" s="15"/>
      <c r="L211" s="44"/>
      <c r="M211" s="17"/>
    </row>
    <row r="212" spans="1:13" s="13" customFormat="1" ht="13">
      <c r="A212" s="46"/>
      <c r="B212" s="119"/>
      <c r="C212" s="120" t="s">
        <v>42</v>
      </c>
      <c r="D212" s="169"/>
      <c r="E212" s="170"/>
      <c r="F212" s="171"/>
      <c r="G212" s="172"/>
      <c r="H212" s="173"/>
      <c r="I212" s="15"/>
      <c r="J212" s="15"/>
      <c r="K212" s="15"/>
      <c r="L212" s="19"/>
      <c r="M212" s="17"/>
    </row>
    <row r="213" spans="1:13" s="1" customFormat="1">
      <c r="A213" s="180"/>
      <c r="B213" s="180"/>
      <c r="C213" s="47"/>
      <c r="D213" s="169"/>
      <c r="E213" s="170"/>
      <c r="F213" s="171"/>
      <c r="G213" s="172"/>
      <c r="H213" s="173"/>
      <c r="I213" s="15"/>
      <c r="J213" s="15"/>
      <c r="K213" s="15"/>
      <c r="L213" s="19"/>
      <c r="M213" s="17"/>
    </row>
    <row r="214" spans="1:13" ht="25">
      <c r="A214" s="67">
        <f>A210+1</f>
        <v>83</v>
      </c>
      <c r="B214" s="46" t="s">
        <v>190</v>
      </c>
      <c r="C214" s="47" t="s">
        <v>191</v>
      </c>
      <c r="D214" s="169">
        <v>100</v>
      </c>
      <c r="E214" s="170" t="s">
        <v>78</v>
      </c>
      <c r="F214" s="171">
        <v>60</v>
      </c>
      <c r="G214" s="172">
        <v>0</v>
      </c>
      <c r="H214" s="173">
        <f t="shared" ref="H214:H279" si="3">ROUND(F214*G214/D214,2)</f>
        <v>0</v>
      </c>
      <c r="I214" s="15"/>
      <c r="J214" s="15"/>
      <c r="K214" s="15"/>
      <c r="L214" s="19"/>
      <c r="M214" s="17"/>
    </row>
    <row r="215" spans="1:13" ht="13">
      <c r="A215" s="161"/>
      <c r="B215" s="49"/>
      <c r="C215" s="49"/>
      <c r="D215" s="169"/>
      <c r="E215" s="170"/>
      <c r="F215" s="171"/>
      <c r="G215" s="172"/>
      <c r="H215" s="173"/>
      <c r="I215" s="19"/>
      <c r="J215" s="19"/>
      <c r="K215" s="19"/>
      <c r="L215" s="19"/>
      <c r="M215" s="17"/>
    </row>
    <row r="216" spans="1:13" s="2" customFormat="1" ht="25">
      <c r="A216" s="67">
        <f>A214+1</f>
        <v>84</v>
      </c>
      <c r="B216" s="46" t="s">
        <v>192</v>
      </c>
      <c r="C216" s="47" t="s">
        <v>153</v>
      </c>
      <c r="D216" s="169">
        <v>100</v>
      </c>
      <c r="E216" s="170" t="s">
        <v>58</v>
      </c>
      <c r="F216" s="171">
        <v>235</v>
      </c>
      <c r="G216" s="172">
        <v>0</v>
      </c>
      <c r="H216" s="173">
        <f t="shared" si="3"/>
        <v>0</v>
      </c>
      <c r="I216" s="15"/>
      <c r="J216" s="15"/>
      <c r="K216" s="15"/>
      <c r="L216" s="19"/>
      <c r="M216" s="17"/>
    </row>
    <row r="217" spans="1:13" s="2" customFormat="1">
      <c r="A217" s="46"/>
      <c r="B217" s="46"/>
      <c r="C217" s="47"/>
      <c r="D217" s="169"/>
      <c r="E217" s="170"/>
      <c r="F217" s="171"/>
      <c r="G217" s="172"/>
      <c r="H217" s="173"/>
      <c r="I217" s="15"/>
      <c r="J217" s="15"/>
      <c r="K217" s="15"/>
      <c r="L217" s="19"/>
      <c r="M217" s="17"/>
    </row>
    <row r="218" spans="1:13" s="2" customFormat="1" ht="25">
      <c r="A218" s="46">
        <f>A216+1</f>
        <v>85</v>
      </c>
      <c r="B218" s="46" t="s">
        <v>43</v>
      </c>
      <c r="C218" s="47" t="s">
        <v>235</v>
      </c>
      <c r="D218" s="169">
        <v>100</v>
      </c>
      <c r="E218" s="170" t="s">
        <v>80</v>
      </c>
      <c r="F218" s="171">
        <v>115</v>
      </c>
      <c r="G218" s="172">
        <v>0</v>
      </c>
      <c r="H218" s="173">
        <f t="shared" si="3"/>
        <v>0</v>
      </c>
      <c r="I218" s="15"/>
      <c r="J218" s="15"/>
      <c r="K218" s="15"/>
      <c r="L218" s="19"/>
      <c r="M218" s="17"/>
    </row>
    <row r="219" spans="1:13" s="2" customFormat="1">
      <c r="A219" s="46"/>
      <c r="B219" s="46"/>
      <c r="C219" s="47"/>
      <c r="D219" s="169"/>
      <c r="E219" s="170"/>
      <c r="F219" s="171"/>
      <c r="G219" s="172"/>
      <c r="H219" s="173"/>
      <c r="I219" s="15"/>
      <c r="J219" s="15"/>
      <c r="K219" s="15"/>
      <c r="L219" s="19"/>
      <c r="M219" s="17"/>
    </row>
    <row r="220" spans="1:13" s="64" customFormat="1" ht="25">
      <c r="A220" s="46">
        <f>A218+1</f>
        <v>86</v>
      </c>
      <c r="B220" s="87" t="s">
        <v>158</v>
      </c>
      <c r="C220" s="61" t="s">
        <v>159</v>
      </c>
      <c r="D220" s="169">
        <v>100</v>
      </c>
      <c r="E220" s="170" t="s">
        <v>13</v>
      </c>
      <c r="F220" s="171">
        <v>580</v>
      </c>
      <c r="G220" s="172">
        <v>0</v>
      </c>
      <c r="H220" s="173">
        <f t="shared" si="3"/>
        <v>0</v>
      </c>
    </row>
    <row r="221" spans="1:13" s="64" customFormat="1">
      <c r="A221" s="65"/>
      <c r="B221" s="87"/>
      <c r="C221" s="61"/>
      <c r="D221" s="169"/>
      <c r="E221" s="170"/>
      <c r="F221" s="171"/>
      <c r="G221" s="172"/>
      <c r="H221" s="173"/>
    </row>
    <row r="222" spans="1:13" s="64" customFormat="1" ht="25">
      <c r="A222" s="46">
        <f>A220+1</f>
        <v>87</v>
      </c>
      <c r="B222" s="88" t="s">
        <v>160</v>
      </c>
      <c r="C222" s="61" t="s">
        <v>161</v>
      </c>
      <c r="D222" s="169">
        <v>100</v>
      </c>
      <c r="E222" s="170" t="s">
        <v>13</v>
      </c>
      <c r="F222" s="171">
        <v>180</v>
      </c>
      <c r="G222" s="172">
        <v>0</v>
      </c>
      <c r="H222" s="173">
        <f t="shared" si="3"/>
        <v>0</v>
      </c>
    </row>
    <row r="223" spans="1:13" s="20" customFormat="1" ht="13">
      <c r="A223" s="79"/>
      <c r="B223" s="67"/>
      <c r="C223" s="68"/>
      <c r="D223" s="169"/>
      <c r="E223" s="170"/>
      <c r="F223" s="171"/>
      <c r="G223" s="172"/>
      <c r="H223" s="173"/>
      <c r="I223" s="15"/>
      <c r="J223" s="15"/>
      <c r="K223" s="15"/>
      <c r="L223" s="43"/>
      <c r="M223" s="17"/>
    </row>
    <row r="224" spans="1:13" s="13" customFormat="1" ht="13">
      <c r="A224" s="67"/>
      <c r="B224" s="119"/>
      <c r="C224" s="120" t="s">
        <v>44</v>
      </c>
      <c r="D224" s="169"/>
      <c r="E224" s="170"/>
      <c r="F224" s="171"/>
      <c r="G224" s="172"/>
      <c r="H224" s="173"/>
      <c r="I224" s="15"/>
      <c r="J224" s="15"/>
      <c r="K224" s="15"/>
      <c r="L224" s="43"/>
      <c r="M224" s="17"/>
    </row>
    <row r="225" spans="1:20" s="13" customFormat="1" ht="13">
      <c r="A225" s="161"/>
      <c r="B225" s="119"/>
      <c r="C225" s="120"/>
      <c r="D225" s="169"/>
      <c r="E225" s="170"/>
      <c r="F225" s="171"/>
      <c r="G225" s="172"/>
      <c r="H225" s="173"/>
      <c r="I225" s="15"/>
      <c r="J225" s="15"/>
      <c r="K225" s="15"/>
      <c r="L225" s="43"/>
      <c r="M225" s="17"/>
    </row>
    <row r="226" spans="1:20">
      <c r="A226" s="46">
        <f>A222+1</f>
        <v>88</v>
      </c>
      <c r="B226" s="46" t="s">
        <v>45</v>
      </c>
      <c r="C226" s="47" t="s">
        <v>46</v>
      </c>
      <c r="D226" s="169">
        <v>100</v>
      </c>
      <c r="E226" s="170" t="s">
        <v>80</v>
      </c>
      <c r="F226" s="171">
        <v>940</v>
      </c>
      <c r="G226" s="172">
        <v>0</v>
      </c>
      <c r="H226" s="173">
        <f t="shared" si="3"/>
        <v>0</v>
      </c>
      <c r="I226" s="15"/>
      <c r="J226" s="15"/>
      <c r="K226" s="15"/>
      <c r="L226" s="19"/>
      <c r="M226" s="17"/>
    </row>
    <row r="227" spans="1:20" ht="13">
      <c r="A227" s="161"/>
      <c r="D227" s="169"/>
      <c r="E227" s="170"/>
      <c r="F227" s="171"/>
      <c r="G227" s="172"/>
      <c r="H227" s="173"/>
      <c r="I227" s="15"/>
      <c r="J227" s="15"/>
      <c r="K227" s="15"/>
      <c r="L227" s="19"/>
      <c r="M227" s="17"/>
    </row>
    <row r="228" spans="1:20" ht="25">
      <c r="A228" s="46">
        <f>A226+1</f>
        <v>89</v>
      </c>
      <c r="B228" s="46" t="s">
        <v>82</v>
      </c>
      <c r="C228" s="47" t="s">
        <v>49</v>
      </c>
      <c r="D228" s="169">
        <v>100</v>
      </c>
      <c r="E228" s="170" t="s">
        <v>80</v>
      </c>
      <c r="F228" s="171">
        <v>180</v>
      </c>
      <c r="G228" s="172">
        <v>0</v>
      </c>
      <c r="H228" s="173">
        <f t="shared" si="3"/>
        <v>0</v>
      </c>
      <c r="I228" s="15"/>
      <c r="J228" s="15"/>
      <c r="K228" s="15"/>
      <c r="L228" s="19"/>
      <c r="M228" s="17"/>
    </row>
    <row r="229" spans="1:20" ht="13">
      <c r="A229" s="161"/>
      <c r="B229" s="48"/>
      <c r="C229" s="47"/>
      <c r="D229" s="169"/>
      <c r="E229" s="170"/>
      <c r="F229" s="171"/>
      <c r="G229" s="172"/>
      <c r="H229" s="173"/>
      <c r="I229" s="15"/>
      <c r="J229" s="15"/>
      <c r="K229" s="15"/>
      <c r="L229" s="19"/>
      <c r="M229" s="17"/>
      <c r="N229" s="16"/>
      <c r="O229" s="16"/>
      <c r="P229" s="16"/>
      <c r="Q229" s="21"/>
      <c r="R229" s="16"/>
      <c r="S229" s="17"/>
      <c r="T229" s="17"/>
    </row>
    <row r="230" spans="1:20" ht="25">
      <c r="A230" s="46">
        <f>A228+1</f>
        <v>90</v>
      </c>
      <c r="B230" s="58" t="s">
        <v>147</v>
      </c>
      <c r="C230" s="47" t="s">
        <v>148</v>
      </c>
      <c r="D230" s="169">
        <v>100</v>
      </c>
      <c r="E230" s="170" t="s">
        <v>80</v>
      </c>
      <c r="F230" s="171">
        <v>345</v>
      </c>
      <c r="G230" s="172">
        <v>0</v>
      </c>
      <c r="H230" s="173">
        <f t="shared" si="3"/>
        <v>0</v>
      </c>
      <c r="I230" s="15"/>
      <c r="J230" s="15"/>
      <c r="K230" s="15"/>
      <c r="L230" s="19"/>
      <c r="M230" s="17"/>
    </row>
    <row r="231" spans="1:20" ht="13">
      <c r="A231" s="161"/>
      <c r="B231" s="48"/>
      <c r="C231" s="47"/>
      <c r="D231" s="169"/>
      <c r="E231" s="170"/>
      <c r="F231" s="171"/>
      <c r="G231" s="172"/>
      <c r="H231" s="173"/>
      <c r="I231" s="15"/>
      <c r="J231" s="15"/>
      <c r="K231" s="15"/>
      <c r="L231" s="19"/>
      <c r="M231" s="17"/>
      <c r="N231" s="16"/>
      <c r="O231" s="16"/>
      <c r="P231" s="16"/>
      <c r="Q231" s="21"/>
      <c r="R231" s="16"/>
      <c r="S231" s="17"/>
      <c r="T231" s="17"/>
    </row>
    <row r="232" spans="1:20" ht="25">
      <c r="A232" s="46">
        <f>A230+1</f>
        <v>91</v>
      </c>
      <c r="B232" s="48" t="s">
        <v>151</v>
      </c>
      <c r="C232" s="47" t="s">
        <v>152</v>
      </c>
      <c r="D232" s="169">
        <v>100</v>
      </c>
      <c r="E232" s="170" t="s">
        <v>80</v>
      </c>
      <c r="F232" s="171">
        <f>F230</f>
        <v>345</v>
      </c>
      <c r="G232" s="172">
        <v>0</v>
      </c>
      <c r="H232" s="173">
        <f t="shared" si="3"/>
        <v>0</v>
      </c>
      <c r="I232" s="15"/>
      <c r="J232" s="15"/>
      <c r="K232" s="15"/>
      <c r="L232" s="19"/>
      <c r="M232" s="17"/>
    </row>
    <row r="233" spans="1:20" ht="13">
      <c r="A233" s="161"/>
      <c r="B233" s="48"/>
      <c r="C233" s="47"/>
      <c r="D233" s="169"/>
      <c r="E233" s="170"/>
      <c r="F233" s="171"/>
      <c r="G233" s="172"/>
      <c r="H233" s="173"/>
      <c r="I233" s="15"/>
      <c r="J233" s="15"/>
      <c r="K233" s="15"/>
      <c r="L233" s="19"/>
      <c r="M233" s="17"/>
      <c r="N233" s="16"/>
      <c r="O233" s="16"/>
      <c r="P233" s="16"/>
      <c r="Q233" s="21"/>
      <c r="R233" s="16"/>
      <c r="S233" s="17"/>
      <c r="T233" s="17"/>
    </row>
    <row r="234" spans="1:20" s="13" customFormat="1" ht="13">
      <c r="A234" s="161"/>
      <c r="B234" s="119"/>
      <c r="C234" s="120" t="s">
        <v>50</v>
      </c>
      <c r="D234" s="169"/>
      <c r="E234" s="170"/>
      <c r="F234" s="171"/>
      <c r="G234" s="172"/>
      <c r="H234" s="173"/>
      <c r="I234" s="15"/>
      <c r="J234" s="15"/>
      <c r="K234" s="15"/>
      <c r="L234" s="19"/>
      <c r="M234" s="17"/>
    </row>
    <row r="235" spans="1:20" s="13" customFormat="1" ht="13">
      <c r="A235" s="161"/>
      <c r="B235" s="119"/>
      <c r="C235" s="120"/>
      <c r="D235" s="169"/>
      <c r="E235" s="170"/>
      <c r="F235" s="171"/>
      <c r="G235" s="172"/>
      <c r="H235" s="173"/>
      <c r="I235" s="15"/>
      <c r="J235" s="15"/>
      <c r="K235" s="15"/>
      <c r="L235" s="19"/>
      <c r="M235" s="17"/>
    </row>
    <row r="236" spans="1:20" ht="13">
      <c r="A236" s="46">
        <f>A232+1</f>
        <v>92</v>
      </c>
      <c r="B236" s="48" t="s">
        <v>86</v>
      </c>
      <c r="C236" s="47" t="s">
        <v>85</v>
      </c>
      <c r="D236" s="169">
        <v>100</v>
      </c>
      <c r="E236" s="170" t="s">
        <v>58</v>
      </c>
      <c r="F236" s="171">
        <v>180</v>
      </c>
      <c r="G236" s="172">
        <v>0</v>
      </c>
      <c r="H236" s="173">
        <f t="shared" si="3"/>
        <v>0</v>
      </c>
      <c r="I236" s="15"/>
      <c r="J236" s="15"/>
      <c r="K236" s="15"/>
      <c r="L236" s="44"/>
      <c r="M236" s="17"/>
    </row>
    <row r="237" spans="1:20" ht="13">
      <c r="A237" s="161"/>
      <c r="B237" s="183"/>
      <c r="C237" s="49"/>
      <c r="D237" s="169"/>
      <c r="E237" s="170"/>
      <c r="F237" s="171"/>
      <c r="G237" s="172"/>
      <c r="H237" s="173"/>
      <c r="I237" s="15"/>
      <c r="J237" s="15"/>
      <c r="K237" s="15"/>
      <c r="L237" s="44"/>
      <c r="M237" s="17"/>
    </row>
    <row r="238" spans="1:20" ht="37.5">
      <c r="A238" s="46">
        <f>A236+1</f>
        <v>93</v>
      </c>
      <c r="B238" s="48" t="s">
        <v>108</v>
      </c>
      <c r="C238" s="47" t="s">
        <v>230</v>
      </c>
      <c r="D238" s="169">
        <v>100</v>
      </c>
      <c r="E238" s="170" t="s">
        <v>58</v>
      </c>
      <c r="F238" s="171">
        <f>F236</f>
        <v>180</v>
      </c>
      <c r="G238" s="172">
        <v>0</v>
      </c>
      <c r="H238" s="173">
        <f t="shared" si="3"/>
        <v>0</v>
      </c>
      <c r="I238" s="15"/>
      <c r="J238" s="15"/>
      <c r="K238" s="15"/>
      <c r="L238" s="44"/>
      <c r="M238" s="17"/>
    </row>
    <row r="239" spans="1:20" ht="13">
      <c r="A239" s="161"/>
      <c r="B239" s="183"/>
      <c r="C239" s="49"/>
      <c r="D239" s="169"/>
      <c r="E239" s="170"/>
      <c r="F239" s="171"/>
      <c r="G239" s="172"/>
      <c r="H239" s="173"/>
      <c r="I239" s="15"/>
      <c r="J239" s="15"/>
      <c r="K239" s="15"/>
      <c r="L239" s="44"/>
      <c r="M239" s="17"/>
    </row>
    <row r="240" spans="1:20" ht="13">
      <c r="A240" s="46">
        <f>A238+1</f>
        <v>94</v>
      </c>
      <c r="B240" s="48" t="s">
        <v>87</v>
      </c>
      <c r="C240" s="47" t="s">
        <v>88</v>
      </c>
      <c r="D240" s="169">
        <v>100</v>
      </c>
      <c r="E240" s="170" t="s">
        <v>80</v>
      </c>
      <c r="F240" s="171">
        <f>F236</f>
        <v>180</v>
      </c>
      <c r="G240" s="172">
        <v>0</v>
      </c>
      <c r="H240" s="173">
        <f t="shared" si="3"/>
        <v>0</v>
      </c>
      <c r="I240" s="15"/>
      <c r="J240" s="15"/>
      <c r="K240" s="15"/>
      <c r="L240" s="44"/>
      <c r="M240" s="17"/>
    </row>
    <row r="241" spans="1:13" s="13" customFormat="1" ht="13">
      <c r="A241" s="161"/>
      <c r="B241" s="119"/>
      <c r="C241" s="120"/>
      <c r="D241" s="169"/>
      <c r="E241" s="170"/>
      <c r="F241" s="171"/>
      <c r="G241" s="172"/>
      <c r="H241" s="173"/>
      <c r="I241" s="15"/>
      <c r="J241" s="15"/>
      <c r="K241" s="15"/>
      <c r="L241" s="19"/>
      <c r="M241" s="17"/>
    </row>
    <row r="242" spans="1:13" ht="25">
      <c r="A242" s="46">
        <f>A240+1</f>
        <v>95</v>
      </c>
      <c r="B242" s="48" t="s">
        <v>51</v>
      </c>
      <c r="C242" s="47" t="s">
        <v>52</v>
      </c>
      <c r="D242" s="169">
        <v>100</v>
      </c>
      <c r="E242" s="170" t="s">
        <v>58</v>
      </c>
      <c r="F242" s="171">
        <v>880</v>
      </c>
      <c r="G242" s="172">
        <v>0</v>
      </c>
      <c r="H242" s="173">
        <f t="shared" si="3"/>
        <v>0</v>
      </c>
      <c r="I242" s="15"/>
      <c r="J242" s="15"/>
      <c r="K242" s="15"/>
      <c r="L242" s="19"/>
      <c r="M242" s="17"/>
    </row>
    <row r="243" spans="1:13" ht="13">
      <c r="A243" s="161"/>
      <c r="C243" s="49"/>
      <c r="D243" s="169"/>
      <c r="E243" s="170"/>
      <c r="F243" s="171"/>
      <c r="G243" s="172"/>
      <c r="H243" s="173"/>
      <c r="I243" s="15"/>
      <c r="J243" s="15"/>
      <c r="K243" s="15"/>
      <c r="L243" s="19"/>
      <c r="M243" s="17"/>
    </row>
    <row r="244" spans="1:13" ht="25">
      <c r="A244" s="46">
        <f>A242+1</f>
        <v>96</v>
      </c>
      <c r="B244" s="48" t="s">
        <v>53</v>
      </c>
      <c r="C244" s="47" t="s">
        <v>122</v>
      </c>
      <c r="D244" s="169">
        <v>100</v>
      </c>
      <c r="E244" s="170" t="s">
        <v>80</v>
      </c>
      <c r="F244" s="171">
        <v>440</v>
      </c>
      <c r="G244" s="172">
        <v>0</v>
      </c>
      <c r="H244" s="173">
        <f t="shared" si="3"/>
        <v>0</v>
      </c>
      <c r="I244" s="15"/>
      <c r="J244" s="15"/>
      <c r="K244" s="15"/>
      <c r="L244" s="44"/>
      <c r="M244" s="17"/>
    </row>
    <row r="245" spans="1:13" ht="13">
      <c r="A245" s="161"/>
      <c r="B245" s="183"/>
      <c r="C245" s="49"/>
      <c r="D245" s="169"/>
      <c r="E245" s="170"/>
      <c r="F245" s="171"/>
      <c r="G245" s="179"/>
      <c r="H245" s="173"/>
      <c r="I245" s="15"/>
      <c r="J245" s="15"/>
      <c r="K245" s="15"/>
      <c r="L245" s="44"/>
      <c r="M245" s="17"/>
    </row>
    <row r="246" spans="1:13" ht="37.5">
      <c r="A246" s="46">
        <f>A244+1</f>
        <v>97</v>
      </c>
      <c r="B246" s="46" t="s">
        <v>62</v>
      </c>
      <c r="C246" s="47" t="s">
        <v>123</v>
      </c>
      <c r="D246" s="169">
        <v>100</v>
      </c>
      <c r="E246" s="170" t="s">
        <v>58</v>
      </c>
      <c r="F246" s="171">
        <v>880</v>
      </c>
      <c r="G246" s="172">
        <v>0</v>
      </c>
      <c r="H246" s="173">
        <f t="shared" si="3"/>
        <v>0</v>
      </c>
      <c r="I246" s="15"/>
      <c r="J246" s="15"/>
      <c r="K246" s="15"/>
      <c r="L246" s="44"/>
      <c r="M246" s="17"/>
    </row>
    <row r="247" spans="1:13" ht="13">
      <c r="A247" s="161"/>
      <c r="B247" s="183"/>
      <c r="C247" s="49"/>
      <c r="D247" s="169"/>
      <c r="E247" s="170"/>
      <c r="F247" s="171"/>
      <c r="G247" s="172"/>
      <c r="H247" s="173"/>
      <c r="I247" s="15"/>
      <c r="J247" s="15"/>
      <c r="K247" s="15"/>
      <c r="L247" s="19"/>
      <c r="M247" s="17"/>
    </row>
    <row r="248" spans="1:13" s="13" customFormat="1" ht="25">
      <c r="A248" s="46">
        <f>A246+1</f>
        <v>98</v>
      </c>
      <c r="B248" s="48" t="s">
        <v>70</v>
      </c>
      <c r="C248" s="47" t="s">
        <v>124</v>
      </c>
      <c r="D248" s="169">
        <v>100</v>
      </c>
      <c r="E248" s="170" t="s">
        <v>58</v>
      </c>
      <c r="F248" s="171">
        <v>500</v>
      </c>
      <c r="G248" s="172">
        <v>0</v>
      </c>
      <c r="H248" s="173">
        <f t="shared" si="3"/>
        <v>0</v>
      </c>
      <c r="I248" s="15"/>
      <c r="J248" s="15"/>
      <c r="K248" s="15"/>
      <c r="L248" s="44"/>
      <c r="M248" s="17"/>
    </row>
    <row r="249" spans="1:13" s="13" customFormat="1" ht="13">
      <c r="A249" s="161"/>
      <c r="B249" s="183"/>
      <c r="C249" s="49"/>
      <c r="D249" s="169"/>
      <c r="E249" s="170"/>
      <c r="F249" s="171"/>
      <c r="G249" s="98"/>
      <c r="H249" s="173"/>
      <c r="I249" s="15"/>
      <c r="J249" s="15"/>
      <c r="K249" s="15"/>
      <c r="L249" s="44"/>
      <c r="M249" s="17"/>
    </row>
    <row r="250" spans="1:13" s="13" customFormat="1" ht="37.5">
      <c r="A250" s="46">
        <f>A248+1</f>
        <v>99</v>
      </c>
      <c r="B250" s="48" t="s">
        <v>71</v>
      </c>
      <c r="C250" s="47" t="s">
        <v>125</v>
      </c>
      <c r="D250" s="169">
        <v>100</v>
      </c>
      <c r="E250" s="170" t="s">
        <v>58</v>
      </c>
      <c r="F250" s="171">
        <v>1000</v>
      </c>
      <c r="G250" s="172">
        <v>0</v>
      </c>
      <c r="H250" s="173">
        <f t="shared" si="3"/>
        <v>0</v>
      </c>
      <c r="I250" s="15"/>
      <c r="J250" s="15"/>
      <c r="K250" s="15"/>
      <c r="L250" s="44"/>
      <c r="M250" s="17"/>
    </row>
    <row r="251" spans="1:13" s="13" customFormat="1" ht="13">
      <c r="A251" s="67"/>
      <c r="B251" s="183"/>
      <c r="C251" s="49"/>
      <c r="D251" s="169"/>
      <c r="E251" s="170"/>
      <c r="F251" s="171"/>
      <c r="G251" s="172"/>
      <c r="H251" s="173"/>
      <c r="I251" s="15"/>
      <c r="J251" s="15"/>
      <c r="K251" s="15"/>
      <c r="L251" s="44"/>
      <c r="M251" s="17"/>
    </row>
    <row r="252" spans="1:13" s="13" customFormat="1" ht="25">
      <c r="A252" s="46">
        <f>A250+1</f>
        <v>100</v>
      </c>
      <c r="B252" s="58" t="s">
        <v>155</v>
      </c>
      <c r="C252" s="59" t="s">
        <v>156</v>
      </c>
      <c r="D252" s="169">
        <v>1</v>
      </c>
      <c r="E252" s="170" t="s">
        <v>157</v>
      </c>
      <c r="F252" s="171">
        <v>5</v>
      </c>
      <c r="G252" s="172">
        <v>0</v>
      </c>
      <c r="H252" s="173">
        <f t="shared" si="3"/>
        <v>0</v>
      </c>
      <c r="I252" s="15"/>
      <c r="J252" s="15"/>
      <c r="K252" s="15"/>
      <c r="L252" s="44"/>
      <c r="M252" s="17"/>
    </row>
    <row r="253" spans="1:13" s="13" customFormat="1" ht="13">
      <c r="A253" s="67"/>
      <c r="B253" s="183"/>
      <c r="C253" s="49"/>
      <c r="D253" s="169"/>
      <c r="E253" s="170"/>
      <c r="F253" s="171"/>
      <c r="G253" s="172"/>
      <c r="H253" s="173"/>
      <c r="I253" s="15"/>
      <c r="J253" s="15"/>
      <c r="K253" s="15"/>
      <c r="L253" s="44"/>
      <c r="M253" s="17"/>
    </row>
    <row r="254" spans="1:13" s="13" customFormat="1" ht="37.5">
      <c r="A254" s="46">
        <f>A252+1</f>
        <v>101</v>
      </c>
      <c r="B254" s="46" t="s">
        <v>102</v>
      </c>
      <c r="C254" s="47" t="s">
        <v>103</v>
      </c>
      <c r="D254" s="169">
        <v>1</v>
      </c>
      <c r="E254" s="170" t="s">
        <v>7</v>
      </c>
      <c r="F254" s="171">
        <f>12</f>
        <v>12</v>
      </c>
      <c r="G254" s="172">
        <v>0</v>
      </c>
      <c r="H254" s="173">
        <f t="shared" si="3"/>
        <v>0</v>
      </c>
      <c r="I254" s="15"/>
      <c r="J254" s="15"/>
      <c r="K254" s="15"/>
      <c r="L254" s="44"/>
      <c r="M254" s="17"/>
    </row>
    <row r="255" spans="1:13" ht="13">
      <c r="A255" s="184"/>
      <c r="B255" s="183"/>
      <c r="C255" s="49"/>
      <c r="D255" s="169"/>
      <c r="E255" s="170"/>
      <c r="F255" s="171"/>
      <c r="G255" s="172"/>
      <c r="H255" s="173"/>
      <c r="I255" s="15"/>
      <c r="J255" s="15"/>
      <c r="K255" s="15"/>
      <c r="L255" s="15"/>
      <c r="M255" s="17"/>
    </row>
    <row r="256" spans="1:13" ht="13">
      <c r="A256" s="184"/>
      <c r="B256" s="183"/>
      <c r="C256" s="49"/>
      <c r="D256" s="169"/>
      <c r="E256" s="170"/>
      <c r="F256" s="171"/>
      <c r="G256" s="172"/>
      <c r="H256" s="173"/>
      <c r="I256" s="15"/>
      <c r="J256" s="15"/>
      <c r="K256" s="15"/>
      <c r="L256" s="15"/>
      <c r="M256" s="17"/>
    </row>
    <row r="257" spans="1:18" ht="13">
      <c r="A257" s="184"/>
      <c r="B257" s="183"/>
      <c r="C257" s="49"/>
      <c r="D257" s="169"/>
      <c r="E257" s="170"/>
      <c r="F257" s="171"/>
      <c r="G257" s="172"/>
      <c r="H257" s="173"/>
      <c r="I257" s="15"/>
      <c r="J257" s="15"/>
      <c r="K257" s="15"/>
      <c r="L257" s="15"/>
      <c r="M257" s="17"/>
    </row>
    <row r="258" spans="1:18" ht="13">
      <c r="A258" s="184"/>
      <c r="B258" s="183"/>
      <c r="C258" s="49"/>
      <c r="D258" s="169"/>
      <c r="E258" s="170"/>
      <c r="F258" s="171"/>
      <c r="G258" s="172"/>
      <c r="H258" s="173"/>
      <c r="I258" s="15"/>
      <c r="J258" s="15"/>
      <c r="K258" s="15"/>
      <c r="L258" s="15"/>
      <c r="M258" s="17"/>
    </row>
    <row r="259" spans="1:18" ht="13">
      <c r="A259" s="184"/>
      <c r="B259" s="183"/>
      <c r="C259" s="49"/>
      <c r="D259" s="169"/>
      <c r="E259" s="170"/>
      <c r="F259" s="171"/>
      <c r="G259" s="172"/>
      <c r="H259" s="173"/>
      <c r="I259" s="15"/>
      <c r="J259" s="15"/>
      <c r="K259" s="15"/>
      <c r="L259" s="15"/>
      <c r="M259" s="17"/>
    </row>
    <row r="260" spans="1:18" ht="13">
      <c r="A260" s="184"/>
      <c r="B260" s="183"/>
      <c r="C260" s="49"/>
      <c r="D260" s="169"/>
      <c r="E260" s="170"/>
      <c r="F260" s="171"/>
      <c r="G260" s="172"/>
      <c r="H260" s="173"/>
      <c r="I260" s="15"/>
      <c r="J260" s="15"/>
      <c r="K260" s="15"/>
      <c r="L260" s="15"/>
      <c r="M260" s="17"/>
    </row>
    <row r="261" spans="1:18" s="13" customFormat="1" ht="13">
      <c r="A261" s="161"/>
      <c r="B261" s="119"/>
      <c r="C261" s="120" t="s">
        <v>54</v>
      </c>
      <c r="D261" s="169"/>
      <c r="E261" s="170"/>
      <c r="F261" s="171"/>
      <c r="G261" s="172"/>
      <c r="H261" s="173"/>
      <c r="I261" s="15"/>
      <c r="J261" s="15"/>
      <c r="K261" s="15"/>
      <c r="L261" s="15"/>
      <c r="M261" s="17"/>
      <c r="N261" s="16"/>
      <c r="O261" s="16"/>
      <c r="P261" s="16"/>
      <c r="Q261" s="16"/>
      <c r="R261" s="16"/>
    </row>
    <row r="262" spans="1:18" s="13" customFormat="1" ht="13">
      <c r="A262" s="161"/>
      <c r="B262" s="119"/>
      <c r="C262" s="120"/>
      <c r="D262" s="169"/>
      <c r="E262" s="170"/>
      <c r="F262" s="171"/>
      <c r="G262" s="172"/>
      <c r="H262" s="173"/>
      <c r="I262" s="15"/>
      <c r="J262" s="15"/>
      <c r="K262" s="15"/>
      <c r="L262" s="9"/>
      <c r="M262" s="17"/>
      <c r="N262" s="16"/>
      <c r="O262" s="16"/>
      <c r="P262" s="16"/>
      <c r="Q262" s="16"/>
      <c r="R262" s="16"/>
    </row>
    <row r="263" spans="1:18" s="36" customFormat="1" ht="55.25" customHeight="1">
      <c r="A263" s="46">
        <f>A254+1</f>
        <v>102</v>
      </c>
      <c r="B263" s="46" t="s">
        <v>100</v>
      </c>
      <c r="C263" s="47" t="s">
        <v>101</v>
      </c>
      <c r="D263" s="169">
        <v>1</v>
      </c>
      <c r="E263" s="170" t="s">
        <v>7</v>
      </c>
      <c r="F263" s="171">
        <v>100</v>
      </c>
      <c r="G263" s="172">
        <v>0</v>
      </c>
      <c r="H263" s="173">
        <f t="shared" si="3"/>
        <v>0</v>
      </c>
      <c r="I263" s="15"/>
      <c r="J263" s="15"/>
      <c r="K263" s="15"/>
      <c r="L263" s="19"/>
      <c r="M263" s="17"/>
      <c r="N263" s="35"/>
    </row>
    <row r="264" spans="1:18" s="36" customFormat="1" ht="13">
      <c r="A264" s="161"/>
      <c r="B264" s="187"/>
      <c r="C264" s="188"/>
      <c r="D264" s="169"/>
      <c r="E264" s="170"/>
      <c r="F264" s="171"/>
      <c r="G264" s="172"/>
      <c r="H264" s="173"/>
      <c r="I264" s="25"/>
      <c r="J264" s="25"/>
      <c r="K264" s="25"/>
      <c r="L264" s="19"/>
      <c r="M264" s="17"/>
      <c r="N264" s="35"/>
    </row>
    <row r="265" spans="1:18" ht="150" customHeight="1">
      <c r="A265" s="46">
        <f>A263+1</f>
        <v>103</v>
      </c>
      <c r="B265" s="46" t="s">
        <v>193</v>
      </c>
      <c r="C265" s="61" t="s">
        <v>194</v>
      </c>
      <c r="D265" s="169">
        <v>1</v>
      </c>
      <c r="E265" s="170" t="s">
        <v>13</v>
      </c>
      <c r="F265" s="171">
        <v>24</v>
      </c>
      <c r="G265" s="172">
        <v>0</v>
      </c>
      <c r="H265" s="173">
        <f t="shared" si="3"/>
        <v>0</v>
      </c>
      <c r="I265" s="15"/>
      <c r="J265" s="15"/>
      <c r="K265" s="15"/>
      <c r="L265" s="44"/>
      <c r="M265" s="17"/>
      <c r="N265" s="16"/>
      <c r="O265" s="16"/>
      <c r="P265" s="16"/>
      <c r="Q265" s="16"/>
      <c r="R265" s="16"/>
    </row>
    <row r="266" spans="1:18" s="13" customFormat="1" ht="13">
      <c r="A266" s="161"/>
      <c r="B266" s="119"/>
      <c r="C266" s="120"/>
      <c r="D266" s="169"/>
      <c r="E266" s="170"/>
      <c r="F266" s="171"/>
      <c r="G266" s="172"/>
      <c r="H266" s="173"/>
      <c r="I266" s="15"/>
      <c r="J266" s="15"/>
      <c r="K266" s="15"/>
      <c r="L266" s="9"/>
      <c r="M266" s="17"/>
      <c r="N266" s="16"/>
      <c r="O266" s="16"/>
      <c r="P266" s="16"/>
      <c r="Q266" s="16"/>
      <c r="R266" s="16"/>
    </row>
    <row r="267" spans="1:18" ht="45" customHeight="1">
      <c r="A267" s="46">
        <f>A265+1</f>
        <v>104</v>
      </c>
      <c r="B267" s="46" t="s">
        <v>99</v>
      </c>
      <c r="C267" s="47" t="s">
        <v>241</v>
      </c>
      <c r="D267" s="169">
        <v>1</v>
      </c>
      <c r="E267" s="170" t="s">
        <v>13</v>
      </c>
      <c r="F267" s="171">
        <v>109</v>
      </c>
      <c r="G267" s="172">
        <v>0</v>
      </c>
      <c r="H267" s="173">
        <f t="shared" si="3"/>
        <v>0</v>
      </c>
      <c r="I267" s="15"/>
      <c r="J267" s="15"/>
      <c r="K267" s="15"/>
      <c r="L267" s="44"/>
      <c r="M267" s="17"/>
      <c r="N267" s="16"/>
      <c r="O267" s="16"/>
      <c r="P267" s="16"/>
      <c r="Q267" s="16"/>
      <c r="R267" s="16"/>
    </row>
    <row r="268" spans="1:18" ht="13">
      <c r="A268" s="67"/>
      <c r="B268" s="46"/>
      <c r="C268" s="47"/>
      <c r="D268" s="169"/>
      <c r="E268" s="170"/>
      <c r="F268" s="171"/>
      <c r="G268" s="172"/>
      <c r="H268" s="173"/>
      <c r="I268" s="15"/>
      <c r="J268" s="15"/>
      <c r="K268" s="15"/>
      <c r="L268" s="44"/>
      <c r="M268" s="17"/>
      <c r="N268" s="16"/>
      <c r="O268" s="16"/>
      <c r="P268" s="16"/>
      <c r="Q268" s="16"/>
      <c r="R268" s="16"/>
    </row>
    <row r="269" spans="1:18" s="13" customFormat="1" ht="13">
      <c r="A269" s="121"/>
      <c r="B269" s="119"/>
      <c r="C269" s="120" t="s">
        <v>17</v>
      </c>
      <c r="D269" s="169"/>
      <c r="E269" s="170"/>
      <c r="F269" s="171"/>
      <c r="G269" s="172"/>
      <c r="H269" s="173"/>
      <c r="I269" s="15"/>
      <c r="J269" s="15"/>
      <c r="K269" s="15"/>
      <c r="L269" s="19"/>
      <c r="M269" s="17"/>
    </row>
    <row r="270" spans="1:18" s="13" customFormat="1" ht="13">
      <c r="A270" s="161"/>
      <c r="B270" s="119"/>
      <c r="C270" s="120"/>
      <c r="D270" s="169"/>
      <c r="E270" s="170"/>
      <c r="F270" s="171"/>
      <c r="G270" s="172"/>
      <c r="H270" s="173"/>
      <c r="I270" s="15"/>
      <c r="J270" s="15"/>
      <c r="K270" s="15"/>
      <c r="L270" s="19"/>
      <c r="M270" s="17"/>
    </row>
    <row r="271" spans="1:18" ht="40.75" customHeight="1">
      <c r="A271" s="46">
        <f>A267+1</f>
        <v>105</v>
      </c>
      <c r="B271" s="48" t="s">
        <v>55</v>
      </c>
      <c r="C271" s="47" t="s">
        <v>56</v>
      </c>
      <c r="D271" s="169">
        <v>100</v>
      </c>
      <c r="E271" s="170" t="s">
        <v>81</v>
      </c>
      <c r="F271" s="171">
        <v>900</v>
      </c>
      <c r="G271" s="172">
        <v>0</v>
      </c>
      <c r="H271" s="173">
        <f t="shared" si="3"/>
        <v>0</v>
      </c>
      <c r="I271" s="15"/>
      <c r="J271" s="15"/>
      <c r="K271" s="15"/>
      <c r="L271" s="19"/>
      <c r="M271" s="17"/>
    </row>
    <row r="272" spans="1:18">
      <c r="A272" s="67"/>
      <c r="B272" s="48"/>
      <c r="C272" s="47"/>
      <c r="D272" s="169"/>
      <c r="E272" s="170"/>
      <c r="F272" s="171"/>
      <c r="G272" s="172"/>
      <c r="H272" s="173"/>
      <c r="I272" s="15"/>
      <c r="J272" s="15"/>
      <c r="K272" s="15"/>
      <c r="L272" s="19"/>
      <c r="M272" s="17"/>
    </row>
    <row r="273" spans="1:15" ht="55.75" customHeight="1">
      <c r="A273" s="46">
        <f>A271+1</f>
        <v>106</v>
      </c>
      <c r="B273" s="48" t="s">
        <v>109</v>
      </c>
      <c r="C273" s="47" t="s">
        <v>110</v>
      </c>
      <c r="D273" s="169">
        <v>1</v>
      </c>
      <c r="E273" s="170" t="s">
        <v>81</v>
      </c>
      <c r="F273" s="171">
        <v>95</v>
      </c>
      <c r="G273" s="172">
        <v>0</v>
      </c>
      <c r="H273" s="173">
        <f t="shared" si="3"/>
        <v>0</v>
      </c>
      <c r="I273" s="15"/>
      <c r="J273" s="15"/>
      <c r="K273" s="15"/>
      <c r="L273" s="19"/>
      <c r="M273" s="17"/>
    </row>
    <row r="274" spans="1:15">
      <c r="A274" s="46"/>
      <c r="B274" s="48"/>
      <c r="C274" s="47"/>
      <c r="D274" s="169"/>
      <c r="E274" s="170"/>
      <c r="F274" s="171"/>
      <c r="G274" s="172"/>
      <c r="H274" s="173"/>
      <c r="I274" s="15"/>
      <c r="J274" s="15"/>
      <c r="K274" s="15"/>
      <c r="L274" s="19"/>
      <c r="M274" s="17"/>
    </row>
    <row r="275" spans="1:15" s="90" customFormat="1" ht="13">
      <c r="A275" s="189" t="s">
        <v>162</v>
      </c>
      <c r="B275" s="92"/>
      <c r="C275" s="93" t="s">
        <v>195</v>
      </c>
      <c r="D275" s="169"/>
      <c r="E275" s="170"/>
      <c r="F275" s="171"/>
      <c r="G275" s="172"/>
      <c r="H275" s="173"/>
      <c r="I275" s="89"/>
    </row>
    <row r="276" spans="1:15" s="90" customFormat="1" ht="13">
      <c r="A276" s="91"/>
      <c r="B276" s="92"/>
      <c r="C276" s="93"/>
      <c r="D276" s="169"/>
      <c r="E276" s="170"/>
      <c r="F276" s="171"/>
      <c r="G276" s="172"/>
      <c r="H276" s="173"/>
      <c r="I276" s="89"/>
    </row>
    <row r="277" spans="1:15" s="95" customFormat="1" ht="13">
      <c r="A277" s="94"/>
      <c r="C277" s="96" t="s">
        <v>23</v>
      </c>
      <c r="D277" s="169"/>
      <c r="E277" s="170"/>
      <c r="F277" s="171"/>
      <c r="G277" s="172"/>
      <c r="H277" s="173"/>
      <c r="I277" s="97"/>
      <c r="J277" s="97"/>
      <c r="K277" s="97"/>
    </row>
    <row r="278" spans="1:15" s="95" customFormat="1" ht="13">
      <c r="A278" s="94"/>
      <c r="C278" s="96"/>
      <c r="D278" s="169"/>
      <c r="E278" s="170"/>
      <c r="F278" s="171"/>
      <c r="G278" s="172"/>
      <c r="H278" s="173"/>
      <c r="I278" s="97"/>
      <c r="J278" s="97"/>
      <c r="K278" s="97"/>
    </row>
    <row r="279" spans="1:15" s="68" customFormat="1" ht="25">
      <c r="A279" s="67">
        <f>A273+1</f>
        <v>107</v>
      </c>
      <c r="B279" s="46" t="s">
        <v>24</v>
      </c>
      <c r="C279" s="47" t="s">
        <v>25</v>
      </c>
      <c r="D279" s="169">
        <v>1000</v>
      </c>
      <c r="E279" s="170" t="s">
        <v>76</v>
      </c>
      <c r="F279" s="171">
        <v>150</v>
      </c>
      <c r="G279" s="172">
        <v>0</v>
      </c>
      <c r="H279" s="173">
        <f t="shared" si="3"/>
        <v>0</v>
      </c>
      <c r="I279" s="98"/>
      <c r="J279" s="98"/>
      <c r="K279" s="98"/>
      <c r="L279" s="99"/>
      <c r="M279" s="100">
        <f t="shared" ref="M279" si="4">H279-L279</f>
        <v>0</v>
      </c>
      <c r="O279" s="101">
        <v>93753</v>
      </c>
    </row>
    <row r="280" spans="1:15" s="104" customFormat="1">
      <c r="A280" s="102"/>
      <c r="B280" s="103"/>
      <c r="D280" s="169"/>
      <c r="E280" s="170"/>
      <c r="F280" s="171"/>
      <c r="G280" s="172"/>
      <c r="H280" s="173"/>
      <c r="I280" s="105"/>
      <c r="J280" s="105"/>
      <c r="K280" s="105"/>
    </row>
    <row r="281" spans="1:15" s="90" customFormat="1" ht="25">
      <c r="A281" s="67">
        <f>A279+1</f>
        <v>108</v>
      </c>
      <c r="B281" s="106" t="s">
        <v>196</v>
      </c>
      <c r="C281" s="107" t="s">
        <v>197</v>
      </c>
      <c r="D281" s="169">
        <v>1000</v>
      </c>
      <c r="E281" s="170" t="s">
        <v>76</v>
      </c>
      <c r="F281" s="171">
        <v>665</v>
      </c>
      <c r="G281" s="172">
        <v>0</v>
      </c>
      <c r="H281" s="173">
        <f t="shared" ref="H281:H343" si="5">ROUND(F281*G281/D281,2)</f>
        <v>0</v>
      </c>
      <c r="I281" s="89"/>
      <c r="J281" s="108"/>
    </row>
    <row r="282" spans="1:15" s="111" customFormat="1">
      <c r="A282" s="102"/>
      <c r="B282" s="109"/>
      <c r="C282" s="107"/>
      <c r="D282" s="169"/>
      <c r="E282" s="170"/>
      <c r="F282" s="171"/>
      <c r="G282" s="172"/>
      <c r="H282" s="173"/>
      <c r="I282" s="110"/>
    </row>
    <row r="283" spans="1:15" s="95" customFormat="1" ht="13">
      <c r="A283" s="67"/>
      <c r="C283" s="96" t="s">
        <v>33</v>
      </c>
      <c r="D283" s="169"/>
      <c r="E283" s="170"/>
      <c r="F283" s="171"/>
      <c r="G283" s="172"/>
      <c r="H283" s="173"/>
      <c r="I283" s="105"/>
      <c r="J283" s="105"/>
      <c r="K283" s="105"/>
      <c r="L283" s="104"/>
    </row>
    <row r="284" spans="1:15" s="95" customFormat="1" ht="13">
      <c r="A284" s="102"/>
      <c r="C284" s="96"/>
      <c r="D284" s="169"/>
      <c r="E284" s="170"/>
      <c r="F284" s="171"/>
      <c r="G284" s="172"/>
      <c r="H284" s="173"/>
      <c r="I284" s="105"/>
      <c r="J284" s="105"/>
      <c r="K284" s="105"/>
    </row>
    <row r="285" spans="1:15" s="90" customFormat="1" ht="25">
      <c r="A285" s="67">
        <f>A281+1</f>
        <v>109</v>
      </c>
      <c r="B285" s="112" t="s">
        <v>18</v>
      </c>
      <c r="C285" s="107" t="s">
        <v>198</v>
      </c>
      <c r="D285" s="169">
        <v>100</v>
      </c>
      <c r="E285" s="170" t="s">
        <v>76</v>
      </c>
      <c r="F285" s="171">
        <v>25</v>
      </c>
      <c r="G285" s="172">
        <v>0</v>
      </c>
      <c r="H285" s="173">
        <f t="shared" si="5"/>
        <v>0</v>
      </c>
      <c r="I285" s="89"/>
    </row>
    <row r="286" spans="1:15" s="90" customFormat="1" ht="14">
      <c r="A286" s="113"/>
      <c r="B286" s="114"/>
      <c r="C286" s="115"/>
      <c r="D286" s="169"/>
      <c r="E286" s="170"/>
      <c r="F286" s="171"/>
      <c r="G286" s="172"/>
      <c r="H286" s="173"/>
      <c r="I286" s="89"/>
    </row>
    <row r="287" spans="1:15" s="90" customFormat="1" ht="25">
      <c r="A287" s="67">
        <f>A285+1</f>
        <v>110</v>
      </c>
      <c r="B287" s="116" t="s">
        <v>199</v>
      </c>
      <c r="C287" s="117" t="s">
        <v>200</v>
      </c>
      <c r="D287" s="169">
        <v>100</v>
      </c>
      <c r="E287" s="170" t="s">
        <v>76</v>
      </c>
      <c r="F287" s="171">
        <v>280</v>
      </c>
      <c r="G287" s="172">
        <v>0</v>
      </c>
      <c r="H287" s="173">
        <f t="shared" si="5"/>
        <v>0</v>
      </c>
      <c r="I287" s="89"/>
    </row>
    <row r="288" spans="1:15" s="90" customFormat="1" ht="13">
      <c r="A288" s="113"/>
      <c r="B288" s="109"/>
      <c r="C288" s="118"/>
      <c r="D288" s="169"/>
      <c r="E288" s="170"/>
      <c r="F288" s="171"/>
      <c r="G288" s="172"/>
      <c r="H288" s="173"/>
      <c r="I288" s="89"/>
    </row>
    <row r="289" spans="1:18" s="90" customFormat="1" ht="28.75" customHeight="1">
      <c r="A289" s="67">
        <f>A287+1</f>
        <v>111</v>
      </c>
      <c r="B289" s="116" t="s">
        <v>201</v>
      </c>
      <c r="C289" s="117" t="s">
        <v>202</v>
      </c>
      <c r="D289" s="169">
        <v>100</v>
      </c>
      <c r="E289" s="170" t="s">
        <v>76</v>
      </c>
      <c r="F289" s="171">
        <v>70</v>
      </c>
      <c r="G289" s="172">
        <v>0</v>
      </c>
      <c r="H289" s="173">
        <f t="shared" si="5"/>
        <v>0</v>
      </c>
      <c r="I289" s="89"/>
    </row>
    <row r="290" spans="1:18" s="90" customFormat="1">
      <c r="A290" s="113"/>
      <c r="B290" s="116"/>
      <c r="C290" s="117"/>
      <c r="D290" s="169"/>
      <c r="E290" s="170"/>
      <c r="F290" s="171"/>
      <c r="G290" s="172"/>
      <c r="H290" s="173"/>
      <c r="I290" s="89"/>
    </row>
    <row r="291" spans="1:18" ht="25">
      <c r="A291" s="67">
        <f>A289+1</f>
        <v>112</v>
      </c>
      <c r="B291" s="46" t="s">
        <v>39</v>
      </c>
      <c r="C291" s="47" t="s">
        <v>40</v>
      </c>
      <c r="D291" s="169">
        <v>100</v>
      </c>
      <c r="E291" s="170" t="s">
        <v>79</v>
      </c>
      <c r="F291" s="171">
        <v>720</v>
      </c>
      <c r="G291" s="172">
        <v>0</v>
      </c>
      <c r="H291" s="173">
        <f t="shared" si="5"/>
        <v>0</v>
      </c>
      <c r="I291" s="15"/>
      <c r="J291" s="15"/>
      <c r="K291" s="15"/>
      <c r="L291" s="19"/>
      <c r="M291" s="17"/>
      <c r="N291" s="17"/>
      <c r="O291" s="17"/>
    </row>
    <row r="292" spans="1:18">
      <c r="A292" s="67"/>
      <c r="D292" s="169"/>
      <c r="E292" s="170"/>
      <c r="F292" s="171"/>
      <c r="G292" s="178"/>
      <c r="H292" s="173"/>
      <c r="I292" s="15"/>
      <c r="J292" s="15"/>
      <c r="K292" s="15"/>
      <c r="L292" s="19"/>
      <c r="M292" s="17"/>
      <c r="N292" s="17"/>
      <c r="O292" s="17"/>
    </row>
    <row r="293" spans="1:18" ht="25">
      <c r="A293" s="67">
        <f>A291+1</f>
        <v>113</v>
      </c>
      <c r="B293" s="46" t="s">
        <v>21</v>
      </c>
      <c r="C293" s="47" t="s">
        <v>19</v>
      </c>
      <c r="D293" s="169">
        <v>100</v>
      </c>
      <c r="E293" s="170" t="s">
        <v>79</v>
      </c>
      <c r="F293" s="171">
        <v>420</v>
      </c>
      <c r="G293" s="172">
        <v>0</v>
      </c>
      <c r="H293" s="173">
        <f t="shared" si="5"/>
        <v>0</v>
      </c>
      <c r="I293" s="15"/>
      <c r="J293" s="15"/>
      <c r="K293" s="15"/>
      <c r="L293" s="19"/>
      <c r="M293" s="17"/>
      <c r="O293" s="17"/>
      <c r="P293" s="17"/>
      <c r="Q293" s="10">
        <v>260000</v>
      </c>
      <c r="R293" s="17">
        <f>P293/Q293</f>
        <v>0</v>
      </c>
    </row>
    <row r="294" spans="1:18">
      <c r="A294" s="67"/>
      <c r="C294" s="49"/>
      <c r="D294" s="169"/>
      <c r="E294" s="170"/>
      <c r="F294" s="171"/>
      <c r="G294" s="172"/>
      <c r="H294" s="173"/>
      <c r="I294" s="15"/>
      <c r="J294" s="15"/>
      <c r="K294" s="15"/>
      <c r="L294" s="19"/>
      <c r="M294" s="17"/>
    </row>
    <row r="295" spans="1:18" ht="43.25" customHeight="1">
      <c r="A295" s="67">
        <f>A293+1</f>
        <v>114</v>
      </c>
      <c r="B295" s="46" t="s">
        <v>113</v>
      </c>
      <c r="C295" s="47" t="s">
        <v>115</v>
      </c>
      <c r="D295" s="169">
        <v>100</v>
      </c>
      <c r="E295" s="170" t="s">
        <v>58</v>
      </c>
      <c r="F295" s="171">
        <v>80</v>
      </c>
      <c r="G295" s="172">
        <v>0</v>
      </c>
      <c r="H295" s="173">
        <f t="shared" si="5"/>
        <v>0</v>
      </c>
      <c r="I295" s="15"/>
      <c r="J295" s="15"/>
      <c r="K295" s="15"/>
      <c r="L295" s="19"/>
      <c r="M295" s="17"/>
      <c r="O295" s="17"/>
      <c r="P295" s="17"/>
    </row>
    <row r="296" spans="1:18">
      <c r="A296" s="67"/>
      <c r="C296" s="49"/>
      <c r="D296" s="169"/>
      <c r="E296" s="170"/>
      <c r="F296" s="171"/>
      <c r="G296" s="172"/>
      <c r="H296" s="173"/>
      <c r="I296" s="15"/>
      <c r="J296" s="15"/>
      <c r="K296" s="15"/>
      <c r="L296" s="19"/>
      <c r="M296" s="17"/>
    </row>
    <row r="297" spans="1:18" ht="37.5">
      <c r="A297" s="67">
        <f>A295+1</f>
        <v>115</v>
      </c>
      <c r="B297" s="46" t="s">
        <v>114</v>
      </c>
      <c r="C297" s="47" t="s">
        <v>116</v>
      </c>
      <c r="D297" s="169">
        <v>100</v>
      </c>
      <c r="E297" s="170" t="s">
        <v>58</v>
      </c>
      <c r="F297" s="171">
        <v>635</v>
      </c>
      <c r="G297" s="172">
        <v>0</v>
      </c>
      <c r="H297" s="173">
        <f t="shared" si="5"/>
        <v>0</v>
      </c>
      <c r="I297" s="15"/>
      <c r="J297" s="15"/>
      <c r="K297" s="15"/>
      <c r="L297" s="19"/>
      <c r="M297" s="17"/>
    </row>
    <row r="298" spans="1:18">
      <c r="A298" s="67"/>
      <c r="D298" s="169"/>
      <c r="E298" s="170"/>
      <c r="F298" s="171"/>
      <c r="G298" s="172"/>
      <c r="H298" s="173"/>
      <c r="I298" s="15"/>
      <c r="J298" s="15"/>
      <c r="K298" s="15"/>
      <c r="L298" s="19"/>
      <c r="M298" s="17"/>
    </row>
    <row r="299" spans="1:18" s="121" customFormat="1" ht="13">
      <c r="A299" s="113"/>
      <c r="B299" s="119"/>
      <c r="C299" s="120" t="s">
        <v>130</v>
      </c>
      <c r="D299" s="169"/>
      <c r="E299" s="170"/>
      <c r="F299" s="171"/>
      <c r="G299" s="172"/>
      <c r="H299" s="173"/>
      <c r="I299" s="98"/>
      <c r="J299" s="98"/>
      <c r="K299" s="98"/>
      <c r="L299" s="99"/>
      <c r="M299" s="100">
        <f t="shared" ref="M299:M301" si="6">H299-L299</f>
        <v>0</v>
      </c>
    </row>
    <row r="300" spans="1:18" s="121" customFormat="1" ht="13">
      <c r="A300" s="67"/>
      <c r="B300" s="119"/>
      <c r="C300" s="120"/>
      <c r="D300" s="169"/>
      <c r="E300" s="170"/>
      <c r="F300" s="171"/>
      <c r="G300" s="172"/>
      <c r="H300" s="173"/>
      <c r="I300" s="98"/>
      <c r="J300" s="98"/>
      <c r="K300" s="98"/>
      <c r="L300" s="99"/>
      <c r="M300" s="100">
        <f t="shared" si="6"/>
        <v>0</v>
      </c>
    </row>
    <row r="301" spans="1:18" s="68" customFormat="1" ht="25">
      <c r="A301" s="67">
        <f>A297+1</f>
        <v>116</v>
      </c>
      <c r="B301" s="46" t="s">
        <v>203</v>
      </c>
      <c r="C301" s="47" t="s">
        <v>204</v>
      </c>
      <c r="D301" s="169">
        <v>100</v>
      </c>
      <c r="E301" s="170" t="s">
        <v>77</v>
      </c>
      <c r="F301" s="171">
        <v>50</v>
      </c>
      <c r="G301" s="172">
        <v>0</v>
      </c>
      <c r="H301" s="173">
        <f t="shared" si="5"/>
        <v>0</v>
      </c>
      <c r="I301" s="98"/>
      <c r="J301" s="98"/>
      <c r="K301" s="98"/>
      <c r="L301" s="99"/>
      <c r="M301" s="100"/>
    </row>
    <row r="302" spans="1:18" s="68" customFormat="1">
      <c r="A302" s="67"/>
      <c r="B302" s="46"/>
      <c r="C302" s="47"/>
      <c r="D302" s="169"/>
      <c r="E302" s="170"/>
      <c r="F302" s="171"/>
      <c r="G302" s="172"/>
      <c r="H302" s="173"/>
      <c r="I302" s="98"/>
      <c r="J302" s="98"/>
      <c r="K302" s="98"/>
      <c r="L302" s="99"/>
      <c r="M302" s="100"/>
    </row>
    <row r="303" spans="1:18" s="95" customFormat="1" ht="25">
      <c r="A303" s="67">
        <f>A301+1</f>
        <v>117</v>
      </c>
      <c r="B303" s="122" t="s">
        <v>205</v>
      </c>
      <c r="C303" s="123" t="s">
        <v>206</v>
      </c>
      <c r="D303" s="169">
        <v>100</v>
      </c>
      <c r="E303" s="170" t="s">
        <v>77</v>
      </c>
      <c r="F303" s="171">
        <v>50</v>
      </c>
      <c r="G303" s="172">
        <v>0</v>
      </c>
      <c r="H303" s="173">
        <f t="shared" si="5"/>
        <v>0</v>
      </c>
      <c r="I303" s="105"/>
      <c r="J303" s="105"/>
      <c r="K303" s="105"/>
    </row>
    <row r="304" spans="1:18" s="95" customFormat="1" ht="13">
      <c r="A304" s="67"/>
      <c r="B304" s="124"/>
      <c r="C304" s="123"/>
      <c r="D304" s="169"/>
      <c r="E304" s="170"/>
      <c r="F304" s="171"/>
      <c r="G304" s="172"/>
      <c r="H304" s="173"/>
      <c r="I304" s="105"/>
      <c r="J304" s="105"/>
      <c r="K304" s="105"/>
    </row>
    <row r="305" spans="1:13" s="121" customFormat="1" ht="13">
      <c r="A305" s="67"/>
      <c r="B305" s="119"/>
      <c r="C305" s="120" t="s">
        <v>44</v>
      </c>
      <c r="D305" s="169"/>
      <c r="E305" s="170"/>
      <c r="F305" s="171"/>
      <c r="G305" s="172"/>
      <c r="H305" s="173"/>
      <c r="I305" s="98"/>
      <c r="J305" s="98"/>
      <c r="K305" s="98"/>
      <c r="L305" s="125"/>
      <c r="M305" s="100">
        <f t="shared" ref="M305:M309" si="7">H305-L305</f>
        <v>0</v>
      </c>
    </row>
    <row r="306" spans="1:13" s="121" customFormat="1" ht="13">
      <c r="A306" s="67"/>
      <c r="B306" s="119"/>
      <c r="C306" s="120"/>
      <c r="D306" s="169"/>
      <c r="E306" s="170"/>
      <c r="F306" s="171"/>
      <c r="G306" s="172"/>
      <c r="H306" s="173"/>
      <c r="I306" s="98"/>
      <c r="J306" s="98"/>
      <c r="K306" s="98"/>
      <c r="L306" s="125"/>
      <c r="M306" s="100">
        <f t="shared" si="7"/>
        <v>0</v>
      </c>
    </row>
    <row r="307" spans="1:13" s="68" customFormat="1">
      <c r="A307" s="67">
        <f>A303+1</f>
        <v>118</v>
      </c>
      <c r="B307" s="46" t="s">
        <v>45</v>
      </c>
      <c r="C307" s="47" t="s">
        <v>46</v>
      </c>
      <c r="D307" s="169">
        <v>100</v>
      </c>
      <c r="E307" s="170" t="s">
        <v>58</v>
      </c>
      <c r="F307" s="171">
        <v>150</v>
      </c>
      <c r="G307" s="172">
        <v>0</v>
      </c>
      <c r="H307" s="173">
        <f t="shared" si="5"/>
        <v>0</v>
      </c>
      <c r="I307" s="98"/>
      <c r="J307" s="98"/>
      <c r="K307" s="98"/>
      <c r="L307" s="99"/>
      <c r="M307" s="100">
        <f t="shared" si="7"/>
        <v>0</v>
      </c>
    </row>
    <row r="308" spans="1:13" s="68" customFormat="1">
      <c r="A308" s="67"/>
      <c r="B308" s="46"/>
      <c r="C308" s="47"/>
      <c r="D308" s="169"/>
      <c r="E308" s="170"/>
      <c r="F308" s="171"/>
      <c r="G308" s="172"/>
      <c r="H308" s="173"/>
      <c r="I308" s="98"/>
      <c r="J308" s="98"/>
      <c r="K308" s="98"/>
      <c r="L308" s="99"/>
      <c r="M308" s="100"/>
    </row>
    <row r="309" spans="1:13" s="68" customFormat="1" ht="25">
      <c r="A309" s="67">
        <f>A307+1</f>
        <v>119</v>
      </c>
      <c r="B309" s="48" t="s">
        <v>51</v>
      </c>
      <c r="C309" s="47" t="s">
        <v>52</v>
      </c>
      <c r="D309" s="169">
        <v>100</v>
      </c>
      <c r="E309" s="170" t="s">
        <v>58</v>
      </c>
      <c r="F309" s="171">
        <v>600</v>
      </c>
      <c r="G309" s="172">
        <v>0</v>
      </c>
      <c r="H309" s="173">
        <f t="shared" si="5"/>
        <v>0</v>
      </c>
      <c r="I309" s="98"/>
      <c r="J309" s="98"/>
      <c r="K309" s="98"/>
      <c r="L309" s="99"/>
      <c r="M309" s="100"/>
    </row>
    <row r="310" spans="1:13" s="90" customFormat="1">
      <c r="A310" s="67"/>
      <c r="B310" s="109"/>
      <c r="C310" s="107"/>
      <c r="D310" s="169"/>
      <c r="E310" s="170"/>
      <c r="F310" s="171"/>
      <c r="G310" s="172"/>
      <c r="H310" s="173"/>
      <c r="I310" s="89"/>
    </row>
    <row r="311" spans="1:13" s="90" customFormat="1" ht="13">
      <c r="A311" s="67"/>
      <c r="B311" s="112"/>
      <c r="C311" s="126" t="s">
        <v>207</v>
      </c>
      <c r="D311" s="169"/>
      <c r="E311" s="170"/>
      <c r="F311" s="171"/>
      <c r="G311" s="172"/>
      <c r="H311" s="173"/>
    </row>
    <row r="312" spans="1:13" s="90" customFormat="1">
      <c r="A312" s="67"/>
      <c r="B312" s="112"/>
      <c r="D312" s="169"/>
      <c r="E312" s="170"/>
      <c r="F312" s="171"/>
      <c r="G312" s="172"/>
      <c r="H312" s="173"/>
    </row>
    <row r="313" spans="1:13" s="90" customFormat="1" ht="37.5">
      <c r="A313" s="67">
        <f>A309+1</f>
        <v>120</v>
      </c>
      <c r="B313" s="106" t="s">
        <v>208</v>
      </c>
      <c r="C313" s="107" t="s">
        <v>209</v>
      </c>
      <c r="D313" s="169">
        <v>1</v>
      </c>
      <c r="E313" s="170" t="s">
        <v>94</v>
      </c>
      <c r="F313" s="171">
        <v>3</v>
      </c>
      <c r="G313" s="172">
        <v>0</v>
      </c>
      <c r="H313" s="173">
        <f t="shared" si="5"/>
        <v>0</v>
      </c>
      <c r="I313" s="89"/>
    </row>
    <row r="314" spans="1:13" s="90" customFormat="1">
      <c r="A314" s="67"/>
      <c r="B314" s="106"/>
      <c r="C314" s="107"/>
      <c r="D314" s="169"/>
      <c r="E314" s="170"/>
      <c r="F314" s="171"/>
      <c r="G314" s="172"/>
      <c r="H314" s="173"/>
      <c r="I314" s="89"/>
    </row>
    <row r="315" spans="1:13" s="68" customFormat="1" ht="62.5">
      <c r="A315" s="67">
        <f>A313+1</f>
        <v>121</v>
      </c>
      <c r="B315" s="116" t="s">
        <v>210</v>
      </c>
      <c r="C315" s="127" t="s">
        <v>211</v>
      </c>
      <c r="D315" s="169">
        <v>1</v>
      </c>
      <c r="E315" s="170" t="s">
        <v>163</v>
      </c>
      <c r="F315" s="171">
        <v>35</v>
      </c>
      <c r="G315" s="172">
        <v>0</v>
      </c>
      <c r="H315" s="173">
        <f t="shared" si="5"/>
        <v>0</v>
      </c>
    </row>
    <row r="316" spans="1:13" s="68" customFormat="1">
      <c r="A316" s="67"/>
      <c r="B316" s="116"/>
      <c r="C316" s="127"/>
      <c r="D316" s="169"/>
      <c r="E316" s="170"/>
      <c r="F316" s="171"/>
      <c r="G316" s="172"/>
      <c r="H316" s="173"/>
    </row>
    <row r="317" spans="1:13" s="68" customFormat="1" ht="13">
      <c r="A317" s="67"/>
      <c r="B317" s="116"/>
      <c r="C317" s="128" t="s">
        <v>212</v>
      </c>
      <c r="D317" s="169"/>
      <c r="E317" s="170"/>
      <c r="F317" s="171"/>
      <c r="G317" s="172"/>
      <c r="H317" s="173"/>
    </row>
    <row r="318" spans="1:13" s="68" customFormat="1" ht="13">
      <c r="A318" s="67"/>
      <c r="B318" s="116"/>
      <c r="C318" s="128"/>
      <c r="D318" s="169"/>
      <c r="E318" s="170"/>
      <c r="F318" s="171"/>
      <c r="G318" s="172"/>
      <c r="H318" s="173"/>
    </row>
    <row r="319" spans="1:13" s="68" customFormat="1" ht="25">
      <c r="A319" s="67">
        <f>A315+1</f>
        <v>122</v>
      </c>
      <c r="B319" s="116" t="s">
        <v>213</v>
      </c>
      <c r="C319" s="127" t="s">
        <v>214</v>
      </c>
      <c r="D319" s="169">
        <v>100</v>
      </c>
      <c r="E319" s="170" t="s">
        <v>76</v>
      </c>
      <c r="F319" s="171">
        <v>85</v>
      </c>
      <c r="G319" s="172">
        <v>0</v>
      </c>
      <c r="H319" s="173">
        <f t="shared" si="5"/>
        <v>0</v>
      </c>
    </row>
    <row r="320" spans="1:13" s="68" customFormat="1">
      <c r="A320" s="67"/>
      <c r="B320" s="129"/>
      <c r="C320" s="49"/>
      <c r="D320" s="169"/>
      <c r="E320" s="170"/>
      <c r="F320" s="171"/>
      <c r="G320" s="172"/>
      <c r="H320" s="173"/>
    </row>
    <row r="321" spans="1:13" s="68" customFormat="1" ht="13">
      <c r="A321" s="67"/>
      <c r="B321" s="129"/>
      <c r="C321" s="130" t="s">
        <v>215</v>
      </c>
      <c r="D321" s="169"/>
      <c r="E321" s="170"/>
      <c r="F321" s="171"/>
      <c r="G321" s="172"/>
      <c r="H321" s="173"/>
    </row>
    <row r="322" spans="1:13" s="68" customFormat="1" ht="13">
      <c r="A322" s="67"/>
      <c r="B322" s="129"/>
      <c r="C322" s="130"/>
      <c r="D322" s="169"/>
      <c r="E322" s="170"/>
      <c r="F322" s="171"/>
      <c r="G322" s="172"/>
      <c r="H322" s="173"/>
    </row>
    <row r="323" spans="1:13" s="68" customFormat="1" ht="37.5">
      <c r="A323" s="67">
        <f>A319+1</f>
        <v>123</v>
      </c>
      <c r="B323" s="67" t="s">
        <v>216</v>
      </c>
      <c r="C323" s="127" t="s">
        <v>242</v>
      </c>
      <c r="D323" s="169">
        <v>100</v>
      </c>
      <c r="E323" s="170" t="s">
        <v>217</v>
      </c>
      <c r="F323" s="171">
        <v>270</v>
      </c>
      <c r="G323" s="172">
        <v>0</v>
      </c>
      <c r="H323" s="173">
        <f t="shared" si="5"/>
        <v>0</v>
      </c>
    </row>
    <row r="324" spans="1:13" s="68" customFormat="1">
      <c r="A324" s="69"/>
      <c r="B324" s="129"/>
      <c r="C324" s="127"/>
      <c r="D324" s="169"/>
      <c r="E324" s="170"/>
      <c r="F324" s="171"/>
      <c r="G324" s="172"/>
      <c r="H324" s="173"/>
    </row>
    <row r="325" spans="1:13" s="68" customFormat="1" ht="37.5">
      <c r="A325" s="67">
        <f>A323+1</f>
        <v>124</v>
      </c>
      <c r="B325" s="67" t="s">
        <v>218</v>
      </c>
      <c r="C325" s="127" t="s">
        <v>257</v>
      </c>
      <c r="D325" s="169">
        <v>100</v>
      </c>
      <c r="E325" s="170" t="s">
        <v>219</v>
      </c>
      <c r="F325" s="171">
        <v>270</v>
      </c>
      <c r="G325" s="172">
        <v>0</v>
      </c>
      <c r="H325" s="173">
        <f t="shared" si="5"/>
        <v>0</v>
      </c>
    </row>
    <row r="326" spans="1:13" s="68" customFormat="1">
      <c r="A326" s="69"/>
      <c r="B326" s="129"/>
      <c r="C326" s="127"/>
      <c r="D326" s="169"/>
      <c r="E326" s="170"/>
      <c r="F326" s="171"/>
      <c r="G326" s="172"/>
      <c r="H326" s="173"/>
    </row>
    <row r="327" spans="1:13" s="68" customFormat="1" ht="42" customHeight="1">
      <c r="A327" s="67">
        <f>A325+1</f>
        <v>125</v>
      </c>
      <c r="B327" s="67" t="s">
        <v>220</v>
      </c>
      <c r="C327" s="127" t="s">
        <v>243</v>
      </c>
      <c r="D327" s="169">
        <v>100</v>
      </c>
      <c r="E327" s="170" t="s">
        <v>217</v>
      </c>
      <c r="F327" s="171">
        <v>270</v>
      </c>
      <c r="G327" s="172">
        <v>0</v>
      </c>
      <c r="H327" s="173">
        <f t="shared" si="5"/>
        <v>0</v>
      </c>
    </row>
    <row r="328" spans="1:13" s="68" customFormat="1">
      <c r="A328" s="69"/>
      <c r="B328" s="129"/>
      <c r="C328" s="127"/>
      <c r="D328" s="169"/>
      <c r="E328" s="170"/>
      <c r="F328" s="171"/>
      <c r="G328" s="172"/>
      <c r="H328" s="173"/>
    </row>
    <row r="329" spans="1:13" s="68" customFormat="1" ht="37.5">
      <c r="A329" s="67">
        <f>A327+1</f>
        <v>126</v>
      </c>
      <c r="B329" s="67" t="s">
        <v>221</v>
      </c>
      <c r="C329" s="127" t="s">
        <v>244</v>
      </c>
      <c r="D329" s="169">
        <v>100</v>
      </c>
      <c r="E329" s="170" t="s">
        <v>222</v>
      </c>
      <c r="F329" s="171">
        <v>270</v>
      </c>
      <c r="G329" s="172">
        <v>0</v>
      </c>
      <c r="H329" s="173">
        <f t="shared" si="5"/>
        <v>0</v>
      </c>
    </row>
    <row r="330" spans="1:13" s="68" customFormat="1">
      <c r="A330" s="69"/>
      <c r="B330" s="67"/>
      <c r="C330" s="123"/>
      <c r="D330" s="169"/>
      <c r="E330" s="170"/>
      <c r="F330" s="171"/>
      <c r="G330" s="172"/>
      <c r="H330" s="173"/>
    </row>
    <row r="331" spans="1:13" s="20" customFormat="1" ht="13">
      <c r="A331" s="158" t="s">
        <v>164</v>
      </c>
      <c r="B331" s="190"/>
      <c r="C331" s="191" t="s">
        <v>165</v>
      </c>
      <c r="D331" s="169"/>
      <c r="E331" s="170"/>
      <c r="F331" s="171"/>
      <c r="G331" s="172"/>
      <c r="H331" s="173"/>
      <c r="I331" s="9"/>
    </row>
    <row r="332" spans="1:13" s="20" customFormat="1" ht="13">
      <c r="A332" s="192"/>
      <c r="B332" s="190"/>
      <c r="C332" s="193"/>
      <c r="D332" s="169"/>
      <c r="E332" s="170"/>
      <c r="F332" s="171"/>
      <c r="G332" s="172"/>
      <c r="H332" s="173"/>
      <c r="I332" s="9"/>
    </row>
    <row r="333" spans="1:13" s="20" customFormat="1" ht="25">
      <c r="A333" s="46">
        <f>A329+1</f>
        <v>127</v>
      </c>
      <c r="B333" s="46" t="s">
        <v>24</v>
      </c>
      <c r="C333" s="127" t="s">
        <v>25</v>
      </c>
      <c r="D333" s="169">
        <v>1000</v>
      </c>
      <c r="E333" s="170" t="s">
        <v>76</v>
      </c>
      <c r="F333" s="171">
        <v>20</v>
      </c>
      <c r="G333" s="172">
        <v>0</v>
      </c>
      <c r="H333" s="173">
        <f t="shared" si="5"/>
        <v>0</v>
      </c>
      <c r="I333" s="9"/>
    </row>
    <row r="334" spans="1:13" s="1" customFormat="1">
      <c r="A334" s="46"/>
      <c r="B334" s="46"/>
      <c r="C334" s="127"/>
      <c r="D334" s="169"/>
      <c r="E334" s="170"/>
      <c r="F334" s="171"/>
      <c r="G334" s="172"/>
      <c r="H334" s="173"/>
      <c r="I334" s="15"/>
      <c r="J334" s="15"/>
      <c r="K334" s="15"/>
      <c r="L334" s="43"/>
      <c r="M334" s="17"/>
    </row>
    <row r="335" spans="1:13" s="20" customFormat="1" ht="25">
      <c r="A335" s="46">
        <f>A333+1</f>
        <v>128</v>
      </c>
      <c r="B335" s="46" t="s">
        <v>31</v>
      </c>
      <c r="C335" s="127" t="s">
        <v>166</v>
      </c>
      <c r="D335" s="169">
        <v>1000</v>
      </c>
      <c r="E335" s="170" t="s">
        <v>76</v>
      </c>
      <c r="F335" s="171">
        <v>90</v>
      </c>
      <c r="G335" s="172">
        <v>0</v>
      </c>
      <c r="H335" s="173">
        <f t="shared" si="5"/>
        <v>0</v>
      </c>
      <c r="I335" s="9"/>
    </row>
    <row r="336" spans="1:13" s="20" customFormat="1">
      <c r="A336" s="46"/>
      <c r="B336" s="46"/>
      <c r="C336" s="127"/>
      <c r="D336" s="169"/>
      <c r="E336" s="170"/>
      <c r="F336" s="171"/>
      <c r="G336" s="172"/>
      <c r="H336" s="173"/>
      <c r="I336" s="9"/>
    </row>
    <row r="337" spans="1:9" s="20" customFormat="1" ht="25">
      <c r="A337" s="46">
        <f>A335+1</f>
        <v>129</v>
      </c>
      <c r="B337" s="46" t="s">
        <v>18</v>
      </c>
      <c r="C337" s="127" t="s">
        <v>38</v>
      </c>
      <c r="D337" s="169">
        <v>100</v>
      </c>
      <c r="E337" s="170" t="s">
        <v>76</v>
      </c>
      <c r="F337" s="171">
        <v>29</v>
      </c>
      <c r="G337" s="172">
        <v>0</v>
      </c>
      <c r="H337" s="173">
        <f t="shared" si="5"/>
        <v>0</v>
      </c>
      <c r="I337" s="9"/>
    </row>
    <row r="338" spans="1:9" s="20" customFormat="1">
      <c r="A338" s="46"/>
      <c r="B338" s="46"/>
      <c r="C338" s="127"/>
      <c r="D338" s="169"/>
      <c r="E338" s="170"/>
      <c r="F338" s="171"/>
      <c r="G338" s="172"/>
      <c r="H338" s="173"/>
      <c r="I338" s="9"/>
    </row>
    <row r="339" spans="1:9" s="20" customFormat="1" ht="27.65" customHeight="1">
      <c r="A339" s="46">
        <f>A337+1</f>
        <v>130</v>
      </c>
      <c r="B339" s="46" t="s">
        <v>167</v>
      </c>
      <c r="C339" s="127" t="s">
        <v>202</v>
      </c>
      <c r="D339" s="169">
        <v>100</v>
      </c>
      <c r="E339" s="170" t="s">
        <v>76</v>
      </c>
      <c r="F339" s="171">
        <v>14</v>
      </c>
      <c r="G339" s="172">
        <v>0</v>
      </c>
      <c r="H339" s="173">
        <f t="shared" si="5"/>
        <v>0</v>
      </c>
      <c r="I339" s="9"/>
    </row>
    <row r="340" spans="1:9" s="20" customFormat="1">
      <c r="A340" s="46"/>
      <c r="B340" s="46"/>
      <c r="C340" s="127"/>
      <c r="D340" s="169"/>
      <c r="E340" s="170"/>
      <c r="F340" s="171"/>
      <c r="G340" s="172"/>
      <c r="H340" s="173"/>
      <c r="I340" s="9"/>
    </row>
    <row r="341" spans="1:9" s="20" customFormat="1" ht="25">
      <c r="A341" s="46">
        <f>A339+1</f>
        <v>131</v>
      </c>
      <c r="B341" s="46" t="s">
        <v>21</v>
      </c>
      <c r="C341" s="127" t="s">
        <v>19</v>
      </c>
      <c r="D341" s="169">
        <v>100</v>
      </c>
      <c r="E341" s="170" t="s">
        <v>163</v>
      </c>
      <c r="F341" s="171">
        <v>26</v>
      </c>
      <c r="G341" s="172">
        <v>0</v>
      </c>
      <c r="H341" s="173">
        <f t="shared" si="5"/>
        <v>0</v>
      </c>
      <c r="I341" s="70"/>
    </row>
    <row r="342" spans="1:9" s="20" customFormat="1">
      <c r="A342" s="46"/>
      <c r="B342" s="46"/>
      <c r="C342" s="127"/>
      <c r="D342" s="169"/>
      <c r="E342" s="170"/>
      <c r="F342" s="171"/>
      <c r="G342" s="172"/>
      <c r="H342" s="173"/>
      <c r="I342" s="70"/>
    </row>
    <row r="343" spans="1:9" s="20" customFormat="1" ht="25">
      <c r="A343" s="46">
        <f t="shared" ref="A343" si="8">A341+1</f>
        <v>132</v>
      </c>
      <c r="B343" s="46" t="s">
        <v>135</v>
      </c>
      <c r="C343" s="127" t="s">
        <v>136</v>
      </c>
      <c r="D343" s="169">
        <v>100</v>
      </c>
      <c r="E343" s="170" t="s">
        <v>78</v>
      </c>
      <c r="F343" s="171">
        <v>105</v>
      </c>
      <c r="G343" s="172">
        <v>0</v>
      </c>
      <c r="H343" s="173">
        <f t="shared" si="5"/>
        <v>0</v>
      </c>
      <c r="I343" s="9"/>
    </row>
    <row r="344" spans="1:9" s="20" customFormat="1">
      <c r="A344" s="46"/>
      <c r="B344" s="49"/>
      <c r="C344" s="127"/>
      <c r="D344" s="169"/>
      <c r="E344" s="170"/>
      <c r="F344" s="171"/>
      <c r="G344" s="172"/>
      <c r="H344" s="173"/>
      <c r="I344" s="9"/>
    </row>
    <row r="345" spans="1:9" s="20" customFormat="1" ht="25">
      <c r="A345" s="46">
        <f t="shared" ref="A345" si="9">A343+1</f>
        <v>133</v>
      </c>
      <c r="B345" s="46" t="s">
        <v>158</v>
      </c>
      <c r="C345" s="127" t="s">
        <v>159</v>
      </c>
      <c r="D345" s="169">
        <v>100</v>
      </c>
      <c r="E345" s="170" t="s">
        <v>13</v>
      </c>
      <c r="F345" s="171">
        <v>50</v>
      </c>
      <c r="G345" s="172">
        <v>0</v>
      </c>
      <c r="H345" s="173">
        <f t="shared" ref="H345:H405" si="10">ROUND(F345*G345/D345,2)</f>
        <v>0</v>
      </c>
      <c r="I345" s="9"/>
    </row>
    <row r="346" spans="1:9" s="20" customFormat="1">
      <c r="A346" s="46"/>
      <c r="B346" s="46"/>
      <c r="C346" s="127"/>
      <c r="D346" s="169"/>
      <c r="E346" s="170"/>
      <c r="F346" s="171"/>
      <c r="G346" s="172"/>
      <c r="H346" s="173"/>
      <c r="I346" s="9"/>
    </row>
    <row r="347" spans="1:9" s="20" customFormat="1" ht="25">
      <c r="A347" s="46">
        <f t="shared" ref="A347" si="11">A345+1</f>
        <v>134</v>
      </c>
      <c r="B347" s="46" t="s">
        <v>160</v>
      </c>
      <c r="C347" s="127" t="s">
        <v>161</v>
      </c>
      <c r="D347" s="169">
        <v>100</v>
      </c>
      <c r="E347" s="170" t="s">
        <v>13</v>
      </c>
      <c r="F347" s="171">
        <v>80</v>
      </c>
      <c r="G347" s="172">
        <v>0</v>
      </c>
      <c r="H347" s="173">
        <f t="shared" si="10"/>
        <v>0</v>
      </c>
      <c r="I347" s="9"/>
    </row>
    <row r="348" spans="1:9" s="20" customFormat="1">
      <c r="A348" s="46"/>
      <c r="B348" s="46"/>
      <c r="C348" s="127"/>
      <c r="D348" s="169"/>
      <c r="E348" s="170"/>
      <c r="F348" s="171"/>
      <c r="G348" s="172"/>
      <c r="H348" s="173"/>
      <c r="I348" s="9"/>
    </row>
    <row r="349" spans="1:9" s="20" customFormat="1">
      <c r="A349" s="46">
        <f t="shared" ref="A349" si="12">A347+1</f>
        <v>135</v>
      </c>
      <c r="B349" s="46" t="s">
        <v>45</v>
      </c>
      <c r="C349" s="127" t="s">
        <v>46</v>
      </c>
      <c r="D349" s="169">
        <v>100</v>
      </c>
      <c r="E349" s="170" t="s">
        <v>13</v>
      </c>
      <c r="F349" s="171">
        <v>85</v>
      </c>
      <c r="G349" s="172">
        <v>0</v>
      </c>
      <c r="H349" s="173">
        <f t="shared" si="10"/>
        <v>0</v>
      </c>
      <c r="I349" s="9"/>
    </row>
    <row r="350" spans="1:9" s="20" customFormat="1">
      <c r="A350" s="46"/>
      <c r="B350" s="46"/>
      <c r="C350" s="194"/>
      <c r="D350" s="169"/>
      <c r="E350" s="170"/>
      <c r="F350" s="171"/>
      <c r="G350" s="172"/>
      <c r="H350" s="173"/>
      <c r="I350" s="9"/>
    </row>
    <row r="351" spans="1:9" s="20" customFormat="1" ht="13">
      <c r="A351" s="46"/>
      <c r="B351" s="46"/>
      <c r="C351" s="196" t="s">
        <v>168</v>
      </c>
      <c r="D351" s="169"/>
      <c r="E351" s="170"/>
      <c r="F351" s="171"/>
      <c r="G351" s="172"/>
      <c r="H351" s="173"/>
      <c r="I351" s="9"/>
    </row>
    <row r="352" spans="1:9" s="20" customFormat="1" ht="13">
      <c r="A352" s="46"/>
      <c r="B352" s="46"/>
      <c r="C352" s="196"/>
      <c r="D352" s="169"/>
      <c r="E352" s="170"/>
      <c r="F352" s="171"/>
      <c r="G352" s="172"/>
      <c r="H352" s="173"/>
      <c r="I352" s="9"/>
    </row>
    <row r="353" spans="1:9" s="20" customFormat="1" ht="25">
      <c r="A353" s="46">
        <f>A349+1</f>
        <v>136</v>
      </c>
      <c r="B353" s="46" t="s">
        <v>169</v>
      </c>
      <c r="C353" s="127" t="s">
        <v>170</v>
      </c>
      <c r="D353" s="169">
        <v>1</v>
      </c>
      <c r="E353" s="170" t="s">
        <v>94</v>
      </c>
      <c r="F353" s="171">
        <v>5</v>
      </c>
      <c r="G353" s="172">
        <v>0</v>
      </c>
      <c r="H353" s="173">
        <f t="shared" si="10"/>
        <v>0</v>
      </c>
      <c r="I353" s="9"/>
    </row>
    <row r="354" spans="1:9" s="20" customFormat="1">
      <c r="A354" s="46"/>
      <c r="B354" s="46"/>
      <c r="C354" s="127"/>
      <c r="D354" s="169"/>
      <c r="E354" s="170"/>
      <c r="F354" s="171"/>
      <c r="G354" s="172"/>
      <c r="H354" s="173"/>
      <c r="I354" s="9"/>
    </row>
    <row r="355" spans="1:9" s="20" customFormat="1" ht="25">
      <c r="A355" s="46">
        <f>A353+1</f>
        <v>137</v>
      </c>
      <c r="B355" s="46" t="s">
        <v>171</v>
      </c>
      <c r="C355" s="127" t="s">
        <v>172</v>
      </c>
      <c r="D355" s="169">
        <v>1</v>
      </c>
      <c r="E355" s="170" t="s">
        <v>94</v>
      </c>
      <c r="F355" s="171">
        <v>5</v>
      </c>
      <c r="G355" s="172">
        <v>0</v>
      </c>
      <c r="H355" s="173">
        <f t="shared" si="10"/>
        <v>0</v>
      </c>
      <c r="I355" s="9"/>
    </row>
    <row r="356" spans="1:9" s="20" customFormat="1">
      <c r="A356" s="46"/>
      <c r="B356" s="46"/>
      <c r="C356" s="127"/>
      <c r="D356" s="169"/>
      <c r="E356" s="170"/>
      <c r="F356" s="171"/>
      <c r="G356" s="172"/>
      <c r="H356" s="173"/>
      <c r="I356" s="9"/>
    </row>
    <row r="357" spans="1:9" s="20" customFormat="1" ht="25">
      <c r="A357" s="46">
        <f>A355+1</f>
        <v>138</v>
      </c>
      <c r="B357" s="46" t="s">
        <v>173</v>
      </c>
      <c r="C357" s="127" t="s">
        <v>174</v>
      </c>
      <c r="D357" s="169">
        <v>1</v>
      </c>
      <c r="E357" s="170" t="s">
        <v>175</v>
      </c>
      <c r="F357" s="171">
        <v>1</v>
      </c>
      <c r="G357" s="172">
        <v>0</v>
      </c>
      <c r="H357" s="173">
        <f t="shared" si="10"/>
        <v>0</v>
      </c>
      <c r="I357" s="9"/>
    </row>
    <row r="358" spans="1:9" s="20" customFormat="1">
      <c r="A358" s="46"/>
      <c r="B358" s="46"/>
      <c r="C358" s="127"/>
      <c r="D358" s="169"/>
      <c r="E358" s="170"/>
      <c r="F358" s="171"/>
      <c r="G358" s="172"/>
      <c r="H358" s="173"/>
      <c r="I358" s="9"/>
    </row>
    <row r="359" spans="1:9" s="20" customFormat="1" ht="25">
      <c r="A359" s="46">
        <f>A357+1</f>
        <v>139</v>
      </c>
      <c r="B359" s="46" t="s">
        <v>176</v>
      </c>
      <c r="C359" s="127" t="s">
        <v>177</v>
      </c>
      <c r="D359" s="169">
        <v>1</v>
      </c>
      <c r="E359" s="170" t="s">
        <v>7</v>
      </c>
      <c r="F359" s="171">
        <v>130</v>
      </c>
      <c r="G359" s="172">
        <v>0</v>
      </c>
      <c r="H359" s="173">
        <f t="shared" si="10"/>
        <v>0</v>
      </c>
    </row>
    <row r="360" spans="1:9" s="20" customFormat="1">
      <c r="A360" s="46"/>
      <c r="B360" s="46"/>
      <c r="C360" s="127"/>
      <c r="D360" s="169"/>
      <c r="E360" s="170"/>
      <c r="F360" s="171"/>
      <c r="G360" s="172"/>
      <c r="H360" s="173"/>
    </row>
    <row r="361" spans="1:9" s="20" customFormat="1" ht="25">
      <c r="A361" s="46">
        <f>A359+1</f>
        <v>140</v>
      </c>
      <c r="B361" s="46" t="s">
        <v>178</v>
      </c>
      <c r="C361" s="127" t="s">
        <v>179</v>
      </c>
      <c r="D361" s="169">
        <v>1</v>
      </c>
      <c r="E361" s="170" t="s">
        <v>7</v>
      </c>
      <c r="F361" s="171">
        <v>17</v>
      </c>
      <c r="G361" s="172">
        <v>0</v>
      </c>
      <c r="H361" s="173">
        <f t="shared" si="10"/>
        <v>0</v>
      </c>
    </row>
    <row r="362" spans="1:9" s="20" customFormat="1">
      <c r="A362" s="46"/>
      <c r="B362" s="46"/>
      <c r="C362" s="127"/>
      <c r="D362" s="169"/>
      <c r="E362" s="170"/>
      <c r="F362" s="171"/>
      <c r="G362" s="172"/>
      <c r="H362" s="173"/>
    </row>
    <row r="363" spans="1:9" s="20" customFormat="1" ht="25">
      <c r="A363" s="46">
        <f>A361+1</f>
        <v>141</v>
      </c>
      <c r="B363" s="46" t="s">
        <v>180</v>
      </c>
      <c r="C363" s="127" t="s">
        <v>181</v>
      </c>
      <c r="D363" s="169">
        <v>1</v>
      </c>
      <c r="E363" s="170" t="s">
        <v>94</v>
      </c>
      <c r="F363" s="171">
        <v>1</v>
      </c>
      <c r="G363" s="172">
        <v>0</v>
      </c>
      <c r="H363" s="173">
        <f t="shared" si="10"/>
        <v>0</v>
      </c>
      <c r="I363" s="9"/>
    </row>
    <row r="364" spans="1:9" s="20" customFormat="1" ht="10.5" customHeight="1">
      <c r="A364" s="46"/>
      <c r="B364" s="46"/>
      <c r="C364" s="127"/>
      <c r="D364" s="169"/>
      <c r="E364" s="170"/>
      <c r="F364" s="171"/>
      <c r="G364" s="172"/>
      <c r="H364" s="173"/>
      <c r="I364" s="9"/>
    </row>
    <row r="365" spans="1:9" s="20" customFormat="1" ht="37.5">
      <c r="A365" s="46">
        <f>A363+1</f>
        <v>142</v>
      </c>
      <c r="B365" s="46" t="s">
        <v>239</v>
      </c>
      <c r="C365" s="127" t="s">
        <v>240</v>
      </c>
      <c r="D365" s="169">
        <v>1</v>
      </c>
      <c r="E365" s="170" t="s">
        <v>13</v>
      </c>
      <c r="F365" s="171">
        <v>75</v>
      </c>
      <c r="G365" s="172">
        <v>0</v>
      </c>
      <c r="H365" s="173">
        <f t="shared" si="10"/>
        <v>0</v>
      </c>
      <c r="I365" s="9"/>
    </row>
    <row r="366" spans="1:9" s="20" customFormat="1" ht="10.5" customHeight="1">
      <c r="A366" s="46"/>
      <c r="B366" s="46"/>
      <c r="C366" s="195"/>
      <c r="D366" s="169"/>
      <c r="E366" s="170"/>
      <c r="F366" s="171"/>
      <c r="G366" s="172"/>
      <c r="H366" s="173"/>
      <c r="I366" s="9"/>
    </row>
    <row r="367" spans="1:9" s="71" customFormat="1" ht="13">
      <c r="A367" s="158" t="s">
        <v>182</v>
      </c>
      <c r="B367" s="46"/>
      <c r="C367" s="84" t="s">
        <v>258</v>
      </c>
      <c r="D367" s="169"/>
      <c r="E367" s="170"/>
      <c r="F367" s="171"/>
      <c r="G367" s="172"/>
      <c r="H367" s="173"/>
    </row>
    <row r="368" spans="1:9" s="20" customFormat="1" ht="10.5" customHeight="1">
      <c r="A368" s="46"/>
      <c r="B368" s="46"/>
      <c r="C368" s="132"/>
      <c r="D368" s="169"/>
      <c r="E368" s="170"/>
      <c r="F368" s="171"/>
      <c r="G368" s="172"/>
      <c r="H368" s="173"/>
    </row>
    <row r="369" spans="1:18" s="20" customFormat="1" ht="25">
      <c r="A369" s="46">
        <f>A365+1</f>
        <v>143</v>
      </c>
      <c r="B369" s="46" t="s">
        <v>24</v>
      </c>
      <c r="C369" s="61" t="s">
        <v>25</v>
      </c>
      <c r="D369" s="169">
        <v>1000</v>
      </c>
      <c r="E369" s="170" t="s">
        <v>76</v>
      </c>
      <c r="F369" s="171">
        <v>425</v>
      </c>
      <c r="G369" s="172">
        <v>0</v>
      </c>
      <c r="H369" s="173">
        <f t="shared" si="10"/>
        <v>0</v>
      </c>
    </row>
    <row r="370" spans="1:18" s="20" customFormat="1" ht="10.5" customHeight="1">
      <c r="A370" s="46"/>
      <c r="B370" s="46"/>
      <c r="C370" s="61"/>
      <c r="D370" s="169"/>
      <c r="E370" s="170"/>
      <c r="F370" s="171"/>
      <c r="G370" s="172"/>
      <c r="H370" s="173"/>
    </row>
    <row r="371" spans="1:18" s="20" customFormat="1" ht="25">
      <c r="A371" s="46">
        <f>A369+1</f>
        <v>144</v>
      </c>
      <c r="B371" s="46" t="s">
        <v>31</v>
      </c>
      <c r="C371" s="61" t="s">
        <v>166</v>
      </c>
      <c r="D371" s="169">
        <v>1000</v>
      </c>
      <c r="E371" s="170" t="s">
        <v>76</v>
      </c>
      <c r="F371" s="171">
        <v>1160</v>
      </c>
      <c r="G371" s="172">
        <v>0</v>
      </c>
      <c r="H371" s="173">
        <f t="shared" si="10"/>
        <v>0</v>
      </c>
    </row>
    <row r="372" spans="1:18" s="20" customFormat="1" ht="10.5" customHeight="1">
      <c r="A372" s="46"/>
      <c r="B372" s="46"/>
      <c r="C372" s="61"/>
      <c r="D372" s="169"/>
      <c r="E372" s="170"/>
      <c r="F372" s="171"/>
      <c r="G372" s="172"/>
      <c r="H372" s="173"/>
    </row>
    <row r="373" spans="1:18" s="20" customFormat="1" ht="25">
      <c r="A373" s="46">
        <f>A371+1</f>
        <v>145</v>
      </c>
      <c r="B373" s="46" t="s">
        <v>18</v>
      </c>
      <c r="C373" s="47" t="s">
        <v>38</v>
      </c>
      <c r="D373" s="169">
        <v>100</v>
      </c>
      <c r="E373" s="170" t="s">
        <v>78</v>
      </c>
      <c r="F373" s="171">
        <v>170</v>
      </c>
      <c r="G373" s="172">
        <v>0</v>
      </c>
      <c r="H373" s="173">
        <f t="shared" si="10"/>
        <v>0</v>
      </c>
    </row>
    <row r="374" spans="1:18" s="20" customFormat="1" ht="10.5" customHeight="1">
      <c r="A374" s="46"/>
      <c r="B374" s="46"/>
      <c r="C374" s="61"/>
      <c r="D374" s="169"/>
      <c r="E374" s="170"/>
      <c r="F374" s="171"/>
      <c r="G374" s="172"/>
      <c r="H374" s="173"/>
    </row>
    <row r="375" spans="1:18" s="20" customFormat="1" ht="25">
      <c r="A375" s="46">
        <f>A373+1</f>
        <v>146</v>
      </c>
      <c r="B375" s="46" t="s">
        <v>67</v>
      </c>
      <c r="C375" s="47" t="s">
        <v>121</v>
      </c>
      <c r="D375" s="169">
        <v>100</v>
      </c>
      <c r="E375" s="170" t="s">
        <v>77</v>
      </c>
      <c r="F375" s="171">
        <v>675</v>
      </c>
      <c r="G375" s="172">
        <v>0</v>
      </c>
      <c r="H375" s="173">
        <f t="shared" si="10"/>
        <v>0</v>
      </c>
    </row>
    <row r="376" spans="1:18" s="20" customFormat="1" ht="10.5" customHeight="1">
      <c r="A376" s="46"/>
      <c r="B376" s="46"/>
      <c r="C376" s="47"/>
      <c r="D376" s="169"/>
      <c r="E376" s="170"/>
      <c r="F376" s="171"/>
      <c r="G376" s="172"/>
      <c r="H376" s="173"/>
    </row>
    <row r="377" spans="1:18" s="20" customFormat="1" ht="28.25" customHeight="1">
      <c r="A377" s="46">
        <f>A375+1</f>
        <v>147</v>
      </c>
      <c r="B377" s="46" t="s">
        <v>66</v>
      </c>
      <c r="C377" s="47" t="s">
        <v>234</v>
      </c>
      <c r="D377" s="169">
        <v>100</v>
      </c>
      <c r="E377" s="170" t="s">
        <v>77</v>
      </c>
      <c r="F377" s="171">
        <v>230</v>
      </c>
      <c r="G377" s="172">
        <v>0</v>
      </c>
      <c r="H377" s="173">
        <f t="shared" si="10"/>
        <v>0</v>
      </c>
    </row>
    <row r="378" spans="1:18" s="20" customFormat="1" ht="10.5" customHeight="1">
      <c r="A378" s="46"/>
      <c r="B378" s="46"/>
      <c r="C378" s="61"/>
      <c r="D378" s="169"/>
      <c r="E378" s="170"/>
      <c r="F378" s="171"/>
      <c r="G378" s="172"/>
      <c r="H378" s="173"/>
    </row>
    <row r="379" spans="1:18" ht="25">
      <c r="A379" s="67">
        <f>A377+1</f>
        <v>148</v>
      </c>
      <c r="B379" s="46" t="s">
        <v>39</v>
      </c>
      <c r="C379" s="47" t="s">
        <v>40</v>
      </c>
      <c r="D379" s="169">
        <v>100</v>
      </c>
      <c r="E379" s="170" t="s">
        <v>79</v>
      </c>
      <c r="F379" s="171">
        <v>3170</v>
      </c>
      <c r="G379" s="172">
        <v>0</v>
      </c>
      <c r="H379" s="173">
        <f t="shared" si="10"/>
        <v>0</v>
      </c>
      <c r="I379" s="15"/>
      <c r="J379" s="15"/>
      <c r="K379" s="15"/>
      <c r="L379" s="19"/>
      <c r="M379" s="17"/>
      <c r="N379" s="17"/>
      <c r="O379" s="17"/>
    </row>
    <row r="380" spans="1:18" ht="10.5" customHeight="1">
      <c r="A380" s="67"/>
      <c r="D380" s="169"/>
      <c r="E380" s="170"/>
      <c r="F380" s="171"/>
      <c r="G380" s="172"/>
      <c r="H380" s="173"/>
      <c r="I380" s="15"/>
      <c r="J380" s="15"/>
      <c r="K380" s="15"/>
      <c r="L380" s="19"/>
      <c r="M380" s="17"/>
      <c r="N380" s="17"/>
      <c r="O380" s="17"/>
    </row>
    <row r="381" spans="1:18" ht="25">
      <c r="A381" s="67">
        <f>A379+1</f>
        <v>149</v>
      </c>
      <c r="B381" s="46" t="s">
        <v>21</v>
      </c>
      <c r="C381" s="47" t="s">
        <v>19</v>
      </c>
      <c r="D381" s="169">
        <v>100</v>
      </c>
      <c r="E381" s="170" t="s">
        <v>79</v>
      </c>
      <c r="F381" s="171">
        <v>1390</v>
      </c>
      <c r="G381" s="172">
        <v>0</v>
      </c>
      <c r="H381" s="173">
        <f t="shared" si="10"/>
        <v>0</v>
      </c>
      <c r="I381" s="15"/>
      <c r="J381" s="15"/>
      <c r="K381" s="15"/>
      <c r="L381" s="19"/>
      <c r="M381" s="17"/>
      <c r="O381" s="17"/>
      <c r="P381" s="17"/>
      <c r="Q381" s="10">
        <v>260000</v>
      </c>
      <c r="R381" s="17">
        <f>P381/Q381</f>
        <v>0</v>
      </c>
    </row>
    <row r="382" spans="1:18" ht="10.5" customHeight="1">
      <c r="A382" s="67"/>
      <c r="C382" s="49"/>
      <c r="D382" s="169"/>
      <c r="E382" s="170"/>
      <c r="F382" s="171"/>
      <c r="G382" s="172"/>
      <c r="H382" s="173"/>
      <c r="I382" s="15"/>
      <c r="J382" s="15"/>
      <c r="K382" s="15"/>
      <c r="L382" s="19"/>
      <c r="M382" s="17"/>
    </row>
    <row r="383" spans="1:18" ht="43.25" customHeight="1">
      <c r="A383" s="67">
        <f>A381+1</f>
        <v>150</v>
      </c>
      <c r="B383" s="46" t="s">
        <v>113</v>
      </c>
      <c r="C383" s="47" t="s">
        <v>115</v>
      </c>
      <c r="D383" s="169">
        <v>100</v>
      </c>
      <c r="E383" s="170" t="s">
        <v>58</v>
      </c>
      <c r="F383" s="171">
        <v>120</v>
      </c>
      <c r="G383" s="172">
        <v>0</v>
      </c>
      <c r="H383" s="173">
        <f t="shared" si="10"/>
        <v>0</v>
      </c>
      <c r="I383" s="15"/>
      <c r="J383" s="15"/>
      <c r="K383" s="15"/>
      <c r="L383" s="19"/>
      <c r="M383" s="17"/>
      <c r="O383" s="17"/>
      <c r="P383" s="17"/>
    </row>
    <row r="384" spans="1:18" ht="10.5" customHeight="1">
      <c r="A384" s="67"/>
      <c r="C384" s="49"/>
      <c r="D384" s="169"/>
      <c r="E384" s="170"/>
      <c r="F384" s="171"/>
      <c r="G384" s="172"/>
      <c r="H384" s="173"/>
      <c r="I384" s="15"/>
      <c r="J384" s="15"/>
      <c r="K384" s="15"/>
      <c r="L384" s="19"/>
      <c r="M384" s="17"/>
    </row>
    <row r="385" spans="1:20" ht="37.5">
      <c r="A385" s="67">
        <f>A383+1</f>
        <v>151</v>
      </c>
      <c r="B385" s="46" t="s">
        <v>114</v>
      </c>
      <c r="C385" s="47" t="s">
        <v>116</v>
      </c>
      <c r="D385" s="169">
        <v>100</v>
      </c>
      <c r="E385" s="170" t="s">
        <v>58</v>
      </c>
      <c r="F385" s="171">
        <v>2230</v>
      </c>
      <c r="G385" s="172">
        <v>0</v>
      </c>
      <c r="H385" s="173">
        <f t="shared" si="10"/>
        <v>0</v>
      </c>
      <c r="I385" s="15"/>
      <c r="J385" s="15"/>
      <c r="K385" s="15"/>
      <c r="L385" s="19"/>
      <c r="M385" s="17"/>
    </row>
    <row r="386" spans="1:20" ht="10.5" customHeight="1">
      <c r="A386" s="67"/>
      <c r="D386" s="169"/>
      <c r="E386" s="170"/>
      <c r="F386" s="171"/>
      <c r="G386" s="172"/>
      <c r="H386" s="173"/>
      <c r="I386" s="15"/>
      <c r="J386" s="15"/>
      <c r="K386" s="15"/>
      <c r="L386" s="19"/>
      <c r="M386" s="17"/>
    </row>
    <row r="387" spans="1:20" ht="25">
      <c r="A387" s="67">
        <f>A385+1</f>
        <v>152</v>
      </c>
      <c r="B387" s="46" t="s">
        <v>135</v>
      </c>
      <c r="C387" s="47" t="s">
        <v>136</v>
      </c>
      <c r="D387" s="169">
        <v>100</v>
      </c>
      <c r="E387" s="170" t="s">
        <v>77</v>
      </c>
      <c r="F387" s="171">
        <v>890</v>
      </c>
      <c r="G387" s="172">
        <v>0</v>
      </c>
      <c r="H387" s="173">
        <f t="shared" si="10"/>
        <v>0</v>
      </c>
      <c r="I387" s="15"/>
      <c r="J387" s="15"/>
      <c r="K387" s="15"/>
      <c r="L387" s="19"/>
      <c r="M387" s="17"/>
    </row>
    <row r="388" spans="1:20" ht="10.5" customHeight="1">
      <c r="A388" s="161"/>
      <c r="B388" s="56"/>
      <c r="C388" s="49"/>
      <c r="D388" s="169"/>
      <c r="E388" s="170"/>
      <c r="F388" s="171"/>
      <c r="G388" s="172"/>
      <c r="H388" s="173"/>
      <c r="I388" s="19"/>
      <c r="J388" s="19"/>
      <c r="K388" s="19"/>
      <c r="L388" s="19"/>
      <c r="M388" s="17"/>
    </row>
    <row r="389" spans="1:20" s="20" customFormat="1">
      <c r="A389" s="46">
        <f>A387+1</f>
        <v>153</v>
      </c>
      <c r="B389" s="46" t="s">
        <v>45</v>
      </c>
      <c r="C389" s="61" t="s">
        <v>46</v>
      </c>
      <c r="D389" s="169">
        <v>100</v>
      </c>
      <c r="E389" s="170" t="s">
        <v>13</v>
      </c>
      <c r="F389" s="171">
        <v>2580</v>
      </c>
      <c r="G389" s="172">
        <v>0</v>
      </c>
      <c r="H389" s="173">
        <f t="shared" si="10"/>
        <v>0</v>
      </c>
    </row>
    <row r="390" spans="1:20" s="20" customFormat="1" ht="10.5" customHeight="1">
      <c r="A390" s="46"/>
      <c r="B390" s="46"/>
      <c r="C390" s="61"/>
      <c r="D390" s="169"/>
      <c r="E390" s="170"/>
      <c r="F390" s="171"/>
      <c r="G390" s="172"/>
      <c r="H390" s="173"/>
    </row>
    <row r="391" spans="1:20" ht="25">
      <c r="A391" s="46">
        <f>A389+1</f>
        <v>154</v>
      </c>
      <c r="B391" s="58" t="s">
        <v>147</v>
      </c>
      <c r="C391" s="47" t="s">
        <v>148</v>
      </c>
      <c r="D391" s="169">
        <v>100</v>
      </c>
      <c r="E391" s="170" t="s">
        <v>80</v>
      </c>
      <c r="F391" s="171">
        <v>1130</v>
      </c>
      <c r="G391" s="172">
        <v>0</v>
      </c>
      <c r="H391" s="173">
        <f t="shared" si="10"/>
        <v>0</v>
      </c>
      <c r="I391" s="15"/>
      <c r="J391" s="15"/>
      <c r="K391" s="15"/>
      <c r="L391" s="19"/>
      <c r="M391" s="17"/>
    </row>
    <row r="392" spans="1:20" ht="10.5" customHeight="1">
      <c r="A392" s="161"/>
      <c r="B392" s="48"/>
      <c r="C392" s="47"/>
      <c r="D392" s="169"/>
      <c r="E392" s="170"/>
      <c r="F392" s="171"/>
      <c r="G392" s="172"/>
      <c r="H392" s="173"/>
      <c r="I392" s="15"/>
      <c r="J392" s="15"/>
      <c r="K392" s="15"/>
      <c r="L392" s="19"/>
      <c r="M392" s="17"/>
      <c r="N392" s="16"/>
      <c r="O392" s="16"/>
      <c r="P392" s="16"/>
      <c r="Q392" s="21"/>
      <c r="R392" s="16"/>
      <c r="S392" s="17"/>
      <c r="T392" s="17"/>
    </row>
    <row r="393" spans="1:20" ht="25">
      <c r="A393" s="46">
        <f>A391+1</f>
        <v>155</v>
      </c>
      <c r="B393" s="48" t="s">
        <v>151</v>
      </c>
      <c r="C393" s="47" t="s">
        <v>152</v>
      </c>
      <c r="D393" s="169">
        <v>100</v>
      </c>
      <c r="E393" s="170" t="s">
        <v>80</v>
      </c>
      <c r="F393" s="171">
        <f>F391</f>
        <v>1130</v>
      </c>
      <c r="G393" s="172">
        <v>0</v>
      </c>
      <c r="H393" s="173">
        <f t="shared" si="10"/>
        <v>0</v>
      </c>
      <c r="I393" s="15"/>
      <c r="J393" s="15"/>
      <c r="K393" s="15"/>
      <c r="L393" s="19"/>
      <c r="M393" s="17"/>
    </row>
    <row r="394" spans="1:20" ht="10.5" customHeight="1">
      <c r="A394" s="161"/>
      <c r="B394" s="183"/>
      <c r="C394" s="49"/>
      <c r="D394" s="169"/>
      <c r="E394" s="170"/>
      <c r="F394" s="171"/>
      <c r="G394" s="172"/>
      <c r="H394" s="173"/>
      <c r="I394" s="15"/>
      <c r="J394" s="15"/>
      <c r="K394" s="15"/>
      <c r="L394" s="19"/>
      <c r="M394" s="17"/>
    </row>
    <row r="395" spans="1:20" ht="25">
      <c r="A395" s="46">
        <f>A393+1</f>
        <v>156</v>
      </c>
      <c r="B395" s="48" t="s">
        <v>51</v>
      </c>
      <c r="C395" s="47" t="s">
        <v>52</v>
      </c>
      <c r="D395" s="169">
        <v>100</v>
      </c>
      <c r="E395" s="170" t="s">
        <v>58</v>
      </c>
      <c r="F395" s="171">
        <v>2210</v>
      </c>
      <c r="G395" s="172">
        <v>0</v>
      </c>
      <c r="H395" s="173">
        <f t="shared" si="10"/>
        <v>0</v>
      </c>
      <c r="I395" s="15"/>
      <c r="J395" s="15"/>
      <c r="K395" s="15"/>
      <c r="L395" s="19"/>
      <c r="M395" s="17"/>
    </row>
    <row r="396" spans="1:20" ht="10.5" customHeight="1">
      <c r="A396" s="161"/>
      <c r="C396" s="49"/>
      <c r="D396" s="169"/>
      <c r="E396" s="170"/>
      <c r="F396" s="171"/>
      <c r="G396" s="172"/>
      <c r="H396" s="173"/>
      <c r="I396" s="15"/>
      <c r="J396" s="15"/>
      <c r="K396" s="15"/>
      <c r="L396" s="19"/>
      <c r="M396" s="17"/>
    </row>
    <row r="397" spans="1:20" s="13" customFormat="1" ht="25">
      <c r="A397" s="46">
        <f>A395+1</f>
        <v>157</v>
      </c>
      <c r="B397" s="48" t="s">
        <v>70</v>
      </c>
      <c r="C397" s="47" t="s">
        <v>124</v>
      </c>
      <c r="D397" s="169">
        <v>100</v>
      </c>
      <c r="E397" s="170" t="s">
        <v>58</v>
      </c>
      <c r="F397" s="171">
        <v>2580</v>
      </c>
      <c r="G397" s="172">
        <v>0</v>
      </c>
      <c r="H397" s="173">
        <f t="shared" si="10"/>
        <v>0</v>
      </c>
      <c r="I397" s="15"/>
      <c r="J397" s="15"/>
      <c r="K397" s="15"/>
      <c r="L397" s="44"/>
      <c r="M397" s="17"/>
    </row>
    <row r="398" spans="1:20" s="13" customFormat="1" ht="10.5" customHeight="1">
      <c r="A398" s="161"/>
      <c r="B398" s="183"/>
      <c r="C398" s="49"/>
      <c r="D398" s="169"/>
      <c r="E398" s="170"/>
      <c r="F398" s="171"/>
      <c r="G398" s="98"/>
      <c r="H398" s="173"/>
      <c r="I398" s="15"/>
      <c r="J398" s="15"/>
      <c r="K398" s="15"/>
      <c r="L398" s="44"/>
      <c r="M398" s="17"/>
    </row>
    <row r="399" spans="1:20" s="13" customFormat="1" ht="37.5">
      <c r="A399" s="46">
        <f>A397+1</f>
        <v>158</v>
      </c>
      <c r="B399" s="48" t="s">
        <v>71</v>
      </c>
      <c r="C399" s="47" t="s">
        <v>125</v>
      </c>
      <c r="D399" s="169">
        <v>100</v>
      </c>
      <c r="E399" s="170" t="s">
        <v>58</v>
      </c>
      <c r="F399" s="171">
        <f>F397*2</f>
        <v>5160</v>
      </c>
      <c r="G399" s="172">
        <v>0</v>
      </c>
      <c r="H399" s="173">
        <f t="shared" si="10"/>
        <v>0</v>
      </c>
      <c r="I399" s="15"/>
      <c r="J399" s="15"/>
      <c r="K399" s="15"/>
      <c r="L399" s="44"/>
      <c r="M399" s="17"/>
    </row>
    <row r="400" spans="1:20" s="20" customFormat="1" ht="10.5" customHeight="1">
      <c r="A400" s="46"/>
      <c r="B400" s="46"/>
      <c r="C400" s="197"/>
      <c r="D400" s="169"/>
      <c r="E400" s="170"/>
      <c r="F400" s="171"/>
      <c r="G400" s="172"/>
      <c r="H400" s="173"/>
    </row>
    <row r="401" spans="1:18" s="20" customFormat="1" ht="37.5">
      <c r="A401" s="46">
        <f>A399+1</f>
        <v>159</v>
      </c>
      <c r="B401" s="46" t="s">
        <v>183</v>
      </c>
      <c r="C401" s="59" t="s">
        <v>251</v>
      </c>
      <c r="D401" s="169">
        <v>1</v>
      </c>
      <c r="E401" s="170" t="s">
        <v>13</v>
      </c>
      <c r="F401" s="171">
        <f>210</f>
        <v>210</v>
      </c>
      <c r="G401" s="172">
        <v>0</v>
      </c>
      <c r="H401" s="173">
        <f t="shared" si="10"/>
        <v>0</v>
      </c>
    </row>
    <row r="402" spans="1:18" ht="10.5" customHeight="1">
      <c r="D402" s="169"/>
      <c r="E402" s="170"/>
      <c r="F402" s="171"/>
      <c r="G402" s="172"/>
      <c r="H402" s="173"/>
      <c r="L402" s="19"/>
      <c r="M402" s="17"/>
      <c r="N402" s="17"/>
    </row>
    <row r="403" spans="1:18" s="13" customFormat="1" ht="81.650000000000006" customHeight="1">
      <c r="A403" s="46">
        <f>A401+1</f>
        <v>160</v>
      </c>
      <c r="B403" s="176" t="s">
        <v>184</v>
      </c>
      <c r="C403" s="47" t="s">
        <v>254</v>
      </c>
      <c r="D403" s="169">
        <v>1</v>
      </c>
      <c r="E403" s="170" t="s">
        <v>7</v>
      </c>
      <c r="F403" s="171">
        <v>270</v>
      </c>
      <c r="G403" s="172">
        <v>0</v>
      </c>
      <c r="H403" s="173">
        <f t="shared" si="10"/>
        <v>0</v>
      </c>
      <c r="I403" s="15"/>
      <c r="J403" s="15"/>
      <c r="K403" s="15"/>
      <c r="L403" s="19"/>
      <c r="M403" s="17"/>
      <c r="N403" s="16"/>
      <c r="O403" s="16"/>
      <c r="P403" s="16"/>
      <c r="Q403" s="16"/>
      <c r="R403" s="16"/>
    </row>
    <row r="404" spans="1:18" ht="10.5" customHeight="1">
      <c r="A404" s="67"/>
      <c r="B404" s="48"/>
      <c r="C404" s="47"/>
      <c r="D404" s="169"/>
      <c r="E404" s="170"/>
      <c r="F404" s="171"/>
      <c r="G404" s="172"/>
      <c r="H404" s="173"/>
      <c r="I404" s="15"/>
      <c r="J404" s="15"/>
      <c r="K404" s="15"/>
      <c r="L404" s="19"/>
      <c r="M404" s="17"/>
    </row>
    <row r="405" spans="1:18" ht="55.75" customHeight="1">
      <c r="A405" s="46">
        <f>A403+1</f>
        <v>161</v>
      </c>
      <c r="B405" s="48" t="s">
        <v>109</v>
      </c>
      <c r="C405" s="47" t="s">
        <v>110</v>
      </c>
      <c r="D405" s="169">
        <v>1</v>
      </c>
      <c r="E405" s="170" t="s">
        <v>81</v>
      </c>
      <c r="F405" s="171">
        <v>260</v>
      </c>
      <c r="G405" s="172">
        <v>0</v>
      </c>
      <c r="H405" s="173">
        <f t="shared" si="10"/>
        <v>0</v>
      </c>
      <c r="I405" s="15"/>
      <c r="J405" s="15"/>
      <c r="K405" s="15"/>
      <c r="L405" s="19"/>
      <c r="M405" s="17"/>
    </row>
    <row r="406" spans="1:18" ht="10.5" customHeight="1">
      <c r="A406" s="67"/>
      <c r="B406" s="48"/>
      <c r="C406" s="47"/>
      <c r="D406" s="169"/>
      <c r="E406" s="170"/>
      <c r="F406" s="171"/>
      <c r="G406" s="172"/>
      <c r="H406" s="173"/>
      <c r="I406" s="70"/>
      <c r="J406" s="70"/>
      <c r="K406" s="70"/>
      <c r="L406" s="10"/>
    </row>
    <row r="407" spans="1:18" s="132" customFormat="1" ht="13">
      <c r="A407" s="131" t="s">
        <v>227</v>
      </c>
      <c r="B407" s="131"/>
      <c r="C407" s="84" t="s">
        <v>252</v>
      </c>
      <c r="D407" s="62"/>
      <c r="E407" s="63"/>
      <c r="F407" s="60"/>
      <c r="G407" s="60"/>
      <c r="H407" s="173"/>
      <c r="I407" s="62"/>
      <c r="J407" s="63"/>
      <c r="K407" s="85"/>
      <c r="L407" s="60"/>
      <c r="M407" s="86"/>
      <c r="N407" s="62"/>
    </row>
    <row r="408" spans="1:18" s="132" customFormat="1" ht="10.5" customHeight="1">
      <c r="A408" s="131"/>
      <c r="B408" s="131"/>
      <c r="C408" s="84"/>
      <c r="D408" s="62"/>
      <c r="E408" s="63"/>
      <c r="F408" s="60"/>
      <c r="G408" s="60"/>
      <c r="H408" s="173"/>
      <c r="I408" s="62"/>
      <c r="J408" s="63"/>
      <c r="K408" s="85"/>
      <c r="L408" s="60"/>
      <c r="M408" s="86"/>
      <c r="N408" s="62"/>
    </row>
    <row r="409" spans="1:18" s="64" customFormat="1" ht="50">
      <c r="A409" s="65">
        <f>A405+1</f>
        <v>162</v>
      </c>
      <c r="B409" s="58" t="s">
        <v>223</v>
      </c>
      <c r="C409" s="61" t="s">
        <v>224</v>
      </c>
      <c r="D409" s="169">
        <v>1000</v>
      </c>
      <c r="E409" s="170" t="s">
        <v>76</v>
      </c>
      <c r="F409" s="171">
        <v>2310</v>
      </c>
      <c r="G409" s="172">
        <v>0</v>
      </c>
      <c r="H409" s="173">
        <f t="shared" ref="H409:H413" si="13">ROUND(F409*G409/D409,2)</f>
        <v>0</v>
      </c>
      <c r="I409" s="62"/>
      <c r="J409" s="63"/>
      <c r="K409" s="85"/>
      <c r="L409" s="60"/>
      <c r="M409" s="86"/>
      <c r="N409" s="62"/>
    </row>
    <row r="410" spans="1:18" s="132" customFormat="1" ht="10.5" customHeight="1">
      <c r="A410" s="131"/>
      <c r="B410" s="131"/>
      <c r="C410" s="84"/>
      <c r="D410" s="169"/>
      <c r="E410" s="170"/>
      <c r="F410" s="171"/>
      <c r="G410" s="172"/>
      <c r="H410" s="173"/>
      <c r="I410" s="62"/>
      <c r="J410" s="63"/>
      <c r="K410" s="85"/>
      <c r="L410" s="60"/>
      <c r="M410" s="86"/>
      <c r="N410" s="62"/>
    </row>
    <row r="411" spans="1:18" s="64" customFormat="1" ht="25">
      <c r="A411" s="65">
        <f>A409+1</f>
        <v>163</v>
      </c>
      <c r="B411" s="58" t="s">
        <v>225</v>
      </c>
      <c r="C411" s="59" t="s">
        <v>226</v>
      </c>
      <c r="D411" s="169">
        <v>100</v>
      </c>
      <c r="E411" s="170" t="s">
        <v>76</v>
      </c>
      <c r="F411" s="171">
        <v>1800</v>
      </c>
      <c r="G411" s="172">
        <v>0</v>
      </c>
      <c r="H411" s="173">
        <f t="shared" si="13"/>
        <v>0</v>
      </c>
      <c r="I411" s="62"/>
      <c r="J411" s="63"/>
      <c r="K411" s="85"/>
      <c r="L411" s="60"/>
      <c r="M411" s="86"/>
      <c r="N411" s="62"/>
    </row>
    <row r="412" spans="1:18" s="64" customFormat="1" ht="10.5" customHeight="1">
      <c r="A412" s="65"/>
      <c r="B412" s="58"/>
      <c r="C412" s="61"/>
      <c r="D412" s="169"/>
      <c r="E412" s="170"/>
      <c r="F412" s="171"/>
      <c r="G412" s="172"/>
      <c r="H412" s="173"/>
      <c r="I412" s="62"/>
      <c r="J412" s="63"/>
      <c r="K412" s="85"/>
      <c r="L412" s="60"/>
      <c r="M412" s="86"/>
      <c r="N412" s="62"/>
    </row>
    <row r="413" spans="1:18" s="64" customFormat="1" ht="25">
      <c r="A413" s="65">
        <f>A411+1</f>
        <v>164</v>
      </c>
      <c r="B413" s="58" t="s">
        <v>188</v>
      </c>
      <c r="C413" s="61" t="s">
        <v>189</v>
      </c>
      <c r="D413" s="169">
        <v>100</v>
      </c>
      <c r="E413" s="170" t="s">
        <v>76</v>
      </c>
      <c r="F413" s="171">
        <v>1540</v>
      </c>
      <c r="G413" s="172">
        <v>0</v>
      </c>
      <c r="H413" s="173">
        <f t="shared" si="13"/>
        <v>0</v>
      </c>
      <c r="I413" s="62"/>
      <c r="J413" s="63"/>
      <c r="K413" s="85"/>
      <c r="L413" s="60"/>
      <c r="M413" s="86"/>
      <c r="N413" s="62"/>
    </row>
    <row r="414" spans="1:18" s="64" customFormat="1" ht="10.5" customHeight="1">
      <c r="A414" s="65"/>
      <c r="B414" s="58"/>
      <c r="C414" s="61"/>
      <c r="D414" s="62"/>
      <c r="E414" s="63"/>
      <c r="F414" s="85"/>
      <c r="G414" s="60"/>
      <c r="H414" s="86"/>
      <c r="I414" s="62"/>
      <c r="J414" s="63"/>
      <c r="K414" s="85"/>
      <c r="L414" s="60"/>
      <c r="M414" s="86"/>
      <c r="N414" s="62"/>
    </row>
    <row r="415" spans="1:18" ht="20" customHeight="1">
      <c r="A415" s="251" t="s">
        <v>57</v>
      </c>
      <c r="B415" s="251"/>
      <c r="C415" s="251"/>
      <c r="D415" s="251"/>
      <c r="E415" s="251"/>
      <c r="F415" s="251"/>
      <c r="G415" s="251"/>
      <c r="H415" s="218">
        <f>SUM(H20:H413)</f>
        <v>0</v>
      </c>
      <c r="I415" s="42"/>
      <c r="J415" s="42"/>
      <c r="K415" s="42"/>
      <c r="L415" s="19"/>
      <c r="M415" s="17"/>
    </row>
    <row r="416" spans="1:18" s="20" customFormat="1" ht="20" customHeight="1">
      <c r="A416" s="251" t="s">
        <v>259</v>
      </c>
      <c r="B416" s="251"/>
      <c r="C416" s="251"/>
      <c r="D416" s="251"/>
      <c r="E416" s="251"/>
      <c r="F416" s="251"/>
      <c r="G416" s="251"/>
      <c r="H416" s="219">
        <f>H415*8/100</f>
        <v>0</v>
      </c>
    </row>
    <row r="417" spans="1:257" s="2" customFormat="1" ht="20" customHeight="1">
      <c r="A417" s="251" t="s">
        <v>65</v>
      </c>
      <c r="B417" s="251"/>
      <c r="C417" s="251"/>
      <c r="D417" s="251"/>
      <c r="E417" s="251"/>
      <c r="F417" s="251"/>
      <c r="G417" s="251"/>
      <c r="H417" s="219">
        <f>H415+H416</f>
        <v>0</v>
      </c>
      <c r="I417" s="50"/>
      <c r="J417" s="50"/>
      <c r="K417" s="50"/>
      <c r="L417" s="15"/>
      <c r="M417" s="17"/>
    </row>
    <row r="418" spans="1:257" ht="10.5" customHeight="1">
      <c r="A418" s="198"/>
      <c r="B418" s="199"/>
      <c r="C418" s="198"/>
      <c r="D418" s="198"/>
      <c r="E418" s="198"/>
      <c r="F418" s="200"/>
      <c r="G418" s="200"/>
      <c r="H418" s="201"/>
      <c r="I418" s="22"/>
      <c r="J418" s="22"/>
      <c r="K418" s="22"/>
      <c r="L418" s="15"/>
      <c r="M418" s="17"/>
    </row>
    <row r="419" spans="1:257" ht="13">
      <c r="A419" s="151" t="s">
        <v>260</v>
      </c>
      <c r="B419" s="152"/>
      <c r="C419" s="153" t="s">
        <v>14</v>
      </c>
      <c r="D419" s="153"/>
      <c r="E419" s="202"/>
      <c r="F419" s="156"/>
      <c r="L419" s="15"/>
      <c r="M419" s="17"/>
    </row>
    <row r="420" spans="1:257" ht="10.5" customHeight="1">
      <c r="A420" s="151"/>
      <c r="B420" s="152"/>
      <c r="C420" s="153"/>
      <c r="D420" s="153"/>
      <c r="E420" s="202"/>
      <c r="F420" s="156"/>
      <c r="L420" s="19"/>
      <c r="M420" s="17"/>
    </row>
    <row r="421" spans="1:257" ht="13">
      <c r="A421" s="203"/>
      <c r="B421" s="204"/>
      <c r="C421" s="205" t="s">
        <v>15</v>
      </c>
      <c r="D421" s="205"/>
      <c r="E421" s="206"/>
      <c r="F421" s="156"/>
      <c r="H421" s="98"/>
      <c r="I421" s="15"/>
      <c r="J421" s="15"/>
      <c r="K421" s="15"/>
      <c r="L421" s="19"/>
      <c r="M421" s="17"/>
      <c r="N421" s="23"/>
      <c r="O421" s="23"/>
    </row>
    <row r="422" spans="1:257" ht="10.5" customHeight="1">
      <c r="A422" s="203"/>
      <c r="B422" s="204"/>
      <c r="C422" s="206"/>
      <c r="D422" s="206"/>
      <c r="E422" s="206"/>
      <c r="F422" s="156"/>
      <c r="H422" s="98"/>
      <c r="I422" s="15"/>
      <c r="J422" s="15"/>
      <c r="K422" s="15"/>
      <c r="L422" s="44"/>
      <c r="M422" s="17"/>
      <c r="N422" s="23"/>
      <c r="O422" s="23"/>
    </row>
    <row r="423" spans="1:257" ht="70.25" customHeight="1">
      <c r="A423" s="207"/>
      <c r="B423" s="180"/>
      <c r="C423" s="208" t="s">
        <v>16</v>
      </c>
      <c r="D423" s="208"/>
      <c r="E423" s="209"/>
      <c r="H423" s="98"/>
      <c r="I423" s="15"/>
      <c r="J423" s="15"/>
      <c r="K423" s="15"/>
      <c r="L423" s="19"/>
      <c r="M423" s="17"/>
      <c r="N423" s="23"/>
      <c r="O423" s="23"/>
    </row>
    <row r="424" spans="1:257" s="1" customFormat="1" ht="10.5" customHeight="1">
      <c r="A424" s="210"/>
      <c r="B424" s="211"/>
      <c r="C424" s="120"/>
      <c r="D424" s="120"/>
      <c r="E424" s="68"/>
      <c r="F424" s="101"/>
      <c r="G424" s="98"/>
      <c r="H424" s="98"/>
      <c r="I424" s="15"/>
      <c r="J424" s="15"/>
      <c r="K424" s="15"/>
      <c r="L424" s="43"/>
      <c r="M424" s="17"/>
    </row>
    <row r="425" spans="1:257" s="24" customFormat="1" ht="13">
      <c r="A425" s="212"/>
      <c r="B425" s="212"/>
      <c r="C425" s="120" t="s">
        <v>44</v>
      </c>
      <c r="D425" s="120"/>
      <c r="E425" s="68"/>
      <c r="F425" s="101"/>
      <c r="G425" s="98"/>
      <c r="H425" s="98"/>
      <c r="I425" s="15"/>
      <c r="J425" s="15"/>
      <c r="K425" s="15"/>
      <c r="L425" s="19"/>
      <c r="M425" s="17"/>
    </row>
    <row r="426" spans="1:257" s="1" customFormat="1" ht="10.5" customHeight="1">
      <c r="A426" s="67"/>
      <c r="B426" s="67"/>
      <c r="C426" s="49"/>
      <c r="D426" s="213"/>
      <c r="E426" s="214"/>
      <c r="F426" s="98"/>
      <c r="G426" s="101"/>
      <c r="H426" s="98"/>
      <c r="I426" s="15"/>
      <c r="J426" s="15"/>
      <c r="K426" s="15"/>
      <c r="L426" s="19"/>
      <c r="M426" s="17"/>
    </row>
    <row r="427" spans="1:257" s="1" customFormat="1">
      <c r="A427" s="46">
        <f>A413+1</f>
        <v>165</v>
      </c>
      <c r="B427" s="67" t="s">
        <v>112</v>
      </c>
      <c r="C427" s="49" t="s">
        <v>84</v>
      </c>
      <c r="D427" s="169">
        <v>1</v>
      </c>
      <c r="E427" s="170" t="s">
        <v>111</v>
      </c>
      <c r="F427" s="171">
        <v>8</v>
      </c>
      <c r="G427" s="172">
        <v>0</v>
      </c>
      <c r="H427" s="173">
        <f t="shared" ref="H427" si="14">ROUND(F427*G427/D427,2)</f>
        <v>0</v>
      </c>
      <c r="I427" s="15"/>
      <c r="J427" s="15"/>
      <c r="K427" s="15"/>
      <c r="L427" s="19"/>
      <c r="M427" s="17"/>
    </row>
    <row r="428" spans="1:257" s="1" customFormat="1" ht="10.5" customHeight="1">
      <c r="A428" s="46"/>
      <c r="B428" s="67"/>
      <c r="C428" s="49"/>
      <c r="D428" s="169"/>
      <c r="E428" s="170"/>
      <c r="F428" s="171"/>
      <c r="G428" s="172"/>
      <c r="H428" s="173"/>
      <c r="I428" s="15"/>
      <c r="J428" s="15"/>
      <c r="K428" s="15"/>
      <c r="L428" s="19"/>
      <c r="M428" s="17"/>
    </row>
    <row r="429" spans="1:257" s="78" customFormat="1" ht="15.5">
      <c r="A429" s="72"/>
      <c r="B429" s="73"/>
      <c r="C429" s="79" t="s">
        <v>130</v>
      </c>
      <c r="D429" s="79"/>
      <c r="E429" s="75"/>
      <c r="F429" s="76"/>
      <c r="G429" s="75"/>
      <c r="H429" s="77"/>
    </row>
    <row r="430" spans="1:257" s="78" customFormat="1" ht="15.5">
      <c r="A430" s="72"/>
      <c r="B430" s="73"/>
      <c r="C430" s="74" t="s">
        <v>185</v>
      </c>
      <c r="D430" s="74"/>
      <c r="E430" s="75"/>
      <c r="F430" s="76"/>
      <c r="G430" s="75"/>
      <c r="H430" s="77"/>
    </row>
    <row r="431" spans="1:257" s="78" customFormat="1" ht="10.5" customHeight="1">
      <c r="A431" s="80"/>
      <c r="B431" s="73"/>
      <c r="C431" s="81"/>
      <c r="D431" s="81"/>
      <c r="E431" s="75"/>
      <c r="F431" s="82"/>
      <c r="G431" s="75"/>
      <c r="H431" s="76"/>
    </row>
    <row r="432" spans="1:257" s="68" customFormat="1" ht="15.5">
      <c r="A432" s="67">
        <f>A427+1</f>
        <v>166</v>
      </c>
      <c r="B432" s="72" t="s">
        <v>186</v>
      </c>
      <c r="C432" s="83" t="s">
        <v>187</v>
      </c>
      <c r="D432" s="169">
        <v>1</v>
      </c>
      <c r="E432" s="170" t="s">
        <v>77</v>
      </c>
      <c r="F432" s="171">
        <v>315</v>
      </c>
      <c r="G432" s="172">
        <v>0</v>
      </c>
      <c r="H432" s="173">
        <f t="shared" ref="H432" si="15">ROUND(F432*G432/D432,2)</f>
        <v>0</v>
      </c>
      <c r="I432" s="16"/>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c r="EW432" s="78"/>
      <c r="EX432" s="78"/>
      <c r="EY432" s="78"/>
      <c r="EZ432" s="78"/>
      <c r="FA432" s="78"/>
      <c r="FB432" s="78"/>
      <c r="FC432" s="78"/>
      <c r="FD432" s="78"/>
      <c r="FE432" s="78"/>
      <c r="FF432" s="78"/>
      <c r="FG432" s="78"/>
      <c r="FH432" s="78"/>
      <c r="FI432" s="78"/>
      <c r="FJ432" s="78"/>
      <c r="FK432" s="78"/>
      <c r="FL432" s="78"/>
      <c r="FM432" s="78"/>
      <c r="FN432" s="78"/>
      <c r="FO432" s="78"/>
      <c r="FP432" s="78"/>
      <c r="FQ432" s="78"/>
      <c r="FR432" s="78"/>
      <c r="FS432" s="78"/>
      <c r="FT432" s="78"/>
      <c r="FU432" s="78"/>
      <c r="FV432" s="78"/>
      <c r="FW432" s="78"/>
      <c r="FX432" s="78"/>
      <c r="FY432" s="78"/>
      <c r="FZ432" s="78"/>
      <c r="GA432" s="78"/>
      <c r="GB432" s="78"/>
      <c r="GC432" s="78"/>
      <c r="GD432" s="78"/>
      <c r="GE432" s="78"/>
      <c r="GF432" s="78"/>
      <c r="GG432" s="78"/>
      <c r="GH432" s="78"/>
      <c r="GI432" s="78"/>
      <c r="GJ432" s="78"/>
      <c r="GK432" s="78"/>
      <c r="GL432" s="78"/>
      <c r="GM432" s="78"/>
      <c r="GN432" s="78"/>
      <c r="GO432" s="78"/>
      <c r="GP432" s="78"/>
      <c r="GQ432" s="78"/>
      <c r="GR432" s="78"/>
      <c r="GS432" s="78"/>
      <c r="GT432" s="78"/>
      <c r="GU432" s="78"/>
      <c r="GV432" s="78"/>
      <c r="GW432" s="78"/>
      <c r="GX432" s="78"/>
      <c r="GY432" s="78"/>
      <c r="GZ432" s="78"/>
      <c r="HA432" s="78"/>
      <c r="HB432" s="78"/>
      <c r="HC432" s="78"/>
      <c r="HD432" s="78"/>
      <c r="HE432" s="78"/>
      <c r="HF432" s="78"/>
      <c r="HG432" s="78"/>
      <c r="HH432" s="78"/>
      <c r="HI432" s="78"/>
      <c r="HJ432" s="78"/>
      <c r="HK432" s="78"/>
      <c r="HL432" s="78"/>
      <c r="HM432" s="78"/>
      <c r="HN432" s="78"/>
      <c r="HO432" s="78"/>
      <c r="HP432" s="78"/>
      <c r="HQ432" s="78"/>
      <c r="HR432" s="78"/>
      <c r="HS432" s="78"/>
      <c r="HT432" s="78"/>
      <c r="HU432" s="78"/>
      <c r="HV432" s="78"/>
      <c r="HW432" s="78"/>
      <c r="HX432" s="78"/>
      <c r="HY432" s="78"/>
      <c r="HZ432" s="78"/>
      <c r="IA432" s="78"/>
      <c r="IB432" s="78"/>
      <c r="IC432" s="78"/>
      <c r="ID432" s="78"/>
      <c r="IE432" s="78"/>
      <c r="IF432" s="78"/>
      <c r="IG432" s="78"/>
      <c r="IH432" s="78"/>
      <c r="II432" s="78"/>
      <c r="IJ432" s="78"/>
      <c r="IK432" s="78"/>
      <c r="IL432" s="78"/>
      <c r="IM432" s="78"/>
      <c r="IN432" s="78"/>
      <c r="IO432" s="78"/>
      <c r="IP432" s="78"/>
      <c r="IQ432" s="78"/>
      <c r="IR432" s="78"/>
      <c r="IS432" s="78"/>
      <c r="IT432" s="78"/>
      <c r="IU432" s="78"/>
      <c r="IV432" s="78"/>
      <c r="IW432" s="78"/>
    </row>
    <row r="433" spans="1:257" s="68" customFormat="1" ht="10.5" customHeight="1">
      <c r="A433" s="67"/>
      <c r="B433" s="72"/>
      <c r="C433" s="83"/>
      <c r="D433" s="215"/>
      <c r="E433" s="129"/>
      <c r="F433" s="101"/>
      <c r="G433" s="179"/>
      <c r="H433" s="98"/>
      <c r="I433" s="16"/>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c r="EW433" s="78"/>
      <c r="EX433" s="78"/>
      <c r="EY433" s="78"/>
      <c r="EZ433" s="78"/>
      <c r="FA433" s="78"/>
      <c r="FB433" s="78"/>
      <c r="FC433" s="78"/>
      <c r="FD433" s="78"/>
      <c r="FE433" s="78"/>
      <c r="FF433" s="78"/>
      <c r="FG433" s="78"/>
      <c r="FH433" s="78"/>
      <c r="FI433" s="78"/>
      <c r="FJ433" s="78"/>
      <c r="FK433" s="78"/>
      <c r="FL433" s="78"/>
      <c r="FM433" s="78"/>
      <c r="FN433" s="78"/>
      <c r="FO433" s="78"/>
      <c r="FP433" s="78"/>
      <c r="FQ433" s="78"/>
      <c r="FR433" s="78"/>
      <c r="FS433" s="78"/>
      <c r="FT433" s="78"/>
      <c r="FU433" s="78"/>
      <c r="FV433" s="78"/>
      <c r="FW433" s="78"/>
      <c r="FX433" s="78"/>
      <c r="FY433" s="78"/>
      <c r="FZ433" s="78"/>
      <c r="GA433" s="78"/>
      <c r="GB433" s="78"/>
      <c r="GC433" s="78"/>
      <c r="GD433" s="78"/>
      <c r="GE433" s="78"/>
      <c r="GF433" s="78"/>
      <c r="GG433" s="78"/>
      <c r="GH433" s="78"/>
      <c r="GI433" s="78"/>
      <c r="GJ433" s="78"/>
      <c r="GK433" s="78"/>
      <c r="GL433" s="78"/>
      <c r="GM433" s="78"/>
      <c r="GN433" s="78"/>
      <c r="GO433" s="78"/>
      <c r="GP433" s="78"/>
      <c r="GQ433" s="78"/>
      <c r="GR433" s="78"/>
      <c r="GS433" s="78"/>
      <c r="GT433" s="78"/>
      <c r="GU433" s="78"/>
      <c r="GV433" s="78"/>
      <c r="GW433" s="78"/>
      <c r="GX433" s="78"/>
      <c r="GY433" s="78"/>
      <c r="GZ433" s="78"/>
      <c r="HA433" s="78"/>
      <c r="HB433" s="78"/>
      <c r="HC433" s="78"/>
      <c r="HD433" s="78"/>
      <c r="HE433" s="78"/>
      <c r="HF433" s="78"/>
      <c r="HG433" s="78"/>
      <c r="HH433" s="78"/>
      <c r="HI433" s="78"/>
      <c r="HJ433" s="78"/>
      <c r="HK433" s="78"/>
      <c r="HL433" s="78"/>
      <c r="HM433" s="78"/>
      <c r="HN433" s="78"/>
      <c r="HO433" s="78"/>
      <c r="HP433" s="78"/>
      <c r="HQ433" s="78"/>
      <c r="HR433" s="78"/>
      <c r="HS433" s="78"/>
      <c r="HT433" s="78"/>
      <c r="HU433" s="78"/>
      <c r="HV433" s="78"/>
      <c r="HW433" s="78"/>
      <c r="HX433" s="78"/>
      <c r="HY433" s="78"/>
      <c r="HZ433" s="78"/>
      <c r="IA433" s="78"/>
      <c r="IB433" s="78"/>
      <c r="IC433" s="78"/>
      <c r="ID433" s="78"/>
      <c r="IE433" s="78"/>
      <c r="IF433" s="78"/>
      <c r="IG433" s="78"/>
      <c r="IH433" s="78"/>
      <c r="II433" s="78"/>
      <c r="IJ433" s="78"/>
      <c r="IK433" s="78"/>
      <c r="IL433" s="78"/>
      <c r="IM433" s="78"/>
      <c r="IN433" s="78"/>
      <c r="IO433" s="78"/>
      <c r="IP433" s="78"/>
      <c r="IQ433" s="78"/>
      <c r="IR433" s="78"/>
      <c r="IS433" s="78"/>
      <c r="IT433" s="78"/>
      <c r="IU433" s="78"/>
      <c r="IV433" s="78"/>
      <c r="IW433" s="78"/>
    </row>
    <row r="434" spans="1:257" ht="20" customHeight="1">
      <c r="A434" s="251" t="s">
        <v>262</v>
      </c>
      <c r="B434" s="251"/>
      <c r="C434" s="251"/>
      <c r="D434" s="251"/>
      <c r="E434" s="251"/>
      <c r="F434" s="251"/>
      <c r="G434" s="251"/>
      <c r="H434" s="218">
        <f>SUM(H425:H432)</f>
        <v>0</v>
      </c>
      <c r="I434" s="42"/>
      <c r="J434" s="42"/>
      <c r="K434" s="42"/>
      <c r="L434" s="19"/>
      <c r="M434" s="17"/>
    </row>
    <row r="435" spans="1:257" ht="20" customHeight="1">
      <c r="A435" s="251" t="s">
        <v>20</v>
      </c>
      <c r="B435" s="251"/>
      <c r="C435" s="251"/>
      <c r="D435" s="251"/>
      <c r="E435" s="251"/>
      <c r="F435" s="251"/>
      <c r="G435" s="251"/>
      <c r="H435" s="218">
        <f>H434+H417</f>
        <v>0</v>
      </c>
      <c r="I435" s="42"/>
      <c r="J435" s="42"/>
      <c r="K435" s="42"/>
      <c r="L435" s="19"/>
      <c r="M435" s="17"/>
    </row>
    <row r="436" spans="1:257" s="20" customFormat="1" ht="13">
      <c r="A436" s="198"/>
      <c r="B436" s="198"/>
      <c r="C436" s="198"/>
      <c r="D436" s="198"/>
      <c r="E436" s="198"/>
      <c r="F436" s="198"/>
      <c r="G436" s="198"/>
      <c r="H436" s="216"/>
      <c r="I436" s="42"/>
      <c r="J436" s="42"/>
      <c r="K436" s="42"/>
      <c r="L436" s="43"/>
      <c r="M436" s="45"/>
    </row>
    <row r="437" spans="1:257">
      <c r="M437" s="17"/>
    </row>
  </sheetData>
  <mergeCells count="17">
    <mergeCell ref="D12:E12"/>
    <mergeCell ref="A415:G415"/>
    <mergeCell ref="A434:G434"/>
    <mergeCell ref="A435:G435"/>
    <mergeCell ref="A416:G416"/>
    <mergeCell ref="A417:G417"/>
    <mergeCell ref="A7:H7"/>
    <mergeCell ref="A1:H1"/>
    <mergeCell ref="A3:H3"/>
    <mergeCell ref="A5:H5"/>
    <mergeCell ref="H9:H11"/>
    <mergeCell ref="A9:A11"/>
    <mergeCell ref="B9:B11"/>
    <mergeCell ref="C9:C11"/>
    <mergeCell ref="F9:F11"/>
    <mergeCell ref="G9:G11"/>
    <mergeCell ref="D9:E11"/>
  </mergeCells>
  <printOptions horizontalCentered="1"/>
  <pageMargins left="0.75" right="0.5" top="0.75" bottom="0.75" header="0.3" footer="0.3"/>
  <pageSetup paperSize="9" scale="90" orientation="portrait" blackAndWhite="1" r:id="rId1"/>
  <headerFooter>
    <oddHeader>&amp;R&amp;8GPS Zaffar Maidan Civil Works
Page-&amp;P of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207A-3C40-4572-87F6-5946E617582F}">
  <dimension ref="A1:H217"/>
  <sheetViews>
    <sheetView topLeftCell="A207" workbookViewId="0">
      <selection activeCell="N1" sqref="N1"/>
    </sheetView>
  </sheetViews>
  <sheetFormatPr defaultRowHeight="12.5"/>
  <cols>
    <col min="1" max="2" width="8.7265625" style="221"/>
    <col min="3" max="3" width="22.54296875" style="221" customWidth="1"/>
    <col min="4" max="5" width="8.7265625" style="221"/>
    <col min="6" max="6" width="6.54296875" style="221" customWidth="1"/>
    <col min="7" max="7" width="10.7265625" style="221" customWidth="1"/>
    <col min="8" max="8" width="14.26953125" style="221" customWidth="1"/>
    <col min="9" max="16384" width="8.7265625" style="221"/>
  </cols>
  <sheetData>
    <row r="1" spans="1:8">
      <c r="A1" s="261"/>
      <c r="B1" s="261"/>
      <c r="C1" s="261"/>
      <c r="D1" s="261"/>
      <c r="E1" s="261"/>
      <c r="F1" s="261"/>
      <c r="G1" s="261"/>
      <c r="H1" s="261"/>
    </row>
    <row r="2" spans="1:8" ht="14">
      <c r="A2" s="262" t="s">
        <v>263</v>
      </c>
      <c r="B2" s="262"/>
      <c r="C2" s="262"/>
      <c r="D2" s="262"/>
      <c r="E2" s="262"/>
      <c r="F2" s="262"/>
      <c r="G2" s="262"/>
      <c r="H2" s="262"/>
    </row>
    <row r="3" spans="1:8" ht="14">
      <c r="A3" s="263"/>
      <c r="B3" s="263"/>
      <c r="C3" s="263"/>
      <c r="D3" s="264"/>
      <c r="E3" s="263"/>
      <c r="F3" s="263"/>
      <c r="G3" s="263"/>
      <c r="H3" s="263"/>
    </row>
    <row r="4" spans="1:8" ht="14">
      <c r="A4" s="265" t="s">
        <v>261</v>
      </c>
      <c r="B4" s="265"/>
      <c r="C4" s="265"/>
      <c r="D4" s="265"/>
      <c r="E4" s="265"/>
      <c r="F4" s="265"/>
      <c r="G4" s="265"/>
      <c r="H4" s="265"/>
    </row>
    <row r="5" spans="1:8" ht="14">
      <c r="A5" s="263"/>
      <c r="B5" s="263"/>
      <c r="C5" s="263"/>
      <c r="D5" s="264"/>
      <c r="E5" s="263"/>
      <c r="F5" s="266"/>
      <c r="G5" s="267"/>
      <c r="H5" s="267"/>
    </row>
    <row r="6" spans="1:8" ht="14">
      <c r="A6" s="268" t="s">
        <v>264</v>
      </c>
      <c r="B6" s="268"/>
      <c r="C6" s="268"/>
      <c r="D6" s="268"/>
      <c r="E6" s="268"/>
      <c r="F6" s="268"/>
      <c r="G6" s="268"/>
      <c r="H6" s="268"/>
    </row>
    <row r="7" spans="1:8" ht="13">
      <c r="A7" s="269"/>
      <c r="B7" s="269"/>
      <c r="C7" s="269"/>
      <c r="D7" s="269"/>
      <c r="E7" s="269"/>
      <c r="F7" s="269"/>
      <c r="G7" s="269"/>
      <c r="H7" s="269"/>
    </row>
    <row r="8" spans="1:8" ht="14">
      <c r="A8" s="270" t="s">
        <v>265</v>
      </c>
      <c r="B8" s="270"/>
      <c r="C8" s="270"/>
      <c r="D8" s="270"/>
      <c r="E8" s="270"/>
      <c r="F8" s="270"/>
      <c r="G8" s="270"/>
      <c r="H8" s="270"/>
    </row>
    <row r="9" spans="1:8" ht="14">
      <c r="A9" s="271"/>
      <c r="B9" s="271"/>
      <c r="C9" s="271"/>
      <c r="D9" s="271"/>
      <c r="E9" s="271"/>
      <c r="F9" s="271"/>
      <c r="G9" s="271"/>
      <c r="H9" s="271"/>
    </row>
    <row r="10" spans="1:8">
      <c r="A10" s="255" t="s">
        <v>133</v>
      </c>
      <c r="B10" s="256" t="s">
        <v>266</v>
      </c>
      <c r="C10" s="257" t="s">
        <v>0</v>
      </c>
      <c r="D10" s="257" t="s">
        <v>1</v>
      </c>
      <c r="E10" s="257"/>
      <c r="F10" s="258" t="s">
        <v>9</v>
      </c>
      <c r="G10" s="253" t="s">
        <v>131</v>
      </c>
      <c r="H10" s="253" t="s">
        <v>132</v>
      </c>
    </row>
    <row r="11" spans="1:8">
      <c r="A11" s="255"/>
      <c r="B11" s="256"/>
      <c r="C11" s="257"/>
      <c r="D11" s="257"/>
      <c r="E11" s="257"/>
      <c r="F11" s="258"/>
      <c r="G11" s="253"/>
      <c r="H11" s="253"/>
    </row>
    <row r="12" spans="1:8">
      <c r="A12" s="255"/>
      <c r="B12" s="256"/>
      <c r="C12" s="257"/>
      <c r="D12" s="257"/>
      <c r="E12" s="257"/>
      <c r="F12" s="258"/>
      <c r="G12" s="253"/>
      <c r="H12" s="253"/>
    </row>
    <row r="13" spans="1:8">
      <c r="A13" s="222" t="s">
        <v>2</v>
      </c>
      <c r="B13" s="223" t="s">
        <v>3</v>
      </c>
      <c r="C13" s="223" t="s">
        <v>4</v>
      </c>
      <c r="D13" s="272" t="s">
        <v>5</v>
      </c>
      <c r="E13" s="272"/>
      <c r="F13" s="224" t="s">
        <v>10</v>
      </c>
      <c r="G13" s="225" t="s">
        <v>6</v>
      </c>
      <c r="H13" s="225" t="s">
        <v>8</v>
      </c>
    </row>
    <row r="14" spans="1:8">
      <c r="A14" s="273"/>
      <c r="B14" s="274"/>
      <c r="C14" s="273"/>
      <c r="D14" s="273"/>
      <c r="E14" s="274"/>
      <c r="F14" s="275"/>
      <c r="G14" s="275"/>
      <c r="H14" s="275"/>
    </row>
    <row r="15" spans="1:8" ht="13">
      <c r="A15" s="276"/>
      <c r="B15" s="277"/>
      <c r="C15" s="278" t="s">
        <v>12</v>
      </c>
      <c r="D15" s="278"/>
      <c r="E15" s="279"/>
      <c r="F15" s="280"/>
      <c r="G15" s="275"/>
      <c r="H15" s="275"/>
    </row>
    <row r="16" spans="1:8" ht="13">
      <c r="A16" s="276"/>
      <c r="B16" s="277"/>
      <c r="C16" s="278"/>
      <c r="D16" s="278"/>
      <c r="E16" s="279"/>
      <c r="F16" s="280"/>
      <c r="G16" s="275"/>
      <c r="H16" s="275"/>
    </row>
    <row r="17" spans="1:8" ht="13">
      <c r="A17" s="276" t="s">
        <v>129</v>
      </c>
      <c r="B17" s="277"/>
      <c r="C17" s="278" t="s">
        <v>267</v>
      </c>
      <c r="D17" s="278"/>
      <c r="E17" s="279"/>
      <c r="F17" s="280"/>
      <c r="G17" s="275"/>
      <c r="H17" s="275"/>
    </row>
    <row r="18" spans="1:8" ht="13">
      <c r="A18" s="276"/>
      <c r="B18" s="277"/>
      <c r="C18" s="278"/>
      <c r="D18" s="278"/>
      <c r="E18" s="279"/>
      <c r="F18" s="280"/>
      <c r="G18" s="275"/>
      <c r="H18" s="275"/>
    </row>
    <row r="19" spans="1:8" ht="13">
      <c r="A19" s="281"/>
      <c r="B19" s="282"/>
      <c r="C19" s="283" t="s">
        <v>268</v>
      </c>
      <c r="D19" s="284"/>
      <c r="E19" s="285"/>
      <c r="F19" s="275"/>
      <c r="G19" s="275"/>
      <c r="H19" s="275"/>
    </row>
    <row r="20" spans="1:8">
      <c r="A20" s="281"/>
      <c r="B20" s="282"/>
      <c r="C20" s="286"/>
      <c r="D20" s="287"/>
      <c r="E20" s="287"/>
      <c r="F20" s="288"/>
      <c r="G20" s="289"/>
      <c r="H20" s="289"/>
    </row>
    <row r="21" spans="1:8" ht="62.5">
      <c r="A21" s="281">
        <v>1</v>
      </c>
      <c r="B21" s="282" t="s">
        <v>269</v>
      </c>
      <c r="C21" s="286" t="s">
        <v>270</v>
      </c>
      <c r="D21" s="287">
        <v>1</v>
      </c>
      <c r="E21" s="287" t="s">
        <v>94</v>
      </c>
      <c r="F21" s="288">
        <v>32</v>
      </c>
      <c r="G21" s="290">
        <v>0</v>
      </c>
      <c r="H21" s="289">
        <f>G21*F21</f>
        <v>0</v>
      </c>
    </row>
    <row r="22" spans="1:8">
      <c r="A22" s="281"/>
      <c r="B22" s="282"/>
      <c r="C22" s="286"/>
      <c r="D22" s="287"/>
      <c r="E22" s="285"/>
      <c r="F22" s="291"/>
      <c r="G22" s="292"/>
      <c r="H22" s="292"/>
    </row>
    <row r="23" spans="1:8" ht="75">
      <c r="A23" s="281">
        <f>A21+1</f>
        <v>2</v>
      </c>
      <c r="B23" s="293" t="s">
        <v>271</v>
      </c>
      <c r="C23" s="286" t="s">
        <v>272</v>
      </c>
      <c r="D23" s="287">
        <v>1</v>
      </c>
      <c r="E23" s="287" t="s">
        <v>94</v>
      </c>
      <c r="F23" s="288">
        <v>4</v>
      </c>
      <c r="G23" s="290">
        <v>0</v>
      </c>
      <c r="H23" s="289">
        <f t="shared" ref="H23" si="0">G23*F23</f>
        <v>0</v>
      </c>
    </row>
    <row r="24" spans="1:8">
      <c r="A24" s="281"/>
      <c r="B24" s="293"/>
      <c r="C24" s="286"/>
      <c r="D24" s="287"/>
      <c r="E24" s="287"/>
      <c r="F24" s="288"/>
      <c r="G24" s="290"/>
      <c r="H24" s="289"/>
    </row>
    <row r="25" spans="1:8" ht="50">
      <c r="A25" s="281">
        <f>A23+1</f>
        <v>3</v>
      </c>
      <c r="B25" s="282" t="s">
        <v>273</v>
      </c>
      <c r="C25" s="286" t="s">
        <v>274</v>
      </c>
      <c r="D25" s="287">
        <v>1</v>
      </c>
      <c r="E25" s="287" t="s">
        <v>94</v>
      </c>
      <c r="F25" s="288">
        <v>16</v>
      </c>
      <c r="G25" s="290">
        <v>0</v>
      </c>
      <c r="H25" s="289">
        <f t="shared" ref="H25" si="1">G25*F25</f>
        <v>0</v>
      </c>
    </row>
    <row r="26" spans="1:8">
      <c r="A26" s="281"/>
      <c r="B26" s="282"/>
      <c r="C26" s="286"/>
      <c r="D26" s="287"/>
      <c r="E26" s="287"/>
      <c r="F26" s="288"/>
      <c r="G26" s="290"/>
      <c r="H26" s="289"/>
    </row>
    <row r="27" spans="1:8" ht="37.5">
      <c r="A27" s="281">
        <f>A25+1</f>
        <v>4</v>
      </c>
      <c r="B27" s="282" t="s">
        <v>275</v>
      </c>
      <c r="C27" s="286" t="s">
        <v>276</v>
      </c>
      <c r="D27" s="287">
        <v>1</v>
      </c>
      <c r="E27" s="287" t="s">
        <v>94</v>
      </c>
      <c r="F27" s="288">
        <v>32</v>
      </c>
      <c r="G27" s="290">
        <v>0</v>
      </c>
      <c r="H27" s="289">
        <f t="shared" ref="H27" si="2">G27*F27</f>
        <v>0</v>
      </c>
    </row>
    <row r="28" spans="1:8">
      <c r="A28" s="281"/>
      <c r="B28" s="282"/>
      <c r="C28" s="286"/>
      <c r="D28" s="287"/>
      <c r="E28" s="287"/>
      <c r="F28" s="288"/>
      <c r="G28" s="289"/>
      <c r="H28" s="289"/>
    </row>
    <row r="29" spans="1:8" ht="250.5">
      <c r="A29" s="281"/>
      <c r="B29" s="294"/>
      <c r="C29" s="295" t="s">
        <v>277</v>
      </c>
      <c r="D29" s="296"/>
      <c r="E29" s="287"/>
      <c r="F29" s="288"/>
      <c r="G29" s="289"/>
      <c r="H29" s="289"/>
    </row>
    <row r="30" spans="1:8">
      <c r="A30" s="281"/>
      <c r="B30" s="294"/>
      <c r="C30" s="297"/>
      <c r="D30" s="296"/>
      <c r="E30" s="287"/>
      <c r="F30" s="288"/>
      <c r="G30" s="289"/>
      <c r="H30" s="289"/>
    </row>
    <row r="31" spans="1:8" ht="13">
      <c r="A31" s="281"/>
      <c r="B31" s="282"/>
      <c r="C31" s="298" t="s">
        <v>278</v>
      </c>
      <c r="D31" s="299"/>
      <c r="E31" s="285"/>
      <c r="F31" s="291"/>
      <c r="G31" s="300"/>
      <c r="H31" s="300"/>
    </row>
    <row r="32" spans="1:8">
      <c r="A32" s="281"/>
      <c r="B32" s="294"/>
      <c r="C32" s="297"/>
      <c r="D32" s="296"/>
      <c r="E32" s="285"/>
      <c r="F32" s="288"/>
      <c r="G32" s="289"/>
      <c r="H32" s="289"/>
    </row>
    <row r="33" spans="1:8" ht="75">
      <c r="A33" s="281">
        <f>A27+1</f>
        <v>5</v>
      </c>
      <c r="B33" s="282" t="s">
        <v>279</v>
      </c>
      <c r="C33" s="286" t="s">
        <v>280</v>
      </c>
      <c r="D33" s="287">
        <v>1</v>
      </c>
      <c r="E33" s="285" t="s">
        <v>281</v>
      </c>
      <c r="F33" s="288">
        <v>200</v>
      </c>
      <c r="G33" s="290">
        <v>0</v>
      </c>
      <c r="H33" s="289">
        <f t="shared" ref="H33" si="3">G33*F33</f>
        <v>0</v>
      </c>
    </row>
    <row r="34" spans="1:8" ht="14">
      <c r="A34" s="281"/>
      <c r="B34" s="294"/>
      <c r="C34" s="263"/>
      <c r="D34" s="264"/>
      <c r="E34" s="285"/>
      <c r="F34" s="291"/>
      <c r="G34" s="300"/>
      <c r="H34" s="300"/>
    </row>
    <row r="35" spans="1:8" ht="13">
      <c r="A35" s="281"/>
      <c r="B35" s="282"/>
      <c r="C35" s="283" t="s">
        <v>282</v>
      </c>
      <c r="D35" s="284"/>
      <c r="E35" s="285"/>
      <c r="F35" s="291"/>
      <c r="G35" s="300"/>
      <c r="H35" s="289"/>
    </row>
    <row r="36" spans="1:8" ht="13">
      <c r="A36" s="281"/>
      <c r="B36" s="282"/>
      <c r="C36" s="283"/>
      <c r="D36" s="284"/>
      <c r="E36" s="285"/>
      <c r="F36" s="291"/>
      <c r="G36" s="300"/>
      <c r="H36" s="300"/>
    </row>
    <row r="37" spans="1:8" ht="62.5">
      <c r="A37" s="281">
        <f>A33+1</f>
        <v>6</v>
      </c>
      <c r="B37" s="282" t="s">
        <v>283</v>
      </c>
      <c r="C37" s="286" t="s">
        <v>284</v>
      </c>
      <c r="D37" s="287">
        <v>1</v>
      </c>
      <c r="E37" s="285" t="s">
        <v>285</v>
      </c>
      <c r="F37" s="288">
        <v>250</v>
      </c>
      <c r="G37" s="290">
        <v>0</v>
      </c>
      <c r="H37" s="289">
        <f t="shared" ref="H37:H45" si="4">G37*F37</f>
        <v>0</v>
      </c>
    </row>
    <row r="38" spans="1:8" ht="13">
      <c r="A38" s="281"/>
      <c r="B38" s="282"/>
      <c r="C38" s="283"/>
      <c r="D38" s="284"/>
      <c r="E38" s="285"/>
      <c r="F38" s="291"/>
      <c r="G38" s="300"/>
      <c r="H38" s="300"/>
    </row>
    <row r="39" spans="1:8" ht="62.5">
      <c r="A39" s="281">
        <f>A37+1</f>
        <v>7</v>
      </c>
      <c r="B39" s="282" t="s">
        <v>286</v>
      </c>
      <c r="C39" s="286" t="s">
        <v>287</v>
      </c>
      <c r="D39" s="287">
        <v>1</v>
      </c>
      <c r="E39" s="285" t="s">
        <v>285</v>
      </c>
      <c r="F39" s="288">
        <v>4000</v>
      </c>
      <c r="G39" s="290">
        <v>0</v>
      </c>
      <c r="H39" s="289">
        <f t="shared" si="4"/>
        <v>0</v>
      </c>
    </row>
    <row r="40" spans="1:8" ht="13">
      <c r="A40" s="281"/>
      <c r="B40" s="282"/>
      <c r="C40" s="283"/>
      <c r="D40" s="284"/>
      <c r="E40" s="285"/>
      <c r="F40" s="291"/>
      <c r="G40" s="300"/>
      <c r="H40" s="300"/>
    </row>
    <row r="41" spans="1:8" ht="62.5">
      <c r="A41" s="281">
        <f>A39+1</f>
        <v>8</v>
      </c>
      <c r="B41" s="282" t="s">
        <v>288</v>
      </c>
      <c r="C41" s="286" t="s">
        <v>289</v>
      </c>
      <c r="D41" s="287">
        <v>1</v>
      </c>
      <c r="E41" s="285" t="s">
        <v>285</v>
      </c>
      <c r="F41" s="288">
        <v>6000</v>
      </c>
      <c r="G41" s="290">
        <v>0</v>
      </c>
      <c r="H41" s="289">
        <f t="shared" si="4"/>
        <v>0</v>
      </c>
    </row>
    <row r="42" spans="1:8">
      <c r="A42" s="281"/>
      <c r="B42" s="282"/>
      <c r="C42" s="286"/>
      <c r="D42" s="287"/>
      <c r="E42" s="285"/>
      <c r="F42" s="301"/>
      <c r="G42" s="289"/>
      <c r="H42" s="289"/>
    </row>
    <row r="43" spans="1:8" ht="50">
      <c r="A43" s="281">
        <f>A41+1</f>
        <v>9</v>
      </c>
      <c r="B43" s="302" t="s">
        <v>290</v>
      </c>
      <c r="C43" s="303" t="s">
        <v>291</v>
      </c>
      <c r="D43" s="304">
        <v>1</v>
      </c>
      <c r="E43" s="305" t="s">
        <v>285</v>
      </c>
      <c r="F43" s="291">
        <v>400</v>
      </c>
      <c r="G43" s="290">
        <v>0</v>
      </c>
      <c r="H43" s="289">
        <f t="shared" si="4"/>
        <v>0</v>
      </c>
    </row>
    <row r="44" spans="1:8">
      <c r="A44" s="281"/>
      <c r="B44" s="306"/>
      <c r="C44" s="303"/>
      <c r="D44" s="304"/>
      <c r="E44" s="305"/>
      <c r="F44" s="288"/>
      <c r="G44" s="307"/>
      <c r="H44" s="289"/>
    </row>
    <row r="45" spans="1:8" ht="50">
      <c r="A45" s="281">
        <f>A43+1</f>
        <v>10</v>
      </c>
      <c r="B45" s="302" t="s">
        <v>292</v>
      </c>
      <c r="C45" s="303" t="s">
        <v>293</v>
      </c>
      <c r="D45" s="304">
        <v>1</v>
      </c>
      <c r="E45" s="305" t="s">
        <v>285</v>
      </c>
      <c r="F45" s="291">
        <v>400</v>
      </c>
      <c r="G45" s="290">
        <v>0</v>
      </c>
      <c r="H45" s="289">
        <f t="shared" si="4"/>
        <v>0</v>
      </c>
    </row>
    <row r="46" spans="1:8">
      <c r="A46" s="281"/>
      <c r="B46" s="302"/>
      <c r="C46" s="303"/>
      <c r="D46" s="304"/>
      <c r="E46" s="305"/>
      <c r="F46" s="291"/>
      <c r="G46" s="308"/>
      <c r="H46" s="289"/>
    </row>
    <row r="47" spans="1:8" ht="13">
      <c r="A47" s="227"/>
      <c r="B47" s="286"/>
      <c r="C47" s="283" t="s">
        <v>294</v>
      </c>
      <c r="D47" s="284"/>
      <c r="E47" s="285"/>
      <c r="F47" s="291"/>
      <c r="G47" s="309"/>
      <c r="H47" s="310"/>
    </row>
    <row r="48" spans="1:8" ht="13">
      <c r="A48" s="227"/>
      <c r="B48" s="286"/>
      <c r="C48" s="294"/>
      <c r="D48" s="285"/>
      <c r="E48" s="285"/>
      <c r="F48" s="291"/>
      <c r="G48" s="309"/>
      <c r="H48" s="310"/>
    </row>
    <row r="49" spans="1:8" ht="112.5">
      <c r="A49" s="281">
        <f>A45+1</f>
        <v>11</v>
      </c>
      <c r="B49" s="286" t="s">
        <v>295</v>
      </c>
      <c r="C49" s="286" t="s">
        <v>296</v>
      </c>
      <c r="D49" s="287">
        <v>1</v>
      </c>
      <c r="E49" s="285" t="s">
        <v>297</v>
      </c>
      <c r="F49" s="291">
        <v>3</v>
      </c>
      <c r="G49" s="290">
        <v>0</v>
      </c>
      <c r="H49" s="289">
        <f t="shared" ref="H49" si="5">G49*F49</f>
        <v>0</v>
      </c>
    </row>
    <row r="50" spans="1:8" ht="13">
      <c r="A50" s="227"/>
      <c r="B50" s="286"/>
      <c r="C50" s="286"/>
      <c r="D50" s="287"/>
      <c r="E50" s="285"/>
      <c r="F50" s="291"/>
      <c r="G50" s="300"/>
      <c r="H50" s="310"/>
    </row>
    <row r="51" spans="1:8" ht="112.5">
      <c r="A51" s="281">
        <f>A49+1</f>
        <v>12</v>
      </c>
      <c r="B51" s="286" t="s">
        <v>298</v>
      </c>
      <c r="C51" s="286" t="s">
        <v>299</v>
      </c>
      <c r="D51" s="287">
        <v>1</v>
      </c>
      <c r="E51" s="285" t="s">
        <v>297</v>
      </c>
      <c r="F51" s="291">
        <v>14</v>
      </c>
      <c r="G51" s="290">
        <v>0</v>
      </c>
      <c r="H51" s="289">
        <f t="shared" ref="H51" si="6">G51*F51</f>
        <v>0</v>
      </c>
    </row>
    <row r="52" spans="1:8" ht="13">
      <c r="A52" s="227"/>
      <c r="B52" s="286"/>
      <c r="C52" s="286"/>
      <c r="D52" s="287"/>
      <c r="E52" s="285"/>
      <c r="F52" s="291"/>
      <c r="G52" s="300"/>
      <c r="H52" s="310"/>
    </row>
    <row r="53" spans="1:8" ht="137.5">
      <c r="A53" s="281">
        <f>A51+1</f>
        <v>13</v>
      </c>
      <c r="B53" s="286" t="s">
        <v>300</v>
      </c>
      <c r="C53" s="286" t="s">
        <v>301</v>
      </c>
      <c r="D53" s="287">
        <v>1</v>
      </c>
      <c r="E53" s="285" t="s">
        <v>297</v>
      </c>
      <c r="F53" s="291">
        <v>32</v>
      </c>
      <c r="G53" s="290">
        <v>0</v>
      </c>
      <c r="H53" s="289">
        <f t="shared" ref="H53" si="7">G53*F53</f>
        <v>0</v>
      </c>
    </row>
    <row r="54" spans="1:8" ht="13">
      <c r="A54" s="227"/>
      <c r="B54" s="286"/>
      <c r="C54" s="294"/>
      <c r="D54" s="285"/>
      <c r="E54" s="285"/>
      <c r="F54" s="291"/>
      <c r="G54" s="300"/>
      <c r="H54" s="310"/>
    </row>
    <row r="55" spans="1:8" ht="137.5">
      <c r="A55" s="281">
        <f>A53+1</f>
        <v>14</v>
      </c>
      <c r="B55" s="286" t="s">
        <v>302</v>
      </c>
      <c r="C55" s="286" t="s">
        <v>303</v>
      </c>
      <c r="D55" s="287">
        <v>1</v>
      </c>
      <c r="E55" s="285" t="s">
        <v>297</v>
      </c>
      <c r="F55" s="291">
        <v>63</v>
      </c>
      <c r="G55" s="290">
        <v>0</v>
      </c>
      <c r="H55" s="289">
        <f t="shared" ref="H55" si="8">G55*F55</f>
        <v>0</v>
      </c>
    </row>
    <row r="56" spans="1:8" ht="13">
      <c r="A56" s="227"/>
      <c r="B56" s="286"/>
      <c r="C56" s="294"/>
      <c r="D56" s="285"/>
      <c r="E56" s="285"/>
      <c r="F56" s="291"/>
      <c r="G56" s="309"/>
      <c r="H56" s="310"/>
    </row>
    <row r="57" spans="1:8" ht="112.5">
      <c r="A57" s="281">
        <f>A55+1</f>
        <v>15</v>
      </c>
      <c r="B57" s="286" t="s">
        <v>304</v>
      </c>
      <c r="C57" s="286" t="s">
        <v>305</v>
      </c>
      <c r="D57" s="287">
        <v>1</v>
      </c>
      <c r="E57" s="285" t="s">
        <v>94</v>
      </c>
      <c r="F57" s="291">
        <v>4</v>
      </c>
      <c r="G57" s="290">
        <v>0</v>
      </c>
      <c r="H57" s="289">
        <f t="shared" ref="H57" si="9">G57*F57</f>
        <v>0</v>
      </c>
    </row>
    <row r="58" spans="1:8" ht="13">
      <c r="A58" s="227"/>
      <c r="B58" s="286"/>
      <c r="C58" s="311"/>
      <c r="D58" s="311"/>
      <c r="E58" s="311"/>
      <c r="F58" s="291"/>
      <c r="G58" s="309"/>
      <c r="H58" s="310"/>
    </row>
    <row r="59" spans="1:8" ht="13">
      <c r="A59" s="312"/>
      <c r="B59" s="302"/>
      <c r="C59" s="283" t="s">
        <v>306</v>
      </c>
      <c r="D59" s="284"/>
      <c r="E59" s="312"/>
      <c r="F59" s="313"/>
      <c r="G59" s="309"/>
      <c r="H59" s="289"/>
    </row>
    <row r="60" spans="1:8" ht="13">
      <c r="A60" s="312"/>
      <c r="B60" s="314"/>
      <c r="C60" s="315"/>
      <c r="D60" s="316"/>
      <c r="E60" s="312"/>
      <c r="F60" s="313"/>
      <c r="G60" s="300"/>
      <c r="H60" s="289"/>
    </row>
    <row r="61" spans="1:8" ht="77.5">
      <c r="A61" s="281">
        <f>A57+1</f>
        <v>16</v>
      </c>
      <c r="B61" s="314" t="s">
        <v>307</v>
      </c>
      <c r="C61" s="317" t="s">
        <v>308</v>
      </c>
      <c r="D61" s="318">
        <v>1</v>
      </c>
      <c r="E61" s="311" t="s">
        <v>7</v>
      </c>
      <c r="F61" s="291">
        <v>10000</v>
      </c>
      <c r="G61" s="290">
        <v>0</v>
      </c>
      <c r="H61" s="289">
        <f>G61*F61</f>
        <v>0</v>
      </c>
    </row>
    <row r="62" spans="1:8">
      <c r="A62" s="312"/>
      <c r="B62" s="314"/>
      <c r="C62" s="319"/>
      <c r="D62" s="318"/>
      <c r="E62" s="311"/>
      <c r="F62" s="291"/>
      <c r="G62" s="292"/>
      <c r="H62" s="289"/>
    </row>
    <row r="63" spans="1:8" ht="77.5">
      <c r="A63" s="281">
        <f>A61+1</f>
        <v>17</v>
      </c>
      <c r="B63" s="314" t="s">
        <v>309</v>
      </c>
      <c r="C63" s="319" t="s">
        <v>310</v>
      </c>
      <c r="D63" s="318">
        <v>1</v>
      </c>
      <c r="E63" s="311" t="s">
        <v>7</v>
      </c>
      <c r="F63" s="291">
        <v>9000</v>
      </c>
      <c r="G63" s="290">
        <v>0</v>
      </c>
      <c r="H63" s="289">
        <f>G63*F63</f>
        <v>0</v>
      </c>
    </row>
    <row r="64" spans="1:8">
      <c r="A64" s="312"/>
      <c r="B64" s="314"/>
      <c r="C64" s="319"/>
      <c r="D64" s="318"/>
      <c r="E64" s="311"/>
      <c r="F64" s="291"/>
      <c r="G64" s="292"/>
      <c r="H64" s="289"/>
    </row>
    <row r="65" spans="1:8" ht="13">
      <c r="A65" s="320"/>
      <c r="B65" s="314"/>
      <c r="C65" s="321" t="s">
        <v>311</v>
      </c>
      <c r="D65" s="322"/>
      <c r="E65" s="311"/>
      <c r="F65" s="291"/>
      <c r="G65" s="292"/>
      <c r="H65" s="289"/>
    </row>
    <row r="66" spans="1:8" ht="13">
      <c r="A66" s="323"/>
      <c r="B66" s="324"/>
      <c r="C66" s="312"/>
      <c r="D66" s="312"/>
      <c r="E66" s="312"/>
      <c r="F66" s="313"/>
      <c r="G66" s="309"/>
      <c r="H66" s="289"/>
    </row>
    <row r="67" spans="1:8" ht="200">
      <c r="A67" s="325"/>
      <c r="B67" s="320" t="s">
        <v>312</v>
      </c>
      <c r="C67" s="319" t="s">
        <v>313</v>
      </c>
      <c r="D67" s="318"/>
      <c r="E67" s="311"/>
      <c r="F67" s="313"/>
      <c r="G67" s="309"/>
      <c r="H67" s="289"/>
    </row>
    <row r="68" spans="1:8" ht="13">
      <c r="A68" s="325"/>
      <c r="B68" s="324"/>
      <c r="C68" s="311"/>
      <c r="D68" s="311"/>
      <c r="E68" s="311"/>
      <c r="F68" s="313"/>
      <c r="G68" s="309"/>
      <c r="H68" s="289"/>
    </row>
    <row r="69" spans="1:8" ht="162.5">
      <c r="A69" s="325"/>
      <c r="B69" s="320" t="s">
        <v>314</v>
      </c>
      <c r="C69" s="319" t="s">
        <v>315</v>
      </c>
      <c r="D69" s="318"/>
      <c r="E69" s="311"/>
      <c r="F69" s="313"/>
      <c r="G69" s="309"/>
      <c r="H69" s="289"/>
    </row>
    <row r="70" spans="1:8" ht="13">
      <c r="A70" s="325"/>
      <c r="B70" s="324"/>
      <c r="C70" s="311"/>
      <c r="D70" s="311"/>
      <c r="E70" s="311"/>
      <c r="F70" s="313"/>
      <c r="G70" s="309"/>
      <c r="H70" s="289"/>
    </row>
    <row r="71" spans="1:8" ht="137.5">
      <c r="A71" s="325"/>
      <c r="B71" s="320" t="s">
        <v>316</v>
      </c>
      <c r="C71" s="319" t="s">
        <v>317</v>
      </c>
      <c r="D71" s="318"/>
      <c r="E71" s="311"/>
      <c r="F71" s="313"/>
      <c r="G71" s="309"/>
      <c r="H71" s="289"/>
    </row>
    <row r="72" spans="1:8" ht="13">
      <c r="A72" s="325"/>
      <c r="B72" s="285"/>
      <c r="C72" s="311"/>
      <c r="D72" s="311"/>
      <c r="E72" s="311"/>
      <c r="F72" s="313"/>
      <c r="G72" s="309"/>
      <c r="H72" s="289"/>
    </row>
    <row r="73" spans="1:8" ht="175">
      <c r="A73" s="325"/>
      <c r="B73" s="320" t="s">
        <v>318</v>
      </c>
      <c r="C73" s="319" t="s">
        <v>319</v>
      </c>
      <c r="D73" s="318"/>
      <c r="E73" s="311"/>
      <c r="F73" s="313"/>
      <c r="G73" s="292"/>
      <c r="H73" s="289"/>
    </row>
    <row r="74" spans="1:8">
      <c r="A74" s="325"/>
      <c r="B74" s="324"/>
      <c r="C74" s="311"/>
      <c r="D74" s="311"/>
      <c r="E74" s="311"/>
      <c r="F74" s="313"/>
      <c r="G74" s="300"/>
      <c r="H74" s="289"/>
    </row>
    <row r="75" spans="1:8" ht="162.5">
      <c r="A75" s="325"/>
      <c r="B75" s="320" t="s">
        <v>320</v>
      </c>
      <c r="C75" s="319" t="s">
        <v>321</v>
      </c>
      <c r="D75" s="318"/>
      <c r="E75" s="311"/>
      <c r="F75" s="313"/>
      <c r="G75" s="292"/>
      <c r="H75" s="289"/>
    </row>
    <row r="76" spans="1:8" ht="13">
      <c r="A76" s="325"/>
      <c r="B76" s="324"/>
      <c r="C76" s="319"/>
      <c r="D76" s="318"/>
      <c r="E76" s="311"/>
      <c r="F76" s="313"/>
      <c r="G76" s="309"/>
      <c r="H76" s="289"/>
    </row>
    <row r="77" spans="1:8" ht="175">
      <c r="A77" s="325"/>
      <c r="B77" s="320" t="s">
        <v>322</v>
      </c>
      <c r="C77" s="319" t="s">
        <v>323</v>
      </c>
      <c r="D77" s="318"/>
      <c r="E77" s="311"/>
      <c r="F77" s="313"/>
      <c r="G77" s="292"/>
      <c r="H77" s="289"/>
    </row>
    <row r="78" spans="1:8">
      <c r="A78" s="325"/>
      <c r="B78" s="285"/>
      <c r="C78" s="311"/>
      <c r="D78" s="311"/>
      <c r="E78" s="311"/>
      <c r="F78" s="313"/>
      <c r="G78" s="300"/>
      <c r="H78" s="289"/>
    </row>
    <row r="79" spans="1:8" ht="162.5">
      <c r="A79" s="325"/>
      <c r="B79" s="320" t="s">
        <v>324</v>
      </c>
      <c r="C79" s="319" t="s">
        <v>325</v>
      </c>
      <c r="D79" s="318"/>
      <c r="E79" s="311"/>
      <c r="F79" s="313"/>
      <c r="G79" s="292"/>
      <c r="H79" s="289"/>
    </row>
    <row r="80" spans="1:8" ht="13">
      <c r="A80" s="312"/>
      <c r="B80" s="324"/>
      <c r="C80" s="319"/>
      <c r="D80" s="318"/>
      <c r="E80" s="311"/>
      <c r="F80" s="313"/>
      <c r="G80" s="309"/>
      <c r="H80" s="289"/>
    </row>
    <row r="81" spans="1:8" ht="104.5">
      <c r="A81" s="320"/>
      <c r="B81" s="311"/>
      <c r="C81" s="319" t="s">
        <v>326</v>
      </c>
      <c r="D81" s="318"/>
      <c r="E81" s="311"/>
      <c r="F81" s="313"/>
      <c r="G81" s="292"/>
      <c r="H81" s="289"/>
    </row>
    <row r="82" spans="1:8">
      <c r="A82" s="312"/>
      <c r="B82" s="314"/>
      <c r="C82" s="319"/>
      <c r="D82" s="318"/>
      <c r="E82" s="311"/>
      <c r="F82" s="291"/>
      <c r="G82" s="292"/>
      <c r="H82" s="289"/>
    </row>
    <row r="83" spans="1:8">
      <c r="A83" s="312"/>
      <c r="B83" s="314"/>
      <c r="C83" s="319"/>
      <c r="D83" s="318"/>
      <c r="E83" s="311"/>
      <c r="F83" s="291"/>
      <c r="G83" s="292"/>
      <c r="H83" s="289"/>
    </row>
    <row r="84" spans="1:8">
      <c r="A84" s="312"/>
      <c r="B84" s="314"/>
      <c r="C84" s="319"/>
      <c r="D84" s="318"/>
      <c r="E84" s="311"/>
      <c r="F84" s="291"/>
      <c r="G84" s="292"/>
      <c r="H84" s="289"/>
    </row>
    <row r="85" spans="1:8" ht="13">
      <c r="A85" s="281"/>
      <c r="B85" s="294"/>
      <c r="C85" s="283" t="s">
        <v>327</v>
      </c>
      <c r="D85" s="284"/>
      <c r="E85" s="326"/>
      <c r="F85" s="327"/>
      <c r="G85" s="310"/>
      <c r="H85" s="310"/>
    </row>
    <row r="86" spans="1:8">
      <c r="A86" s="294"/>
      <c r="B86" s="294"/>
      <c r="C86" s="294"/>
      <c r="D86" s="285"/>
      <c r="E86" s="285"/>
      <c r="F86" s="291"/>
      <c r="G86" s="300"/>
      <c r="H86" s="300"/>
    </row>
    <row r="87" spans="1:8" ht="75">
      <c r="A87" s="281">
        <f>A63+1</f>
        <v>18</v>
      </c>
      <c r="B87" s="286" t="s">
        <v>328</v>
      </c>
      <c r="C87" s="286" t="s">
        <v>329</v>
      </c>
      <c r="D87" s="318">
        <v>1</v>
      </c>
      <c r="E87" s="285" t="s">
        <v>297</v>
      </c>
      <c r="F87" s="291">
        <v>34</v>
      </c>
      <c r="G87" s="290">
        <v>0</v>
      </c>
      <c r="H87" s="289">
        <f>G87*F87</f>
        <v>0</v>
      </c>
    </row>
    <row r="88" spans="1:8">
      <c r="A88" s="294"/>
      <c r="B88" s="294"/>
      <c r="C88" s="294"/>
      <c r="D88" s="285"/>
      <c r="E88" s="285"/>
      <c r="F88" s="328"/>
      <c r="G88" s="300"/>
      <c r="H88" s="300"/>
    </row>
    <row r="89" spans="1:8" ht="62.5">
      <c r="A89" s="281">
        <f>A87+1</f>
        <v>19</v>
      </c>
      <c r="B89" s="286" t="s">
        <v>330</v>
      </c>
      <c r="C89" s="286" t="s">
        <v>331</v>
      </c>
      <c r="D89" s="287">
        <v>1</v>
      </c>
      <c r="E89" s="285" t="s">
        <v>94</v>
      </c>
      <c r="F89" s="291">
        <v>60</v>
      </c>
      <c r="G89" s="290">
        <v>0</v>
      </c>
      <c r="H89" s="289">
        <f t="shared" ref="H89" si="10">G89*F89</f>
        <v>0</v>
      </c>
    </row>
    <row r="90" spans="1:8">
      <c r="A90" s="281"/>
      <c r="B90" s="286"/>
      <c r="C90" s="286"/>
      <c r="D90" s="287"/>
      <c r="E90" s="285"/>
      <c r="F90" s="291"/>
      <c r="G90" s="300"/>
      <c r="H90" s="289"/>
    </row>
    <row r="91" spans="1:8" ht="13">
      <c r="A91" s="281"/>
      <c r="B91" s="294"/>
      <c r="C91" s="283" t="s">
        <v>332</v>
      </c>
      <c r="D91" s="284"/>
      <c r="E91" s="329"/>
      <c r="F91" s="330"/>
      <c r="G91" s="289"/>
      <c r="H91" s="289"/>
    </row>
    <row r="92" spans="1:8" ht="13">
      <c r="A92" s="294"/>
      <c r="B92" s="294"/>
      <c r="C92" s="331"/>
      <c r="D92" s="332"/>
      <c r="E92" s="329"/>
      <c r="F92" s="333"/>
      <c r="G92" s="289"/>
      <c r="H92" s="289"/>
    </row>
    <row r="93" spans="1:8" ht="37.5">
      <c r="A93" s="281">
        <f>A89+1</f>
        <v>20</v>
      </c>
      <c r="B93" s="286" t="s">
        <v>333</v>
      </c>
      <c r="C93" s="334" t="s">
        <v>334</v>
      </c>
      <c r="D93" s="287">
        <v>1</v>
      </c>
      <c r="E93" s="285" t="s">
        <v>94</v>
      </c>
      <c r="F93" s="291">
        <v>1</v>
      </c>
      <c r="G93" s="290">
        <v>0</v>
      </c>
      <c r="H93" s="289">
        <f>G93*F93</f>
        <v>0</v>
      </c>
    </row>
    <row r="94" spans="1:8">
      <c r="A94" s="281"/>
      <c r="B94" s="286"/>
      <c r="C94" s="334"/>
      <c r="D94" s="287"/>
      <c r="E94" s="285"/>
      <c r="F94" s="291"/>
      <c r="G94" s="290"/>
      <c r="H94" s="289"/>
    </row>
    <row r="95" spans="1:8" ht="13">
      <c r="A95" s="335" t="s">
        <v>128</v>
      </c>
      <c r="B95" s="285"/>
      <c r="C95" s="336" t="s">
        <v>335</v>
      </c>
      <c r="D95" s="337"/>
      <c r="E95" s="285"/>
      <c r="F95" s="291"/>
      <c r="G95" s="290"/>
      <c r="H95" s="289"/>
    </row>
    <row r="96" spans="1:8">
      <c r="A96" s="281"/>
      <c r="B96" s="286"/>
      <c r="C96" s="334"/>
      <c r="D96" s="287"/>
      <c r="E96" s="285"/>
      <c r="F96" s="291"/>
      <c r="G96" s="290"/>
      <c r="H96" s="289"/>
    </row>
    <row r="97" spans="1:8" ht="13">
      <c r="A97" s="281"/>
      <c r="B97" s="282"/>
      <c r="C97" s="283" t="s">
        <v>282</v>
      </c>
      <c r="D97" s="284"/>
      <c r="E97" s="285"/>
      <c r="F97" s="291"/>
      <c r="G97" s="300"/>
      <c r="H97" s="289"/>
    </row>
    <row r="98" spans="1:8" ht="62.5">
      <c r="A98" s="281">
        <f>A93+1</f>
        <v>21</v>
      </c>
      <c r="B98" s="282" t="s">
        <v>288</v>
      </c>
      <c r="C98" s="286" t="s">
        <v>289</v>
      </c>
      <c r="D98" s="287">
        <v>1</v>
      </c>
      <c r="E98" s="285" t="s">
        <v>285</v>
      </c>
      <c r="F98" s="288">
        <v>110</v>
      </c>
      <c r="G98" s="290">
        <v>0</v>
      </c>
      <c r="H98" s="289">
        <f t="shared" ref="H98:H100" si="11">G98*F98</f>
        <v>0</v>
      </c>
    </row>
    <row r="99" spans="1:8">
      <c r="A99" s="281"/>
      <c r="B99" s="282"/>
      <c r="C99" s="286"/>
      <c r="D99" s="287"/>
      <c r="E99" s="285"/>
      <c r="F99" s="288"/>
      <c r="G99" s="290"/>
      <c r="H99" s="289"/>
    </row>
    <row r="100" spans="1:8" ht="62.5">
      <c r="A100" s="281">
        <f>A98+1</f>
        <v>22</v>
      </c>
      <c r="B100" s="282" t="s">
        <v>286</v>
      </c>
      <c r="C100" s="286" t="s">
        <v>287</v>
      </c>
      <c r="D100" s="287">
        <v>1</v>
      </c>
      <c r="E100" s="285" t="s">
        <v>285</v>
      </c>
      <c r="F100" s="288">
        <v>200</v>
      </c>
      <c r="G100" s="290">
        <v>0</v>
      </c>
      <c r="H100" s="289">
        <f t="shared" si="11"/>
        <v>0</v>
      </c>
    </row>
    <row r="101" spans="1:8">
      <c r="A101" s="281"/>
      <c r="B101" s="282"/>
      <c r="C101" s="286"/>
      <c r="D101" s="287"/>
      <c r="E101" s="285"/>
      <c r="F101" s="288"/>
      <c r="G101" s="290"/>
      <c r="H101" s="289"/>
    </row>
    <row r="102" spans="1:8" ht="13">
      <c r="A102" s="227"/>
      <c r="B102" s="286"/>
      <c r="C102" s="283" t="s">
        <v>294</v>
      </c>
      <c r="D102" s="284"/>
      <c r="E102" s="285"/>
      <c r="F102" s="291"/>
      <c r="G102" s="309"/>
      <c r="H102" s="310"/>
    </row>
    <row r="103" spans="1:8" ht="13">
      <c r="A103" s="227"/>
      <c r="B103" s="286"/>
      <c r="C103" s="283"/>
      <c r="D103" s="284"/>
      <c r="E103" s="285"/>
      <c r="F103" s="291"/>
      <c r="G103" s="309"/>
      <c r="H103" s="310"/>
    </row>
    <row r="104" spans="1:8" ht="112.5">
      <c r="A104" s="281">
        <f>A100+1</f>
        <v>23</v>
      </c>
      <c r="B104" s="286" t="s">
        <v>298</v>
      </c>
      <c r="C104" s="286" t="s">
        <v>299</v>
      </c>
      <c r="D104" s="287">
        <v>1</v>
      </c>
      <c r="E104" s="285" t="s">
        <v>297</v>
      </c>
      <c r="F104" s="291">
        <v>2</v>
      </c>
      <c r="G104" s="290">
        <v>0</v>
      </c>
      <c r="H104" s="289">
        <f t="shared" ref="H104" si="12">G104*F104</f>
        <v>0</v>
      </c>
    </row>
    <row r="105" spans="1:8">
      <c r="A105" s="281"/>
      <c r="B105" s="286"/>
      <c r="C105" s="286"/>
      <c r="D105" s="287"/>
      <c r="E105" s="285"/>
      <c r="F105" s="291"/>
      <c r="G105" s="290"/>
      <c r="H105" s="289"/>
    </row>
    <row r="106" spans="1:8" ht="13">
      <c r="A106" s="312"/>
      <c r="B106" s="302"/>
      <c r="C106" s="283" t="s">
        <v>306</v>
      </c>
      <c r="D106" s="284"/>
      <c r="E106" s="312"/>
      <c r="F106" s="313"/>
      <c r="G106" s="309"/>
      <c r="H106" s="289"/>
    </row>
    <row r="107" spans="1:8" ht="13">
      <c r="A107" s="312"/>
      <c r="B107" s="314"/>
      <c r="C107" s="315"/>
      <c r="D107" s="316"/>
      <c r="E107" s="312"/>
      <c r="F107" s="313"/>
      <c r="G107" s="300"/>
      <c r="H107" s="289"/>
    </row>
    <row r="108" spans="1:8" ht="77.5">
      <c r="A108" s="281">
        <f>A104+1</f>
        <v>24</v>
      </c>
      <c r="B108" s="314" t="s">
        <v>307</v>
      </c>
      <c r="C108" s="317" t="s">
        <v>308</v>
      </c>
      <c r="D108" s="318">
        <v>1</v>
      </c>
      <c r="E108" s="311" t="s">
        <v>7</v>
      </c>
      <c r="F108" s="291">
        <v>230</v>
      </c>
      <c r="G108" s="290">
        <v>0</v>
      </c>
      <c r="H108" s="289">
        <f>G108*F108</f>
        <v>0</v>
      </c>
    </row>
    <row r="109" spans="1:8">
      <c r="A109" s="312"/>
      <c r="B109" s="314"/>
      <c r="C109" s="319"/>
      <c r="D109" s="318"/>
      <c r="E109" s="311"/>
      <c r="F109" s="291"/>
      <c r="G109" s="292"/>
      <c r="H109" s="289"/>
    </row>
    <row r="110" spans="1:8" ht="77.5">
      <c r="A110" s="281">
        <f>A108+1</f>
        <v>25</v>
      </c>
      <c r="B110" s="314" t="s">
        <v>309</v>
      </c>
      <c r="C110" s="319" t="s">
        <v>310</v>
      </c>
      <c r="D110" s="318">
        <v>1</v>
      </c>
      <c r="E110" s="311" t="s">
        <v>7</v>
      </c>
      <c r="F110" s="291">
        <v>400</v>
      </c>
      <c r="G110" s="290">
        <v>0</v>
      </c>
      <c r="H110" s="289">
        <f>G110*F110</f>
        <v>0</v>
      </c>
    </row>
    <row r="111" spans="1:8">
      <c r="A111" s="281"/>
      <c r="B111" s="293"/>
      <c r="C111" s="286"/>
      <c r="D111" s="287"/>
      <c r="E111" s="287"/>
      <c r="F111" s="288"/>
      <c r="G111" s="290"/>
      <c r="H111" s="289"/>
    </row>
    <row r="112" spans="1:8" ht="50">
      <c r="A112" s="281">
        <f>A110+1</f>
        <v>26</v>
      </c>
      <c r="B112" s="282" t="s">
        <v>273</v>
      </c>
      <c r="C112" s="286" t="s">
        <v>274</v>
      </c>
      <c r="D112" s="287">
        <v>1</v>
      </c>
      <c r="E112" s="287" t="s">
        <v>94</v>
      </c>
      <c r="F112" s="288">
        <v>6</v>
      </c>
      <c r="G112" s="290">
        <v>0</v>
      </c>
      <c r="H112" s="289">
        <f t="shared" ref="H112" si="13">G112*F112</f>
        <v>0</v>
      </c>
    </row>
    <row r="113" spans="1:8">
      <c r="A113" s="281"/>
      <c r="B113" s="282"/>
      <c r="C113" s="286"/>
      <c r="D113" s="287"/>
      <c r="E113" s="287"/>
      <c r="F113" s="288"/>
      <c r="G113" s="290"/>
      <c r="H113" s="289"/>
    </row>
    <row r="114" spans="1:8" ht="13">
      <c r="A114" s="281"/>
      <c r="B114" s="294"/>
      <c r="C114" s="283" t="s">
        <v>327</v>
      </c>
      <c r="D114" s="284"/>
      <c r="E114" s="326"/>
      <c r="F114" s="327"/>
      <c r="G114" s="310"/>
      <c r="H114" s="310"/>
    </row>
    <row r="115" spans="1:8">
      <c r="A115" s="294"/>
      <c r="B115" s="294"/>
      <c r="C115" s="294"/>
      <c r="D115" s="285"/>
      <c r="E115" s="285"/>
      <c r="F115" s="328"/>
      <c r="G115" s="300"/>
      <c r="H115" s="300"/>
    </row>
    <row r="116" spans="1:8" ht="62.5">
      <c r="A116" s="281">
        <f>A112+1</f>
        <v>27</v>
      </c>
      <c r="B116" s="286" t="s">
        <v>330</v>
      </c>
      <c r="C116" s="286" t="s">
        <v>331</v>
      </c>
      <c r="D116" s="287">
        <v>1</v>
      </c>
      <c r="E116" s="285" t="s">
        <v>94</v>
      </c>
      <c r="F116" s="291">
        <v>6</v>
      </c>
      <c r="G116" s="290">
        <v>0</v>
      </c>
      <c r="H116" s="289">
        <f t="shared" ref="H116" si="14">G116*F116</f>
        <v>0</v>
      </c>
    </row>
    <row r="117" spans="1:8">
      <c r="A117" s="281"/>
      <c r="B117" s="286"/>
      <c r="C117" s="286"/>
      <c r="D117" s="287"/>
      <c r="E117" s="285"/>
      <c r="F117" s="291"/>
      <c r="G117" s="290"/>
      <c r="H117" s="289"/>
    </row>
    <row r="118" spans="1:8">
      <c r="A118" s="281"/>
      <c r="B118" s="286"/>
      <c r="C118" s="286"/>
      <c r="D118" s="287"/>
      <c r="E118" s="285"/>
      <c r="F118" s="291"/>
      <c r="G118" s="290"/>
      <c r="H118" s="289"/>
    </row>
    <row r="119" spans="1:8">
      <c r="A119" s="281"/>
      <c r="B119" s="286"/>
      <c r="C119" s="286"/>
      <c r="D119" s="287"/>
      <c r="E119" s="285"/>
      <c r="F119" s="291"/>
      <c r="G119" s="290"/>
      <c r="H119" s="289"/>
    </row>
    <row r="120" spans="1:8">
      <c r="A120" s="281"/>
      <c r="B120" s="286"/>
      <c r="C120" s="286"/>
      <c r="D120" s="287"/>
      <c r="E120" s="285"/>
      <c r="F120" s="291"/>
      <c r="G120" s="290"/>
      <c r="H120" s="289"/>
    </row>
    <row r="121" spans="1:8">
      <c r="A121" s="281"/>
      <c r="B121" s="286"/>
      <c r="C121" s="286"/>
      <c r="D121" s="287"/>
      <c r="E121" s="285"/>
      <c r="F121" s="291"/>
      <c r="G121" s="290"/>
      <c r="H121" s="289"/>
    </row>
    <row r="122" spans="1:8" ht="13">
      <c r="A122" s="338" t="s">
        <v>162</v>
      </c>
      <c r="B122" s="338"/>
      <c r="C122" s="339" t="s">
        <v>336</v>
      </c>
      <c r="D122" s="340"/>
      <c r="E122" s="341"/>
      <c r="F122" s="342"/>
      <c r="G122" s="342"/>
      <c r="H122" s="343"/>
    </row>
    <row r="123" spans="1:8" ht="13">
      <c r="A123" s="338"/>
      <c r="B123" s="338"/>
      <c r="C123" s="339"/>
      <c r="D123" s="340"/>
      <c r="E123" s="341"/>
      <c r="F123" s="342"/>
      <c r="G123" s="342"/>
      <c r="H123" s="343"/>
    </row>
    <row r="124" spans="1:8" ht="13">
      <c r="A124" s="344"/>
      <c r="B124" s="317"/>
      <c r="C124" s="321" t="s">
        <v>12</v>
      </c>
      <c r="D124" s="304"/>
      <c r="E124" s="345"/>
      <c r="F124" s="291"/>
      <c r="G124" s="346"/>
      <c r="H124" s="300"/>
    </row>
    <row r="125" spans="1:8" ht="13">
      <c r="A125" s="344"/>
      <c r="B125" s="317"/>
      <c r="C125" s="283"/>
      <c r="D125" s="304"/>
      <c r="E125" s="345"/>
      <c r="F125" s="291"/>
      <c r="G125" s="346"/>
      <c r="H125" s="300"/>
    </row>
    <row r="126" spans="1:8" ht="75">
      <c r="A126" s="281">
        <f>A116+1</f>
        <v>28</v>
      </c>
      <c r="B126" s="317" t="s">
        <v>337</v>
      </c>
      <c r="C126" s="286" t="s">
        <v>338</v>
      </c>
      <c r="D126" s="347">
        <v>1</v>
      </c>
      <c r="E126" s="345" t="s">
        <v>339</v>
      </c>
      <c r="F126" s="291">
        <v>20000</v>
      </c>
      <c r="G126" s="290">
        <v>0</v>
      </c>
      <c r="H126" s="300">
        <f>G126*F126/D126</f>
        <v>0</v>
      </c>
    </row>
    <row r="127" spans="1:8" ht="13">
      <c r="A127" s="281"/>
      <c r="B127" s="317"/>
      <c r="C127" s="286"/>
      <c r="D127" s="284"/>
      <c r="E127" s="345"/>
      <c r="F127" s="291"/>
      <c r="G127" s="348"/>
      <c r="H127" s="300"/>
    </row>
    <row r="128" spans="1:8" ht="87.5">
      <c r="A128" s="281">
        <f>A126+1</f>
        <v>29</v>
      </c>
      <c r="B128" s="317" t="s">
        <v>340</v>
      </c>
      <c r="C128" s="286" t="s">
        <v>341</v>
      </c>
      <c r="D128" s="287">
        <v>1</v>
      </c>
      <c r="E128" s="345" t="s">
        <v>339</v>
      </c>
      <c r="F128" s="291">
        <v>20000</v>
      </c>
      <c r="G128" s="290">
        <v>0</v>
      </c>
      <c r="H128" s="300">
        <f>G128*F128/D128</f>
        <v>0</v>
      </c>
    </row>
    <row r="129" spans="1:8">
      <c r="A129" s="281"/>
      <c r="B129" s="317"/>
      <c r="C129" s="286"/>
      <c r="D129" s="287"/>
      <c r="E129" s="345"/>
      <c r="F129" s="291"/>
      <c r="G129" s="346"/>
      <c r="H129" s="300"/>
    </row>
    <row r="130" spans="1:8" ht="37.5">
      <c r="A130" s="281">
        <f>A128+1</f>
        <v>30</v>
      </c>
      <c r="B130" s="349" t="s">
        <v>342</v>
      </c>
      <c r="C130" s="286" t="s">
        <v>343</v>
      </c>
      <c r="D130" s="350">
        <v>1</v>
      </c>
      <c r="E130" s="345" t="s">
        <v>344</v>
      </c>
      <c r="F130" s="291">
        <v>20000</v>
      </c>
      <c r="G130" s="290">
        <v>0</v>
      </c>
      <c r="H130" s="300">
        <f>G130*F130/D130</f>
        <v>0</v>
      </c>
    </row>
    <row r="131" spans="1:8">
      <c r="A131" s="281"/>
      <c r="B131" s="317"/>
      <c r="C131" s="286"/>
      <c r="D131" s="304"/>
      <c r="E131" s="345"/>
      <c r="F131" s="291"/>
      <c r="G131" s="291"/>
      <c r="H131" s="300"/>
    </row>
    <row r="132" spans="1:8" ht="62.5">
      <c r="A132" s="281">
        <f>A130+1</f>
        <v>31</v>
      </c>
      <c r="B132" s="349" t="s">
        <v>345</v>
      </c>
      <c r="C132" s="286" t="s">
        <v>346</v>
      </c>
      <c r="D132" s="350">
        <v>1</v>
      </c>
      <c r="E132" s="345" t="s">
        <v>7</v>
      </c>
      <c r="F132" s="291">
        <v>800</v>
      </c>
      <c r="G132" s="290">
        <v>0</v>
      </c>
      <c r="H132" s="300">
        <f>G132*F132/D132</f>
        <v>0</v>
      </c>
    </row>
    <row r="133" spans="1:8">
      <c r="A133" s="281"/>
      <c r="B133" s="351"/>
      <c r="C133" s="286"/>
      <c r="D133" s="350"/>
      <c r="E133" s="345"/>
      <c r="F133" s="291"/>
      <c r="G133" s="346"/>
      <c r="H133" s="300"/>
    </row>
    <row r="134" spans="1:8" ht="37.5">
      <c r="A134" s="281">
        <f>A132+1</f>
        <v>32</v>
      </c>
      <c r="B134" s="349" t="s">
        <v>347</v>
      </c>
      <c r="C134" s="286" t="s">
        <v>348</v>
      </c>
      <c r="D134" s="350">
        <v>1</v>
      </c>
      <c r="E134" s="345" t="s">
        <v>7</v>
      </c>
      <c r="F134" s="291">
        <v>800</v>
      </c>
      <c r="G134" s="290">
        <v>0</v>
      </c>
      <c r="H134" s="300">
        <f t="shared" ref="H134" si="15">G134*F134/D134</f>
        <v>0</v>
      </c>
    </row>
    <row r="135" spans="1:8">
      <c r="A135" s="281"/>
      <c r="B135" s="351"/>
      <c r="C135" s="286"/>
      <c r="D135" s="350"/>
      <c r="E135" s="345"/>
      <c r="F135" s="291"/>
      <c r="G135" s="346"/>
      <c r="H135" s="300"/>
    </row>
    <row r="136" spans="1:8" ht="37.5">
      <c r="A136" s="281">
        <f>A134+1</f>
        <v>33</v>
      </c>
      <c r="B136" s="349" t="s">
        <v>349</v>
      </c>
      <c r="C136" s="286" t="s">
        <v>350</v>
      </c>
      <c r="D136" s="350">
        <v>1</v>
      </c>
      <c r="E136" s="345" t="s">
        <v>7</v>
      </c>
      <c r="F136" s="291">
        <v>800</v>
      </c>
      <c r="G136" s="290">
        <v>0</v>
      </c>
      <c r="H136" s="300">
        <f t="shared" ref="H136:H148" si="16">G136*F136/D136</f>
        <v>0</v>
      </c>
    </row>
    <row r="137" spans="1:8">
      <c r="A137" s="281"/>
      <c r="B137" s="349"/>
      <c r="C137" s="286"/>
      <c r="D137" s="350"/>
      <c r="E137" s="345"/>
      <c r="F137" s="291"/>
      <c r="G137" s="346"/>
      <c r="H137" s="300"/>
    </row>
    <row r="138" spans="1:8" ht="25">
      <c r="A138" s="281">
        <f>A136+1</f>
        <v>34</v>
      </c>
      <c r="B138" s="351" t="s">
        <v>351</v>
      </c>
      <c r="C138" s="349" t="s">
        <v>352</v>
      </c>
      <c r="D138" s="352">
        <v>1</v>
      </c>
      <c r="E138" s="285" t="s">
        <v>7</v>
      </c>
      <c r="F138" s="353">
        <v>500</v>
      </c>
      <c r="G138" s="290">
        <v>0</v>
      </c>
      <c r="H138" s="300">
        <f t="shared" si="16"/>
        <v>0</v>
      </c>
    </row>
    <row r="139" spans="1:8">
      <c r="A139" s="351"/>
      <c r="B139" s="351"/>
      <c r="C139" s="349"/>
      <c r="D139" s="352"/>
      <c r="E139" s="285"/>
      <c r="F139" s="353"/>
      <c r="G139" s="346"/>
      <c r="H139" s="300"/>
    </row>
    <row r="140" spans="1:8" ht="62.5">
      <c r="A140" s="281">
        <f>A138+1</f>
        <v>35</v>
      </c>
      <c r="B140" s="282" t="s">
        <v>353</v>
      </c>
      <c r="C140" s="354" t="s">
        <v>354</v>
      </c>
      <c r="D140" s="350">
        <v>1</v>
      </c>
      <c r="E140" s="285" t="s">
        <v>7</v>
      </c>
      <c r="F140" s="355">
        <v>500</v>
      </c>
      <c r="G140" s="290">
        <v>0</v>
      </c>
      <c r="H140" s="356">
        <f t="shared" ref="H140" si="17">F140*G140/D140</f>
        <v>0</v>
      </c>
    </row>
    <row r="141" spans="1:8">
      <c r="A141" s="351"/>
      <c r="B141" s="351"/>
      <c r="C141" s="349"/>
      <c r="D141" s="352"/>
      <c r="E141" s="285"/>
      <c r="F141" s="353"/>
      <c r="G141" s="346"/>
      <c r="H141" s="300"/>
    </row>
    <row r="142" spans="1:8" ht="37.5">
      <c r="A142" s="281">
        <f>A140+1</f>
        <v>36</v>
      </c>
      <c r="B142" s="317" t="s">
        <v>355</v>
      </c>
      <c r="C142" s="286" t="s">
        <v>356</v>
      </c>
      <c r="D142" s="347">
        <v>1</v>
      </c>
      <c r="E142" s="345" t="s">
        <v>339</v>
      </c>
      <c r="F142" s="291">
        <v>20000</v>
      </c>
      <c r="G142" s="290">
        <v>0</v>
      </c>
      <c r="H142" s="300">
        <f t="shared" si="16"/>
        <v>0</v>
      </c>
    </row>
    <row r="143" spans="1:8" ht="13">
      <c r="A143" s="281"/>
      <c r="B143" s="317"/>
      <c r="C143" s="286"/>
      <c r="D143" s="284"/>
      <c r="E143" s="345"/>
      <c r="F143" s="291"/>
      <c r="G143" s="346"/>
      <c r="H143" s="300"/>
    </row>
    <row r="144" spans="1:8" ht="25">
      <c r="A144" s="281">
        <f>A142+1</f>
        <v>37</v>
      </c>
      <c r="B144" s="317" t="s">
        <v>357</v>
      </c>
      <c r="C144" s="286" t="s">
        <v>358</v>
      </c>
      <c r="D144" s="287">
        <v>1</v>
      </c>
      <c r="E144" s="345" t="s">
        <v>359</v>
      </c>
      <c r="F144" s="291">
        <v>10</v>
      </c>
      <c r="G144" s="290">
        <v>0</v>
      </c>
      <c r="H144" s="300">
        <f t="shared" si="16"/>
        <v>0</v>
      </c>
    </row>
    <row r="145" spans="1:8">
      <c r="A145" s="281"/>
      <c r="B145" s="317"/>
      <c r="C145" s="286"/>
      <c r="D145" s="287"/>
      <c r="E145" s="345"/>
      <c r="F145" s="291"/>
      <c r="G145" s="346"/>
      <c r="H145" s="300"/>
    </row>
    <row r="146" spans="1:8" ht="25">
      <c r="A146" s="281">
        <f>A144+1</f>
        <v>38</v>
      </c>
      <c r="B146" s="317" t="s">
        <v>360</v>
      </c>
      <c r="C146" s="286" t="s">
        <v>361</v>
      </c>
      <c r="D146" s="350">
        <v>1</v>
      </c>
      <c r="E146" s="345" t="s">
        <v>359</v>
      </c>
      <c r="F146" s="291">
        <v>10</v>
      </c>
      <c r="G146" s="290">
        <v>0</v>
      </c>
      <c r="H146" s="300">
        <f t="shared" si="16"/>
        <v>0</v>
      </c>
    </row>
    <row r="147" spans="1:8">
      <c r="A147" s="281"/>
      <c r="B147" s="317"/>
      <c r="C147" s="286"/>
      <c r="D147" s="350"/>
      <c r="E147" s="345"/>
      <c r="F147" s="291"/>
      <c r="G147" s="346"/>
      <c r="H147" s="300"/>
    </row>
    <row r="148" spans="1:8" ht="25">
      <c r="A148" s="281">
        <f>A146+1</f>
        <v>39</v>
      </c>
      <c r="B148" s="281" t="s">
        <v>362</v>
      </c>
      <c r="C148" s="286" t="s">
        <v>363</v>
      </c>
      <c r="D148" s="318">
        <v>1</v>
      </c>
      <c r="E148" s="311" t="s">
        <v>94</v>
      </c>
      <c r="F148" s="291">
        <v>6</v>
      </c>
      <c r="G148" s="290">
        <v>0</v>
      </c>
      <c r="H148" s="300">
        <f t="shared" si="16"/>
        <v>0</v>
      </c>
    </row>
    <row r="149" spans="1:8">
      <c r="A149" s="281"/>
      <c r="B149" s="281"/>
      <c r="C149" s="286"/>
      <c r="D149" s="318"/>
      <c r="E149" s="311"/>
      <c r="F149" s="291"/>
      <c r="G149" s="291"/>
      <c r="H149" s="300"/>
    </row>
    <row r="150" spans="1:8" ht="13">
      <c r="A150" s="344" t="s">
        <v>164</v>
      </c>
      <c r="B150" s="317"/>
      <c r="C150" s="357" t="s">
        <v>364</v>
      </c>
      <c r="D150" s="287"/>
      <c r="E150" s="345"/>
      <c r="F150" s="291"/>
      <c r="G150" s="346"/>
      <c r="H150" s="300"/>
    </row>
    <row r="151" spans="1:8" ht="13">
      <c r="A151" s="281"/>
      <c r="B151" s="317"/>
      <c r="C151" s="283"/>
      <c r="D151" s="284"/>
      <c r="E151" s="345"/>
      <c r="F151" s="291"/>
      <c r="G151" s="346"/>
      <c r="H151" s="300"/>
    </row>
    <row r="152" spans="1:8" ht="225">
      <c r="A152" s="351"/>
      <c r="B152" s="282"/>
      <c r="C152" s="286" t="s">
        <v>365</v>
      </c>
      <c r="D152" s="350"/>
      <c r="E152" s="285"/>
      <c r="F152" s="291"/>
      <c r="G152" s="291"/>
      <c r="H152" s="300"/>
    </row>
    <row r="153" spans="1:8">
      <c r="A153" s="351"/>
      <c r="B153" s="351"/>
      <c r="C153" s="286"/>
      <c r="D153" s="350"/>
      <c r="E153" s="285"/>
      <c r="F153" s="291"/>
      <c r="G153" s="291"/>
      <c r="H153" s="300"/>
    </row>
    <row r="154" spans="1:8" ht="50">
      <c r="A154" s="358">
        <f>A148+1</f>
        <v>40</v>
      </c>
      <c r="B154" s="281" t="s">
        <v>188</v>
      </c>
      <c r="C154" s="286" t="s">
        <v>189</v>
      </c>
      <c r="D154" s="345">
        <v>100</v>
      </c>
      <c r="E154" s="345" t="s">
        <v>76</v>
      </c>
      <c r="F154" s="291">
        <v>25</v>
      </c>
      <c r="G154" s="290">
        <v>0</v>
      </c>
      <c r="H154" s="300">
        <f>G154*F154/D154</f>
        <v>0</v>
      </c>
    </row>
    <row r="155" spans="1:8">
      <c r="A155" s="281"/>
      <c r="B155" s="282"/>
      <c r="C155" s="286"/>
      <c r="D155" s="350"/>
      <c r="E155" s="285"/>
      <c r="F155" s="291"/>
      <c r="G155" s="291"/>
      <c r="H155" s="300"/>
    </row>
    <row r="156" spans="1:8" ht="75">
      <c r="A156" s="358">
        <f>A154+1</f>
        <v>41</v>
      </c>
      <c r="B156" s="286" t="s">
        <v>188</v>
      </c>
      <c r="C156" s="286" t="s">
        <v>366</v>
      </c>
      <c r="D156" s="287">
        <v>100</v>
      </c>
      <c r="E156" s="305" t="s">
        <v>76</v>
      </c>
      <c r="F156" s="355">
        <v>50</v>
      </c>
      <c r="G156" s="290">
        <v>0</v>
      </c>
      <c r="H156" s="356">
        <f t="shared" ref="H156" si="18">F156*G156/D156</f>
        <v>0</v>
      </c>
    </row>
    <row r="157" spans="1:8">
      <c r="A157" s="285"/>
      <c r="B157" s="294"/>
      <c r="C157" s="286"/>
      <c r="D157" s="287"/>
      <c r="E157" s="285"/>
      <c r="F157" s="291"/>
      <c r="G157" s="359"/>
      <c r="H157" s="275"/>
    </row>
    <row r="158" spans="1:8" ht="13">
      <c r="A158" s="252" t="s">
        <v>57</v>
      </c>
      <c r="B158" s="252"/>
      <c r="C158" s="252"/>
      <c r="D158" s="252"/>
      <c r="E158" s="252"/>
      <c r="F158" s="252"/>
      <c r="G158" s="252"/>
      <c r="H158" s="228">
        <f>SUM(H20:H157)</f>
        <v>0</v>
      </c>
    </row>
    <row r="159" spans="1:8" ht="13">
      <c r="A159" s="254" t="s">
        <v>259</v>
      </c>
      <c r="B159" s="254"/>
      <c r="C159" s="254"/>
      <c r="D159" s="254"/>
      <c r="E159" s="254"/>
      <c r="F159" s="254"/>
      <c r="G159" s="254"/>
      <c r="H159" s="228">
        <f>H158*0.08</f>
        <v>0</v>
      </c>
    </row>
    <row r="160" spans="1:8" ht="13">
      <c r="A160" s="252" t="s">
        <v>65</v>
      </c>
      <c r="B160" s="252"/>
      <c r="C160" s="252"/>
      <c r="D160" s="252"/>
      <c r="E160" s="252"/>
      <c r="F160" s="252"/>
      <c r="G160" s="252"/>
      <c r="H160" s="228">
        <f>H158+H159</f>
        <v>0</v>
      </c>
    </row>
    <row r="161" spans="1:8" ht="13">
      <c r="A161" s="227"/>
      <c r="B161" s="286"/>
      <c r="C161" s="227"/>
      <c r="D161" s="332"/>
      <c r="E161" s="227"/>
      <c r="F161" s="360"/>
      <c r="G161" s="360"/>
      <c r="H161" s="361"/>
    </row>
    <row r="162" spans="1:8" ht="13">
      <c r="A162" s="362" t="s">
        <v>182</v>
      </c>
      <c r="B162" s="363"/>
      <c r="C162" s="322" t="s">
        <v>14</v>
      </c>
      <c r="D162" s="322"/>
      <c r="E162" s="364"/>
      <c r="F162" s="280"/>
      <c r="G162" s="275"/>
      <c r="H162" s="275"/>
    </row>
    <row r="163" spans="1:8" ht="13">
      <c r="A163" s="362"/>
      <c r="B163" s="363"/>
      <c r="C163" s="322" t="s">
        <v>367</v>
      </c>
      <c r="D163" s="322"/>
      <c r="E163" s="364"/>
      <c r="F163" s="280"/>
      <c r="G163" s="275"/>
      <c r="H163" s="275"/>
    </row>
    <row r="164" spans="1:8" ht="112.5">
      <c r="A164" s="285"/>
      <c r="B164" s="285"/>
      <c r="C164" s="286" t="s">
        <v>16</v>
      </c>
      <c r="D164" s="287"/>
      <c r="E164" s="285"/>
      <c r="F164" s="275"/>
      <c r="G164" s="275"/>
      <c r="H164" s="365"/>
    </row>
    <row r="165" spans="1:8" ht="13">
      <c r="A165" s="366"/>
      <c r="B165" s="366"/>
      <c r="C165" s="299"/>
      <c r="D165" s="299"/>
      <c r="E165" s="366"/>
      <c r="F165" s="280"/>
      <c r="G165" s="275"/>
      <c r="H165" s="365"/>
    </row>
    <row r="166" spans="1:8" ht="13">
      <c r="A166" s="285"/>
      <c r="B166" s="294"/>
      <c r="C166" s="283" t="s">
        <v>368</v>
      </c>
      <c r="D166" s="284"/>
      <c r="E166" s="285"/>
      <c r="F166" s="275"/>
      <c r="G166" s="275"/>
      <c r="H166" s="275"/>
    </row>
    <row r="167" spans="1:8" ht="13">
      <c r="A167" s="294"/>
      <c r="B167" s="294"/>
      <c r="C167" s="367" t="s">
        <v>369</v>
      </c>
      <c r="D167" s="326"/>
      <c r="E167" s="285"/>
      <c r="F167" s="275"/>
      <c r="G167" s="275"/>
      <c r="H167" s="275"/>
    </row>
    <row r="168" spans="1:8">
      <c r="A168" s="294"/>
      <c r="B168" s="294"/>
      <c r="C168" s="294"/>
      <c r="D168" s="285"/>
      <c r="E168" s="285"/>
      <c r="F168" s="275"/>
      <c r="G168" s="275"/>
      <c r="H168" s="275"/>
    </row>
    <row r="169" spans="1:8" ht="409.5">
      <c r="A169" s="285"/>
      <c r="B169" s="294"/>
      <c r="C169" s="286" t="s">
        <v>370</v>
      </c>
      <c r="D169" s="287"/>
      <c r="E169" s="368"/>
      <c r="F169" s="291"/>
      <c r="G169" s="275"/>
      <c r="H169" s="275"/>
    </row>
    <row r="170" spans="1:8">
      <c r="A170" s="282"/>
      <c r="B170" s="294"/>
      <c r="C170" s="286"/>
      <c r="D170" s="287"/>
      <c r="E170" s="369"/>
      <c r="F170" s="370"/>
      <c r="G170" s="300"/>
      <c r="H170" s="300"/>
    </row>
    <row r="171" spans="1:8" ht="13">
      <c r="A171" s="281">
        <f>A156+1</f>
        <v>42</v>
      </c>
      <c r="B171" s="286" t="s">
        <v>112</v>
      </c>
      <c r="C171" s="371" t="s">
        <v>371</v>
      </c>
      <c r="D171" s="372"/>
      <c r="E171" s="369"/>
      <c r="F171" s="346"/>
      <c r="G171" s="300"/>
      <c r="H171" s="300"/>
    </row>
    <row r="172" spans="1:8" ht="13">
      <c r="A172" s="285"/>
      <c r="B172" s="294"/>
      <c r="C172" s="371"/>
      <c r="D172" s="372"/>
      <c r="E172" s="369"/>
      <c r="F172" s="346"/>
      <c r="G172" s="300"/>
      <c r="H172" s="300"/>
    </row>
    <row r="173" spans="1:8" ht="13">
      <c r="A173" s="285"/>
      <c r="B173" s="294"/>
      <c r="C173" s="371" t="s">
        <v>372</v>
      </c>
      <c r="D173" s="372"/>
      <c r="E173" s="369"/>
      <c r="F173" s="346"/>
      <c r="G173" s="300"/>
      <c r="H173" s="300"/>
    </row>
    <row r="174" spans="1:8">
      <c r="A174" s="294"/>
      <c r="B174" s="294"/>
      <c r="C174" s="294" t="s">
        <v>373</v>
      </c>
      <c r="D174" s="285"/>
      <c r="E174" s="369"/>
      <c r="F174" s="346"/>
      <c r="G174" s="300"/>
      <c r="H174" s="300"/>
    </row>
    <row r="175" spans="1:8">
      <c r="A175" s="294"/>
      <c r="B175" s="294"/>
      <c r="C175" s="294" t="s">
        <v>374</v>
      </c>
      <c r="D175" s="285"/>
      <c r="E175" s="369"/>
      <c r="F175" s="346"/>
      <c r="G175" s="300"/>
      <c r="H175" s="300"/>
    </row>
    <row r="176" spans="1:8">
      <c r="A176" s="294"/>
      <c r="B176" s="294"/>
      <c r="C176" s="294" t="s">
        <v>375</v>
      </c>
      <c r="D176" s="285"/>
      <c r="E176" s="369"/>
      <c r="F176" s="346"/>
      <c r="G176" s="300"/>
      <c r="H176" s="300"/>
    </row>
    <row r="177" spans="1:8">
      <c r="A177" s="294"/>
      <c r="B177" s="294"/>
      <c r="C177" s="294" t="s">
        <v>376</v>
      </c>
      <c r="D177" s="285"/>
      <c r="E177" s="369"/>
      <c r="F177" s="346"/>
      <c r="G177" s="300"/>
      <c r="H177" s="300"/>
    </row>
    <row r="178" spans="1:8">
      <c r="A178" s="294"/>
      <c r="B178" s="294"/>
      <c r="C178" s="294" t="s">
        <v>377</v>
      </c>
      <c r="D178" s="285"/>
      <c r="E178" s="369"/>
      <c r="F178" s="346"/>
      <c r="G178" s="300"/>
      <c r="H178" s="300"/>
    </row>
    <row r="179" spans="1:8">
      <c r="A179" s="294"/>
      <c r="B179" s="294"/>
      <c r="C179" s="294" t="s">
        <v>378</v>
      </c>
      <c r="D179" s="285"/>
      <c r="E179" s="369"/>
      <c r="F179" s="346"/>
      <c r="G179" s="300"/>
      <c r="H179" s="300"/>
    </row>
    <row r="180" spans="1:8">
      <c r="A180" s="294"/>
      <c r="B180" s="294"/>
      <c r="C180" s="294" t="s">
        <v>379</v>
      </c>
      <c r="D180" s="285"/>
      <c r="E180" s="369"/>
      <c r="F180" s="346"/>
      <c r="G180" s="300"/>
      <c r="H180" s="300"/>
    </row>
    <row r="181" spans="1:8">
      <c r="A181" s="294"/>
      <c r="B181" s="294"/>
      <c r="C181" s="294"/>
      <c r="D181" s="285"/>
      <c r="E181" s="369"/>
      <c r="F181" s="346"/>
      <c r="G181" s="300"/>
      <c r="H181" s="300"/>
    </row>
    <row r="182" spans="1:8" ht="13">
      <c r="A182" s="281"/>
      <c r="B182" s="294"/>
      <c r="C182" s="371" t="s">
        <v>380</v>
      </c>
      <c r="D182" s="372"/>
      <c r="E182" s="373"/>
      <c r="F182" s="374"/>
      <c r="G182" s="289"/>
      <c r="H182" s="310"/>
    </row>
    <row r="183" spans="1:8">
      <c r="A183" s="294"/>
      <c r="B183" s="294"/>
      <c r="C183" s="294" t="s">
        <v>381</v>
      </c>
      <c r="D183" s="285"/>
      <c r="E183" s="375"/>
      <c r="F183" s="376"/>
      <c r="G183" s="289"/>
      <c r="H183" s="289"/>
    </row>
    <row r="184" spans="1:8">
      <c r="A184" s="294"/>
      <c r="B184" s="294"/>
      <c r="C184" s="294" t="s">
        <v>382</v>
      </c>
      <c r="D184" s="285"/>
      <c r="E184" s="375" t="s">
        <v>383</v>
      </c>
      <c r="F184" s="376">
        <v>1</v>
      </c>
      <c r="G184" s="290">
        <v>0</v>
      </c>
      <c r="H184" s="289">
        <f>G184*F184</f>
        <v>0</v>
      </c>
    </row>
    <row r="185" spans="1:8">
      <c r="A185" s="285"/>
      <c r="B185" s="294"/>
      <c r="C185" s="286"/>
      <c r="D185" s="287"/>
      <c r="E185" s="377"/>
      <c r="F185" s="346"/>
      <c r="G185" s="300"/>
      <c r="H185" s="300"/>
    </row>
    <row r="186" spans="1:8" ht="50.5">
      <c r="A186" s="285"/>
      <c r="B186" s="294"/>
      <c r="C186" s="331" t="s">
        <v>384</v>
      </c>
      <c r="D186" s="332"/>
      <c r="E186" s="375"/>
      <c r="F186" s="291"/>
      <c r="G186" s="300"/>
      <c r="H186" s="300"/>
    </row>
    <row r="187" spans="1:8" ht="13">
      <c r="A187" s="285"/>
      <c r="B187" s="294"/>
      <c r="C187" s="331"/>
      <c r="D187" s="332"/>
      <c r="E187" s="375"/>
      <c r="F187" s="291"/>
      <c r="G187" s="300"/>
      <c r="H187" s="300"/>
    </row>
    <row r="188" spans="1:8" ht="13">
      <c r="A188" s="378">
        <f>A171+1</f>
        <v>43</v>
      </c>
      <c r="B188" s="294" t="s">
        <v>186</v>
      </c>
      <c r="C188" s="371" t="s">
        <v>385</v>
      </c>
      <c r="D188" s="354"/>
      <c r="E188" s="285"/>
      <c r="F188" s="291"/>
      <c r="G188" s="291"/>
      <c r="H188" s="300"/>
    </row>
    <row r="189" spans="1:8" ht="409.5">
      <c r="A189" s="363"/>
      <c r="B189" s="294"/>
      <c r="C189" s="286" t="s">
        <v>386</v>
      </c>
      <c r="D189" s="354"/>
      <c r="E189" s="285"/>
      <c r="F189" s="291"/>
      <c r="G189" s="291"/>
      <c r="H189" s="300"/>
    </row>
    <row r="190" spans="1:8">
      <c r="A190" s="294"/>
      <c r="B190" s="351"/>
      <c r="C190" s="379" t="s">
        <v>387</v>
      </c>
      <c r="D190" s="354"/>
      <c r="E190" s="285"/>
      <c r="F190" s="291"/>
      <c r="G190" s="291"/>
      <c r="H190" s="300"/>
    </row>
    <row r="191" spans="1:8" ht="25">
      <c r="A191" s="294"/>
      <c r="B191" s="351"/>
      <c r="C191" s="286" t="s">
        <v>388</v>
      </c>
      <c r="D191" s="354"/>
      <c r="E191" s="285"/>
      <c r="F191" s="291"/>
      <c r="G191" s="291"/>
      <c r="H191" s="300"/>
    </row>
    <row r="192" spans="1:8" ht="25">
      <c r="A192" s="294"/>
      <c r="B192" s="351"/>
      <c r="C192" s="286" t="s">
        <v>389</v>
      </c>
      <c r="D192" s="354"/>
      <c r="E192" s="285"/>
      <c r="F192" s="291"/>
      <c r="G192" s="291"/>
      <c r="H192" s="300"/>
    </row>
    <row r="193" spans="1:8">
      <c r="A193" s="294"/>
      <c r="B193" s="294"/>
      <c r="C193" s="286" t="s">
        <v>390</v>
      </c>
      <c r="D193" s="303"/>
      <c r="E193" s="369"/>
      <c r="F193" s="346"/>
      <c r="G193" s="291"/>
      <c r="H193" s="300"/>
    </row>
    <row r="194" spans="1:8">
      <c r="A194" s="294"/>
      <c r="B194" s="294"/>
      <c r="C194" s="286" t="s">
        <v>391</v>
      </c>
      <c r="D194" s="303"/>
      <c r="E194" s="369"/>
      <c r="F194" s="346"/>
      <c r="G194" s="291"/>
      <c r="H194" s="300"/>
    </row>
    <row r="195" spans="1:8">
      <c r="A195" s="294"/>
      <c r="B195" s="294"/>
      <c r="C195" s="286" t="s">
        <v>392</v>
      </c>
      <c r="D195" s="303"/>
      <c r="E195" s="369"/>
      <c r="F195" s="346"/>
      <c r="G195" s="291"/>
      <c r="H195" s="300"/>
    </row>
    <row r="196" spans="1:8" ht="25">
      <c r="A196" s="294"/>
      <c r="B196" s="294"/>
      <c r="C196" s="286" t="s">
        <v>393</v>
      </c>
      <c r="D196" s="283"/>
      <c r="E196" s="369"/>
      <c r="F196" s="346"/>
      <c r="G196" s="291"/>
      <c r="H196" s="300"/>
    </row>
    <row r="197" spans="1:8">
      <c r="A197" s="294"/>
      <c r="B197" s="294"/>
      <c r="C197" s="286" t="s">
        <v>394</v>
      </c>
      <c r="D197" s="303"/>
      <c r="E197" s="369"/>
      <c r="F197" s="346"/>
      <c r="G197" s="291"/>
      <c r="H197" s="300"/>
    </row>
    <row r="198" spans="1:8" ht="25">
      <c r="A198" s="281"/>
      <c r="B198" s="294"/>
      <c r="C198" s="286" t="s">
        <v>395</v>
      </c>
      <c r="D198" s="304"/>
      <c r="E198" s="345"/>
      <c r="F198" s="291"/>
      <c r="G198" s="346"/>
      <c r="H198" s="300"/>
    </row>
    <row r="199" spans="1:8" ht="25">
      <c r="A199" s="281"/>
      <c r="B199" s="294"/>
      <c r="C199" s="286" t="s">
        <v>396</v>
      </c>
      <c r="D199" s="304"/>
      <c r="E199" s="345"/>
      <c r="F199" s="291"/>
      <c r="G199" s="346"/>
      <c r="H199" s="300"/>
    </row>
    <row r="200" spans="1:8">
      <c r="A200" s="294"/>
      <c r="B200" s="294"/>
      <c r="C200" s="286" t="s">
        <v>397</v>
      </c>
      <c r="D200" s="347"/>
      <c r="E200" s="345"/>
      <c r="F200" s="291"/>
      <c r="G200" s="346"/>
      <c r="H200" s="300"/>
    </row>
    <row r="201" spans="1:8" ht="75">
      <c r="A201" s="294"/>
      <c r="B201" s="351"/>
      <c r="C201" s="286" t="s">
        <v>398</v>
      </c>
      <c r="D201" s="347">
        <v>1</v>
      </c>
      <c r="E201" s="345" t="s">
        <v>383</v>
      </c>
      <c r="F201" s="291">
        <v>1</v>
      </c>
      <c r="G201" s="290">
        <v>0</v>
      </c>
      <c r="H201" s="300">
        <f t="shared" ref="H201" si="19">G201*F201/D201</f>
        <v>0</v>
      </c>
    </row>
    <row r="202" spans="1:8">
      <c r="A202" s="294"/>
      <c r="B202" s="294"/>
      <c r="C202" s="294"/>
      <c r="D202" s="347"/>
      <c r="E202" s="345"/>
      <c r="F202" s="291"/>
      <c r="G202" s="346"/>
      <c r="H202" s="300"/>
    </row>
    <row r="203" spans="1:8" ht="75">
      <c r="A203" s="378">
        <f>A188+1</f>
        <v>44</v>
      </c>
      <c r="B203" s="351" t="s">
        <v>399</v>
      </c>
      <c r="C203" s="349" t="s">
        <v>400</v>
      </c>
      <c r="D203" s="287">
        <v>1</v>
      </c>
      <c r="E203" s="285" t="s">
        <v>297</v>
      </c>
      <c r="F203" s="291">
        <v>2</v>
      </c>
      <c r="G203" s="290">
        <v>0</v>
      </c>
      <c r="H203" s="300">
        <f t="shared" ref="H203:H205" si="20">G203*F203/D203</f>
        <v>0</v>
      </c>
    </row>
    <row r="204" spans="1:8">
      <c r="A204" s="363"/>
      <c r="B204" s="351"/>
      <c r="C204" s="349"/>
      <c r="D204" s="287"/>
      <c r="E204" s="285"/>
      <c r="F204" s="291"/>
      <c r="G204" s="290"/>
      <c r="H204" s="300"/>
    </row>
    <row r="205" spans="1:8" ht="50">
      <c r="A205" s="378">
        <f>A203+1</f>
        <v>45</v>
      </c>
      <c r="B205" s="294" t="s">
        <v>401</v>
      </c>
      <c r="C205" s="349" t="s">
        <v>402</v>
      </c>
      <c r="D205" s="352">
        <v>1</v>
      </c>
      <c r="E205" s="325" t="s">
        <v>111</v>
      </c>
      <c r="F205" s="291">
        <v>2</v>
      </c>
      <c r="G205" s="290">
        <v>0</v>
      </c>
      <c r="H205" s="300">
        <f t="shared" si="20"/>
        <v>0</v>
      </c>
    </row>
    <row r="206" spans="1:8">
      <c r="A206" s="378"/>
      <c r="B206" s="294"/>
      <c r="C206" s="349"/>
      <c r="D206" s="352"/>
      <c r="E206" s="325"/>
      <c r="F206" s="291"/>
      <c r="G206" s="291"/>
      <c r="H206" s="300"/>
    </row>
    <row r="207" spans="1:8" ht="62.5">
      <c r="A207" s="378">
        <f>A205+1</f>
        <v>46</v>
      </c>
      <c r="B207" s="294" t="s">
        <v>403</v>
      </c>
      <c r="C207" s="349" t="s">
        <v>404</v>
      </c>
      <c r="D207" s="352">
        <v>1</v>
      </c>
      <c r="E207" s="325" t="s">
        <v>405</v>
      </c>
      <c r="F207" s="291">
        <v>60</v>
      </c>
      <c r="G207" s="290">
        <v>0</v>
      </c>
      <c r="H207" s="300">
        <f t="shared" ref="H207" si="21">G207*F207/D207</f>
        <v>0</v>
      </c>
    </row>
    <row r="208" spans="1:8">
      <c r="A208" s="294"/>
      <c r="B208" s="294"/>
      <c r="C208" s="294"/>
      <c r="D208" s="347"/>
      <c r="E208" s="345"/>
      <c r="F208" s="291"/>
      <c r="G208" s="346"/>
      <c r="H208" s="300"/>
    </row>
    <row r="209" spans="1:8" ht="13">
      <c r="A209" s="378"/>
      <c r="B209" s="294"/>
      <c r="C209" s="367" t="s">
        <v>406</v>
      </c>
      <c r="D209" s="367"/>
      <c r="E209" s="345"/>
      <c r="F209" s="291"/>
      <c r="G209" s="346"/>
      <c r="H209" s="300"/>
    </row>
    <row r="210" spans="1:8" ht="13">
      <c r="A210" s="378"/>
      <c r="B210" s="294"/>
      <c r="C210" s="367"/>
      <c r="D210" s="367"/>
      <c r="E210" s="345"/>
      <c r="F210" s="291"/>
      <c r="G210" s="346"/>
      <c r="H210" s="300"/>
    </row>
    <row r="211" spans="1:8" ht="125">
      <c r="A211" s="378">
        <f>A207+1</f>
        <v>47</v>
      </c>
      <c r="B211" s="294" t="s">
        <v>407</v>
      </c>
      <c r="C211" s="286" t="s">
        <v>408</v>
      </c>
      <c r="D211" s="347">
        <v>1</v>
      </c>
      <c r="E211" s="345" t="s">
        <v>383</v>
      </c>
      <c r="F211" s="291">
        <v>1</v>
      </c>
      <c r="G211" s="290">
        <v>0</v>
      </c>
      <c r="H211" s="300">
        <f t="shared" ref="H211" si="22">G211*F211/D211</f>
        <v>0</v>
      </c>
    </row>
    <row r="212" spans="1:8">
      <c r="A212" s="294"/>
      <c r="B212" s="294"/>
      <c r="C212" s="294"/>
      <c r="D212" s="347"/>
      <c r="E212" s="345"/>
      <c r="F212" s="291"/>
      <c r="G212" s="346"/>
      <c r="H212" s="300"/>
    </row>
    <row r="213" spans="1:8">
      <c r="A213" s="378">
        <f>A211+1</f>
        <v>48</v>
      </c>
      <c r="B213" s="294" t="s">
        <v>409</v>
      </c>
      <c r="C213" s="294" t="s">
        <v>410</v>
      </c>
      <c r="D213" s="347">
        <v>1</v>
      </c>
      <c r="E213" s="345" t="s">
        <v>383</v>
      </c>
      <c r="F213" s="291">
        <v>1</v>
      </c>
      <c r="G213" s="290">
        <v>0</v>
      </c>
      <c r="H213" s="300">
        <f t="shared" ref="H213" si="23">G213*F213/D213</f>
        <v>0</v>
      </c>
    </row>
    <row r="214" spans="1:8" ht="13">
      <c r="A214" s="314"/>
      <c r="B214" s="311"/>
      <c r="C214" s="380"/>
      <c r="D214" s="381"/>
      <c r="E214" s="382"/>
      <c r="F214" s="327"/>
      <c r="G214" s="300"/>
      <c r="H214" s="310"/>
    </row>
    <row r="215" spans="1:8" ht="13">
      <c r="A215" s="252" t="s">
        <v>262</v>
      </c>
      <c r="B215" s="252"/>
      <c r="C215" s="252"/>
      <c r="D215" s="252"/>
      <c r="E215" s="252"/>
      <c r="F215" s="252"/>
      <c r="G215" s="252"/>
      <c r="H215" s="228">
        <f>SUM(H166:H213)</f>
        <v>0</v>
      </c>
    </row>
    <row r="216" spans="1:8" ht="13">
      <c r="A216" s="252" t="s">
        <v>20</v>
      </c>
      <c r="B216" s="252"/>
      <c r="C216" s="252"/>
      <c r="D216" s="252"/>
      <c r="E216" s="252"/>
      <c r="F216" s="252"/>
      <c r="G216" s="252"/>
      <c r="H216" s="230">
        <f>H160+H215</f>
        <v>0</v>
      </c>
    </row>
    <row r="217" spans="1:8">
      <c r="A217" s="220"/>
      <c r="B217" s="231"/>
      <c r="C217" s="220"/>
      <c r="D217" s="220"/>
      <c r="E217" s="231"/>
      <c r="F217" s="226"/>
      <c r="G217" s="226"/>
      <c r="H217" s="226"/>
    </row>
  </sheetData>
  <mergeCells count="19">
    <mergeCell ref="A9:H9"/>
    <mergeCell ref="A2:H2"/>
    <mergeCell ref="A4:H4"/>
    <mergeCell ref="A6:H6"/>
    <mergeCell ref="A7:H7"/>
    <mergeCell ref="A8:H8"/>
    <mergeCell ref="A216:G216"/>
    <mergeCell ref="H10:H12"/>
    <mergeCell ref="D13:E13"/>
    <mergeCell ref="A158:G158"/>
    <mergeCell ref="A159:G159"/>
    <mergeCell ref="A160:G160"/>
    <mergeCell ref="A215:G215"/>
    <mergeCell ref="A10:A12"/>
    <mergeCell ref="B10:B12"/>
    <mergeCell ref="C10:C12"/>
    <mergeCell ref="D10:E12"/>
    <mergeCell ref="F10:F12"/>
    <mergeCell ref="G10:G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EDB6-11EA-444B-B154-E9F5A09C4FAB}">
  <dimension ref="A1:G135"/>
  <sheetViews>
    <sheetView tabSelected="1" workbookViewId="0">
      <selection activeCell="I18" sqref="I18"/>
    </sheetView>
  </sheetViews>
  <sheetFormatPr defaultRowHeight="12.5"/>
  <cols>
    <col min="1" max="2" width="8.7265625" style="221"/>
    <col min="3" max="3" width="34.08984375" style="221" customWidth="1"/>
    <col min="4" max="4" width="5.54296875" style="221" customWidth="1"/>
    <col min="5" max="5" width="8.7265625" style="221"/>
    <col min="6" max="6" width="9.1796875" style="221" customWidth="1"/>
    <col min="7" max="7" width="11" style="221" customWidth="1"/>
    <col min="8" max="16384" width="8.7265625" style="221"/>
  </cols>
  <sheetData>
    <row r="1" spans="1:7" ht="14">
      <c r="A1" s="259" t="s">
        <v>75</v>
      </c>
      <c r="B1" s="259"/>
      <c r="C1" s="259"/>
      <c r="D1" s="259"/>
      <c r="E1" s="259"/>
      <c r="F1" s="259"/>
      <c r="G1" s="259"/>
    </row>
    <row r="2" spans="1:7" ht="14">
      <c r="A2" s="232"/>
      <c r="B2" s="232"/>
      <c r="C2" s="232"/>
      <c r="D2" s="232"/>
      <c r="E2" s="232"/>
      <c r="F2" s="232"/>
      <c r="G2" s="232"/>
    </row>
    <row r="3" spans="1:7" ht="14">
      <c r="A3" s="259" t="s">
        <v>261</v>
      </c>
      <c r="B3" s="259"/>
      <c r="C3" s="259"/>
      <c r="D3" s="259"/>
      <c r="E3" s="259"/>
      <c r="F3" s="259"/>
      <c r="G3" s="259"/>
    </row>
    <row r="4" spans="1:7" ht="14">
      <c r="A4" s="234"/>
      <c r="B4" s="234"/>
      <c r="C4" s="232"/>
      <c r="D4" s="232"/>
      <c r="E4" s="235"/>
      <c r="F4" s="235"/>
      <c r="G4" s="235"/>
    </row>
    <row r="5" spans="1:7" ht="14">
      <c r="A5" s="260" t="s">
        <v>11</v>
      </c>
      <c r="B5" s="260"/>
      <c r="C5" s="260"/>
      <c r="D5" s="260"/>
      <c r="E5" s="260"/>
      <c r="F5" s="260"/>
      <c r="G5" s="260"/>
    </row>
    <row r="6" spans="1:7" ht="14">
      <c r="A6" s="234"/>
      <c r="B6" s="234"/>
      <c r="C6" s="232"/>
      <c r="D6" s="232"/>
      <c r="E6" s="235"/>
      <c r="F6" s="235"/>
      <c r="G6" s="235"/>
    </row>
    <row r="7" spans="1:7" ht="14">
      <c r="A7" s="259" t="s">
        <v>411</v>
      </c>
      <c r="B7" s="259"/>
      <c r="C7" s="259"/>
      <c r="D7" s="259"/>
      <c r="E7" s="259"/>
      <c r="F7" s="259"/>
      <c r="G7" s="259"/>
    </row>
    <row r="8" spans="1:7" ht="14">
      <c r="A8" s="233"/>
      <c r="B8" s="233"/>
      <c r="C8" s="233"/>
      <c r="D8" s="233"/>
      <c r="E8" s="233"/>
      <c r="F8" s="233"/>
      <c r="G8" s="233"/>
    </row>
    <row r="9" spans="1:7">
      <c r="A9" s="255" t="s">
        <v>133</v>
      </c>
      <c r="B9" s="255" t="s">
        <v>228</v>
      </c>
      <c r="C9" s="257" t="s">
        <v>0</v>
      </c>
      <c r="D9" s="257" t="s">
        <v>1</v>
      </c>
      <c r="E9" s="258" t="s">
        <v>9</v>
      </c>
      <c r="F9" s="253" t="s">
        <v>131</v>
      </c>
      <c r="G9" s="253" t="s">
        <v>132</v>
      </c>
    </row>
    <row r="10" spans="1:7">
      <c r="A10" s="255"/>
      <c r="B10" s="255"/>
      <c r="C10" s="257"/>
      <c r="D10" s="257"/>
      <c r="E10" s="258"/>
      <c r="F10" s="253"/>
      <c r="G10" s="253"/>
    </row>
    <row r="11" spans="1:7" ht="17.5" customHeight="1">
      <c r="A11" s="255"/>
      <c r="B11" s="255"/>
      <c r="C11" s="257"/>
      <c r="D11" s="257"/>
      <c r="E11" s="258"/>
      <c r="F11" s="253"/>
      <c r="G11" s="253"/>
    </row>
    <row r="12" spans="1:7">
      <c r="A12" s="236" t="s">
        <v>2</v>
      </c>
      <c r="B12" s="237" t="s">
        <v>3</v>
      </c>
      <c r="C12" s="238" t="s">
        <v>4</v>
      </c>
      <c r="D12" s="238" t="s">
        <v>5</v>
      </c>
      <c r="E12" s="239" t="s">
        <v>10</v>
      </c>
      <c r="F12" s="240" t="s">
        <v>6</v>
      </c>
      <c r="G12" s="240" t="s">
        <v>8</v>
      </c>
    </row>
    <row r="13" spans="1:7">
      <c r="A13" s="383"/>
      <c r="B13" s="384"/>
      <c r="C13" s="383"/>
      <c r="D13" s="384"/>
      <c r="E13" s="385"/>
      <c r="F13" s="386"/>
      <c r="G13" s="387"/>
    </row>
    <row r="14" spans="1:7" ht="13">
      <c r="A14" s="388" t="s">
        <v>129</v>
      </c>
      <c r="B14" s="389"/>
      <c r="C14" s="390" t="s">
        <v>12</v>
      </c>
      <c r="D14" s="389"/>
      <c r="E14" s="391"/>
      <c r="F14" s="386"/>
      <c r="G14" s="387"/>
    </row>
    <row r="15" spans="1:7" ht="13">
      <c r="A15" s="388"/>
      <c r="B15" s="389"/>
      <c r="C15" s="390"/>
      <c r="D15" s="389"/>
      <c r="E15" s="391"/>
      <c r="F15" s="386"/>
      <c r="G15" s="387"/>
    </row>
    <row r="16" spans="1:7" ht="13">
      <c r="A16" s="392"/>
      <c r="B16" s="392"/>
      <c r="C16" s="393" t="s">
        <v>412</v>
      </c>
      <c r="D16" s="392"/>
      <c r="E16" s="394"/>
      <c r="F16" s="395"/>
      <c r="G16" s="396"/>
    </row>
    <row r="17" spans="1:7" ht="13">
      <c r="A17" s="397"/>
      <c r="B17" s="397"/>
      <c r="C17" s="393"/>
      <c r="D17" s="397"/>
      <c r="E17" s="385"/>
      <c r="F17" s="386"/>
      <c r="G17" s="387"/>
    </row>
    <row r="18" spans="1:7" ht="87.5">
      <c r="A18" s="398">
        <v>1</v>
      </c>
      <c r="B18" s="399" t="s">
        <v>413</v>
      </c>
      <c r="C18" s="399" t="s">
        <v>414</v>
      </c>
      <c r="D18" s="397" t="s">
        <v>94</v>
      </c>
      <c r="E18" s="385">
        <v>4</v>
      </c>
      <c r="F18" s="400">
        <v>0</v>
      </c>
      <c r="G18" s="401">
        <f>(E18*F18)</f>
        <v>0</v>
      </c>
    </row>
    <row r="19" spans="1:7">
      <c r="A19" s="402"/>
      <c r="B19" s="402"/>
      <c r="C19" s="402"/>
      <c r="D19" s="402"/>
      <c r="E19" s="403"/>
      <c r="F19" s="386"/>
      <c r="G19" s="387"/>
    </row>
    <row r="20" spans="1:7" ht="100">
      <c r="A20" s="398">
        <f>A18+1</f>
        <v>2</v>
      </c>
      <c r="B20" s="399" t="s">
        <v>415</v>
      </c>
      <c r="C20" s="399" t="s">
        <v>416</v>
      </c>
      <c r="D20" s="397" t="s">
        <v>94</v>
      </c>
      <c r="E20" s="385">
        <v>2</v>
      </c>
      <c r="F20" s="400">
        <v>0</v>
      </c>
      <c r="G20" s="401">
        <f>(E20*F20)</f>
        <v>0</v>
      </c>
    </row>
    <row r="21" spans="1:7">
      <c r="A21" s="404"/>
      <c r="B21" s="399"/>
      <c r="C21" s="399"/>
      <c r="D21" s="397"/>
      <c r="E21" s="385"/>
      <c r="F21" s="386"/>
      <c r="G21" s="387"/>
    </row>
    <row r="22" spans="1:7" ht="100">
      <c r="A22" s="398">
        <f>A20+1</f>
        <v>3</v>
      </c>
      <c r="B22" s="399" t="s">
        <v>417</v>
      </c>
      <c r="C22" s="399" t="s">
        <v>418</v>
      </c>
      <c r="D22" s="405" t="s">
        <v>94</v>
      </c>
      <c r="E22" s="385">
        <v>1</v>
      </c>
      <c r="F22" s="400">
        <v>0</v>
      </c>
      <c r="G22" s="401">
        <f>(E22*F22)</f>
        <v>0</v>
      </c>
    </row>
    <row r="23" spans="1:7">
      <c r="A23" s="404"/>
      <c r="B23" s="402"/>
      <c r="C23" s="402"/>
      <c r="D23" s="402"/>
      <c r="E23" s="385"/>
      <c r="F23" s="386"/>
      <c r="G23" s="386"/>
    </row>
    <row r="24" spans="1:7">
      <c r="A24" s="398">
        <f>A22+1</f>
        <v>4</v>
      </c>
      <c r="B24" s="399" t="s">
        <v>169</v>
      </c>
      <c r="C24" s="399" t="s">
        <v>419</v>
      </c>
      <c r="D24" s="397" t="s">
        <v>94</v>
      </c>
      <c r="E24" s="385">
        <v>1</v>
      </c>
      <c r="F24" s="400">
        <v>0</v>
      </c>
      <c r="G24" s="401">
        <f>(E24*F24)</f>
        <v>0</v>
      </c>
    </row>
    <row r="25" spans="1:7">
      <c r="A25" s="404"/>
      <c r="B25" s="402"/>
      <c r="C25" s="402"/>
      <c r="D25" s="402"/>
      <c r="E25" s="385"/>
      <c r="F25" s="386"/>
      <c r="G25" s="386"/>
    </row>
    <row r="26" spans="1:7">
      <c r="A26" s="398">
        <f>A24+1</f>
        <v>5</v>
      </c>
      <c r="B26" s="404" t="s">
        <v>420</v>
      </c>
      <c r="C26" s="399" t="s">
        <v>421</v>
      </c>
      <c r="D26" s="397" t="s">
        <v>94</v>
      </c>
      <c r="E26" s="385">
        <v>2</v>
      </c>
      <c r="F26" s="400">
        <v>0</v>
      </c>
      <c r="G26" s="401">
        <f>(E26*F26)</f>
        <v>0</v>
      </c>
    </row>
    <row r="27" spans="1:7">
      <c r="A27" s="398"/>
      <c r="B27" s="404"/>
      <c r="C27" s="399"/>
      <c r="D27" s="397"/>
      <c r="E27" s="385"/>
      <c r="F27" s="386"/>
      <c r="G27" s="386"/>
    </row>
    <row r="28" spans="1:7" ht="25">
      <c r="A28" s="398">
        <f>A26+1</f>
        <v>6</v>
      </c>
      <c r="B28" s="404" t="s">
        <v>422</v>
      </c>
      <c r="C28" s="399" t="s">
        <v>423</v>
      </c>
      <c r="D28" s="397" t="s">
        <v>94</v>
      </c>
      <c r="E28" s="385">
        <v>1</v>
      </c>
      <c r="F28" s="400">
        <v>0</v>
      </c>
      <c r="G28" s="401">
        <f>(E28*F28)</f>
        <v>0</v>
      </c>
    </row>
    <row r="29" spans="1:7">
      <c r="A29" s="404"/>
      <c r="B29" s="399"/>
      <c r="C29" s="399"/>
      <c r="D29" s="397"/>
      <c r="E29" s="385"/>
      <c r="F29" s="386"/>
      <c r="G29" s="386"/>
    </row>
    <row r="30" spans="1:7" ht="37.5">
      <c r="A30" s="398">
        <f>A28+1</f>
        <v>7</v>
      </c>
      <c r="B30" s="398" t="s">
        <v>424</v>
      </c>
      <c r="C30" s="406" t="s">
        <v>425</v>
      </c>
      <c r="D30" s="405" t="s">
        <v>13</v>
      </c>
      <c r="E30" s="385">
        <v>10</v>
      </c>
      <c r="F30" s="400">
        <v>0</v>
      </c>
      <c r="G30" s="401">
        <f>(E30*F30)</f>
        <v>0</v>
      </c>
    </row>
    <row r="31" spans="1:7">
      <c r="A31" s="398"/>
      <c r="B31" s="398"/>
      <c r="C31" s="406"/>
      <c r="D31" s="405"/>
      <c r="E31" s="385"/>
      <c r="F31" s="386"/>
      <c r="G31" s="387"/>
    </row>
    <row r="32" spans="1:7" ht="37.5">
      <c r="A32" s="398">
        <f>A30+1</f>
        <v>8</v>
      </c>
      <c r="B32" s="398" t="s">
        <v>426</v>
      </c>
      <c r="C32" s="399" t="s">
        <v>427</v>
      </c>
      <c r="D32" s="405" t="s">
        <v>94</v>
      </c>
      <c r="E32" s="385">
        <v>1</v>
      </c>
      <c r="F32" s="400">
        <v>0</v>
      </c>
      <c r="G32" s="401">
        <f>(E32*F32)</f>
        <v>0</v>
      </c>
    </row>
    <row r="33" spans="1:7">
      <c r="A33" s="398"/>
      <c r="B33" s="404"/>
      <c r="C33" s="399"/>
      <c r="D33" s="397"/>
      <c r="E33" s="385"/>
      <c r="F33" s="386"/>
      <c r="G33" s="386"/>
    </row>
    <row r="34" spans="1:7" ht="37.5">
      <c r="A34" s="398">
        <f>A32+1</f>
        <v>9</v>
      </c>
      <c r="B34" s="398" t="s">
        <v>428</v>
      </c>
      <c r="C34" s="406" t="s">
        <v>429</v>
      </c>
      <c r="D34" s="397" t="s">
        <v>94</v>
      </c>
      <c r="E34" s="385">
        <v>2</v>
      </c>
      <c r="F34" s="400">
        <v>0</v>
      </c>
      <c r="G34" s="401">
        <f>(E34*F34)</f>
        <v>0</v>
      </c>
    </row>
    <row r="35" spans="1:7">
      <c r="A35" s="398"/>
      <c r="B35" s="398"/>
      <c r="C35" s="406"/>
      <c r="D35" s="405"/>
      <c r="E35" s="385"/>
      <c r="F35" s="407"/>
      <c r="G35" s="386"/>
    </row>
    <row r="36" spans="1:7" ht="37.5">
      <c r="A36" s="398">
        <f>A34+1</f>
        <v>10</v>
      </c>
      <c r="B36" s="398" t="s">
        <v>430</v>
      </c>
      <c r="C36" s="406" t="s">
        <v>431</v>
      </c>
      <c r="D36" s="397" t="s">
        <v>94</v>
      </c>
      <c r="E36" s="385">
        <v>6</v>
      </c>
      <c r="F36" s="400">
        <v>0</v>
      </c>
      <c r="G36" s="401">
        <f>(E36*F36)</f>
        <v>0</v>
      </c>
    </row>
    <row r="37" spans="1:7">
      <c r="A37" s="408"/>
      <c r="B37" s="409"/>
      <c r="C37" s="410"/>
      <c r="D37" s="411"/>
      <c r="E37" s="412"/>
      <c r="F37" s="386"/>
      <c r="G37" s="386"/>
    </row>
    <row r="38" spans="1:7" ht="37.5">
      <c r="A38" s="398">
        <f>A36+1</f>
        <v>11</v>
      </c>
      <c r="B38" s="404" t="s">
        <v>432</v>
      </c>
      <c r="C38" s="399" t="s">
        <v>433</v>
      </c>
      <c r="D38" s="397" t="s">
        <v>94</v>
      </c>
      <c r="E38" s="385">
        <v>2</v>
      </c>
      <c r="F38" s="400">
        <v>0</v>
      </c>
      <c r="G38" s="401">
        <f>(E38*F38)</f>
        <v>0</v>
      </c>
    </row>
    <row r="39" spans="1:7">
      <c r="A39" s="398"/>
      <c r="B39" s="404"/>
      <c r="C39" s="399"/>
      <c r="D39" s="397"/>
      <c r="E39" s="413"/>
      <c r="F39" s="386"/>
      <c r="G39" s="386"/>
    </row>
    <row r="40" spans="1:7" ht="87.5">
      <c r="A40" s="398">
        <f>A38+1</f>
        <v>12</v>
      </c>
      <c r="B40" s="399" t="s">
        <v>434</v>
      </c>
      <c r="C40" s="399" t="s">
        <v>435</v>
      </c>
      <c r="D40" s="405" t="s">
        <v>94</v>
      </c>
      <c r="E40" s="385">
        <v>1</v>
      </c>
      <c r="F40" s="400">
        <v>0</v>
      </c>
      <c r="G40" s="401">
        <f>(E40*F40)</f>
        <v>0</v>
      </c>
    </row>
    <row r="41" spans="1:7">
      <c r="A41" s="398"/>
      <c r="B41" s="404"/>
      <c r="C41" s="399"/>
      <c r="D41" s="397"/>
      <c r="E41" s="385"/>
      <c r="F41" s="386"/>
      <c r="G41" s="386"/>
    </row>
    <row r="42" spans="1:7" ht="13">
      <c r="A42" s="404"/>
      <c r="B42" s="402"/>
      <c r="C42" s="414" t="s">
        <v>436</v>
      </c>
      <c r="D42" s="402"/>
      <c r="E42" s="385"/>
      <c r="F42" s="386"/>
      <c r="G42" s="387"/>
    </row>
    <row r="43" spans="1:7" ht="13">
      <c r="A43" s="404"/>
      <c r="B43" s="415"/>
      <c r="C43" s="415"/>
      <c r="D43" s="402"/>
      <c r="E43" s="385"/>
      <c r="F43" s="386"/>
      <c r="G43" s="387"/>
    </row>
    <row r="44" spans="1:7" ht="112.5">
      <c r="A44" s="398">
        <f>A40+1</f>
        <v>13</v>
      </c>
      <c r="B44" s="416"/>
      <c r="C44" s="417" t="s">
        <v>437</v>
      </c>
      <c r="D44" s="418"/>
      <c r="E44" s="385"/>
      <c r="F44" s="407"/>
      <c r="G44" s="386"/>
    </row>
    <row r="45" spans="1:7">
      <c r="A45" s="404"/>
      <c r="B45" s="416"/>
      <c r="C45" s="417"/>
      <c r="D45" s="418"/>
      <c r="E45" s="385"/>
      <c r="F45" s="407"/>
      <c r="G45" s="386"/>
    </row>
    <row r="46" spans="1:7">
      <c r="A46" s="418"/>
      <c r="B46" s="416" t="s">
        <v>438</v>
      </c>
      <c r="C46" s="417" t="s">
        <v>439</v>
      </c>
      <c r="D46" s="418" t="s">
        <v>7</v>
      </c>
      <c r="E46" s="385">
        <v>100</v>
      </c>
      <c r="F46" s="400">
        <v>0</v>
      </c>
      <c r="G46" s="401">
        <f>(E46*F46)</f>
        <v>0</v>
      </c>
    </row>
    <row r="47" spans="1:7">
      <c r="A47" s="404"/>
      <c r="B47" s="416"/>
      <c r="C47" s="417"/>
      <c r="D47" s="418"/>
      <c r="E47" s="385"/>
      <c r="F47" s="407"/>
      <c r="G47" s="386"/>
    </row>
    <row r="48" spans="1:7" ht="100">
      <c r="A48" s="398">
        <f>A44+1</f>
        <v>14</v>
      </c>
      <c r="B48" s="404"/>
      <c r="C48" s="399" t="s">
        <v>440</v>
      </c>
      <c r="D48" s="397"/>
      <c r="E48" s="385"/>
      <c r="F48" s="407"/>
      <c r="G48" s="386"/>
    </row>
    <row r="49" spans="1:7">
      <c r="A49" s="398"/>
      <c r="B49" s="404"/>
      <c r="C49" s="399"/>
      <c r="D49" s="397"/>
      <c r="E49" s="385"/>
      <c r="F49" s="407"/>
      <c r="G49" s="386"/>
    </row>
    <row r="50" spans="1:7">
      <c r="A50" s="418"/>
      <c r="B50" s="404" t="s">
        <v>441</v>
      </c>
      <c r="C50" s="399" t="s">
        <v>442</v>
      </c>
      <c r="D50" s="397" t="s">
        <v>7</v>
      </c>
      <c r="E50" s="385">
        <v>50</v>
      </c>
      <c r="F50" s="400">
        <v>0</v>
      </c>
      <c r="G50" s="401">
        <f>(E50*F50)</f>
        <v>0</v>
      </c>
    </row>
    <row r="51" spans="1:7">
      <c r="A51" s="398"/>
      <c r="B51" s="404"/>
      <c r="C51" s="399"/>
      <c r="D51" s="397"/>
      <c r="E51" s="385"/>
      <c r="F51" s="407"/>
      <c r="G51" s="386"/>
    </row>
    <row r="52" spans="1:7">
      <c r="A52" s="398"/>
      <c r="B52" s="404" t="s">
        <v>443</v>
      </c>
      <c r="C52" s="399" t="s">
        <v>444</v>
      </c>
      <c r="D52" s="397" t="s">
        <v>7</v>
      </c>
      <c r="E52" s="385">
        <v>10</v>
      </c>
      <c r="F52" s="400">
        <v>0</v>
      </c>
      <c r="G52" s="401">
        <f>(E52*F52)</f>
        <v>0</v>
      </c>
    </row>
    <row r="53" spans="1:7">
      <c r="A53" s="398"/>
      <c r="B53" s="404"/>
      <c r="C53" s="399"/>
      <c r="D53" s="397"/>
      <c r="E53" s="385"/>
      <c r="F53" s="407"/>
      <c r="G53" s="386"/>
    </row>
    <row r="54" spans="1:7" ht="13">
      <c r="A54" s="404"/>
      <c r="B54" s="404"/>
      <c r="C54" s="419" t="s">
        <v>445</v>
      </c>
      <c r="D54" s="397"/>
      <c r="E54" s="385"/>
      <c r="F54" s="386"/>
      <c r="G54" s="386"/>
    </row>
    <row r="55" spans="1:7">
      <c r="A55" s="404"/>
      <c r="B55" s="404"/>
      <c r="C55" s="397"/>
      <c r="D55" s="397"/>
      <c r="E55" s="385"/>
      <c r="F55" s="386"/>
      <c r="G55" s="386"/>
    </row>
    <row r="56" spans="1:7" ht="37.5">
      <c r="A56" s="398">
        <f>A48+1</f>
        <v>15</v>
      </c>
      <c r="B56" s="404"/>
      <c r="C56" s="399" t="s">
        <v>446</v>
      </c>
      <c r="D56" s="397"/>
      <c r="E56" s="385"/>
      <c r="F56" s="407"/>
      <c r="G56" s="386"/>
    </row>
    <row r="57" spans="1:7">
      <c r="A57" s="404"/>
      <c r="B57" s="404"/>
      <c r="C57" s="397"/>
      <c r="D57" s="397"/>
      <c r="E57" s="385"/>
      <c r="F57" s="407"/>
      <c r="G57" s="386"/>
    </row>
    <row r="58" spans="1:7">
      <c r="A58" s="418"/>
      <c r="B58" s="404" t="s">
        <v>447</v>
      </c>
      <c r="C58" s="397" t="s">
        <v>448</v>
      </c>
      <c r="D58" s="397" t="s">
        <v>7</v>
      </c>
      <c r="E58" s="385">
        <v>50</v>
      </c>
      <c r="F58" s="400">
        <v>0</v>
      </c>
      <c r="G58" s="401">
        <f>(E58*F58)</f>
        <v>0</v>
      </c>
    </row>
    <row r="59" spans="1:7">
      <c r="A59" s="404"/>
      <c r="B59" s="404"/>
      <c r="C59" s="397"/>
      <c r="D59" s="397"/>
      <c r="E59" s="385"/>
      <c r="F59" s="407"/>
      <c r="G59" s="386"/>
    </row>
    <row r="60" spans="1:7">
      <c r="A60" s="398"/>
      <c r="B60" s="404" t="s">
        <v>449</v>
      </c>
      <c r="C60" s="397" t="s">
        <v>450</v>
      </c>
      <c r="D60" s="397" t="s">
        <v>7</v>
      </c>
      <c r="E60" s="385">
        <v>30</v>
      </c>
      <c r="F60" s="400">
        <v>0</v>
      </c>
      <c r="G60" s="401">
        <f>(E60*F60)</f>
        <v>0</v>
      </c>
    </row>
    <row r="61" spans="1:7">
      <c r="A61" s="404"/>
      <c r="B61" s="404"/>
      <c r="C61" s="397"/>
      <c r="D61" s="397"/>
      <c r="E61" s="385"/>
      <c r="F61" s="407"/>
      <c r="G61" s="386"/>
    </row>
    <row r="62" spans="1:7">
      <c r="A62" s="398"/>
      <c r="B62" s="404" t="s">
        <v>451</v>
      </c>
      <c r="C62" s="397" t="s">
        <v>452</v>
      </c>
      <c r="D62" s="397" t="s">
        <v>7</v>
      </c>
      <c r="E62" s="385">
        <v>50</v>
      </c>
      <c r="F62" s="400">
        <v>0</v>
      </c>
      <c r="G62" s="401">
        <f>(E62*F62)</f>
        <v>0</v>
      </c>
    </row>
    <row r="63" spans="1:7">
      <c r="A63" s="404"/>
      <c r="B63" s="404"/>
      <c r="C63" s="397"/>
      <c r="D63" s="397"/>
      <c r="E63" s="385"/>
      <c r="F63" s="407"/>
      <c r="G63" s="386"/>
    </row>
    <row r="64" spans="1:7" ht="37.5">
      <c r="A64" s="398">
        <f>A56+1</f>
        <v>16</v>
      </c>
      <c r="B64" s="404"/>
      <c r="C64" s="399" t="s">
        <v>453</v>
      </c>
      <c r="D64" s="397"/>
      <c r="E64" s="385"/>
      <c r="F64" s="407"/>
      <c r="G64" s="386"/>
    </row>
    <row r="65" spans="1:7">
      <c r="A65" s="404"/>
      <c r="B65" s="404"/>
      <c r="C65" s="397"/>
      <c r="D65" s="397"/>
      <c r="E65" s="385"/>
      <c r="F65" s="407"/>
      <c r="G65" s="386"/>
    </row>
    <row r="66" spans="1:7">
      <c r="A66" s="418"/>
      <c r="B66" s="404" t="s">
        <v>449</v>
      </c>
      <c r="C66" s="397" t="s">
        <v>450</v>
      </c>
      <c r="D66" s="397" t="s">
        <v>7</v>
      </c>
      <c r="E66" s="385">
        <v>30</v>
      </c>
      <c r="F66" s="400">
        <v>0</v>
      </c>
      <c r="G66" s="401">
        <f>(E66*F66)</f>
        <v>0</v>
      </c>
    </row>
    <row r="67" spans="1:7">
      <c r="A67" s="404"/>
      <c r="B67" s="404"/>
      <c r="C67" s="397"/>
      <c r="D67" s="397"/>
      <c r="E67" s="385"/>
      <c r="F67" s="407"/>
      <c r="G67" s="386"/>
    </row>
    <row r="68" spans="1:7">
      <c r="A68" s="398"/>
      <c r="B68" s="404" t="s">
        <v>451</v>
      </c>
      <c r="C68" s="397" t="s">
        <v>452</v>
      </c>
      <c r="D68" s="397" t="s">
        <v>7</v>
      </c>
      <c r="E68" s="385">
        <v>5</v>
      </c>
      <c r="F68" s="400">
        <v>0</v>
      </c>
      <c r="G68" s="401">
        <f>(E68*F68)</f>
        <v>0</v>
      </c>
    </row>
    <row r="69" spans="1:7">
      <c r="A69" s="404"/>
      <c r="B69" s="404"/>
      <c r="C69" s="397"/>
      <c r="D69" s="397"/>
      <c r="E69" s="385"/>
      <c r="F69" s="386"/>
      <c r="G69" s="386"/>
    </row>
    <row r="70" spans="1:7" ht="100">
      <c r="A70" s="398">
        <f>A64+1</f>
        <v>17</v>
      </c>
      <c r="B70" s="404"/>
      <c r="C70" s="399" t="s">
        <v>454</v>
      </c>
      <c r="D70" s="397"/>
      <c r="E70" s="385"/>
      <c r="F70" s="407"/>
      <c r="G70" s="386"/>
    </row>
    <row r="71" spans="1:7">
      <c r="A71" s="404"/>
      <c r="B71" s="404"/>
      <c r="C71" s="397"/>
      <c r="D71" s="397"/>
      <c r="E71" s="385"/>
      <c r="F71" s="407"/>
      <c r="G71" s="386"/>
    </row>
    <row r="72" spans="1:7">
      <c r="A72" s="418"/>
      <c r="B72" s="404" t="s">
        <v>455</v>
      </c>
      <c r="C72" s="397" t="s">
        <v>456</v>
      </c>
      <c r="D72" s="397" t="s">
        <v>7</v>
      </c>
      <c r="E72" s="385">
        <v>20</v>
      </c>
      <c r="F72" s="400">
        <v>0</v>
      </c>
      <c r="G72" s="401">
        <f>(E72*F72)</f>
        <v>0</v>
      </c>
    </row>
    <row r="73" spans="1:7">
      <c r="A73" s="404"/>
      <c r="B73" s="404"/>
      <c r="C73" s="397"/>
      <c r="D73" s="397"/>
      <c r="E73" s="385"/>
      <c r="F73" s="407"/>
      <c r="G73" s="420"/>
    </row>
    <row r="74" spans="1:7">
      <c r="A74" s="398"/>
      <c r="B74" s="404" t="s">
        <v>457</v>
      </c>
      <c r="C74" s="397" t="s">
        <v>458</v>
      </c>
      <c r="D74" s="397" t="s">
        <v>7</v>
      </c>
      <c r="E74" s="385">
        <v>10</v>
      </c>
      <c r="F74" s="400">
        <v>0</v>
      </c>
      <c r="G74" s="401">
        <f>(E74*F74)</f>
        <v>0</v>
      </c>
    </row>
    <row r="75" spans="1:7">
      <c r="A75" s="404"/>
      <c r="B75" s="404"/>
      <c r="C75" s="397"/>
      <c r="D75" s="397"/>
      <c r="E75" s="385"/>
      <c r="F75" s="407"/>
      <c r="G75" s="386"/>
    </row>
    <row r="76" spans="1:7" ht="50">
      <c r="A76" s="398">
        <f>A70+1</f>
        <v>18</v>
      </c>
      <c r="B76" s="404" t="s">
        <v>459</v>
      </c>
      <c r="C76" s="399" t="s">
        <v>460</v>
      </c>
      <c r="D76" s="397" t="s">
        <v>94</v>
      </c>
      <c r="E76" s="385">
        <v>6</v>
      </c>
      <c r="F76" s="400">
        <v>0</v>
      </c>
      <c r="G76" s="401">
        <f>(E76*F76)</f>
        <v>0</v>
      </c>
    </row>
    <row r="77" spans="1:7">
      <c r="A77" s="404"/>
      <c r="B77" s="404"/>
      <c r="C77" s="397"/>
      <c r="D77" s="397"/>
      <c r="E77" s="385"/>
      <c r="F77" s="407"/>
      <c r="G77" s="386"/>
    </row>
    <row r="78" spans="1:7" ht="75">
      <c r="A78" s="398">
        <f>A76+1</f>
        <v>19</v>
      </c>
      <c r="B78" s="404"/>
      <c r="C78" s="399" t="s">
        <v>461</v>
      </c>
      <c r="D78" s="397"/>
      <c r="E78" s="385"/>
      <c r="F78" s="407"/>
      <c r="G78" s="386"/>
    </row>
    <row r="79" spans="1:7">
      <c r="A79" s="404"/>
      <c r="B79" s="404"/>
      <c r="C79" s="397"/>
      <c r="D79" s="397"/>
      <c r="E79" s="385"/>
      <c r="F79" s="400"/>
      <c r="G79" s="401"/>
    </row>
    <row r="80" spans="1:7">
      <c r="A80" s="418"/>
      <c r="B80" s="404" t="s">
        <v>462</v>
      </c>
      <c r="C80" s="397" t="s">
        <v>463</v>
      </c>
      <c r="D80" s="397" t="s">
        <v>94</v>
      </c>
      <c r="E80" s="385">
        <v>1</v>
      </c>
      <c r="F80" s="400">
        <v>0</v>
      </c>
      <c r="G80" s="401">
        <f>(E80*F80)</f>
        <v>0</v>
      </c>
    </row>
    <row r="81" spans="1:7">
      <c r="A81" s="404"/>
      <c r="B81" s="404"/>
      <c r="C81" s="397"/>
      <c r="D81" s="397"/>
      <c r="E81" s="385"/>
      <c r="F81" s="407"/>
      <c r="G81" s="386"/>
    </row>
    <row r="82" spans="1:7">
      <c r="A82" s="398"/>
      <c r="B82" s="404" t="s">
        <v>464</v>
      </c>
      <c r="C82" s="397" t="s">
        <v>465</v>
      </c>
      <c r="D82" s="397" t="s">
        <v>94</v>
      </c>
      <c r="E82" s="385">
        <v>1</v>
      </c>
      <c r="F82" s="400">
        <v>0</v>
      </c>
      <c r="G82" s="401">
        <f>(E82*F82)</f>
        <v>0</v>
      </c>
    </row>
    <row r="83" spans="1:7">
      <c r="A83" s="404"/>
      <c r="B83" s="404"/>
      <c r="C83" s="397"/>
      <c r="D83" s="397"/>
      <c r="E83" s="385"/>
      <c r="F83" s="407"/>
      <c r="G83" s="386"/>
    </row>
    <row r="84" spans="1:7" ht="37.5">
      <c r="A84" s="398">
        <f>A78+1</f>
        <v>20</v>
      </c>
      <c r="B84" s="404" t="s">
        <v>466</v>
      </c>
      <c r="C84" s="399" t="s">
        <v>467</v>
      </c>
      <c r="D84" s="397" t="s">
        <v>94</v>
      </c>
      <c r="E84" s="385">
        <v>1</v>
      </c>
      <c r="F84" s="400">
        <v>0</v>
      </c>
      <c r="G84" s="401">
        <f>(E84*F84)</f>
        <v>0</v>
      </c>
    </row>
    <row r="85" spans="1:7">
      <c r="A85" s="404"/>
      <c r="B85" s="404"/>
      <c r="C85" s="397"/>
      <c r="D85" s="397"/>
      <c r="E85" s="385"/>
      <c r="F85" s="407"/>
      <c r="G85" s="386"/>
    </row>
    <row r="86" spans="1:7" ht="13">
      <c r="A86" s="404"/>
      <c r="B86" s="397"/>
      <c r="C86" s="393" t="s">
        <v>468</v>
      </c>
      <c r="D86" s="397"/>
      <c r="E86" s="385"/>
      <c r="F86" s="386"/>
      <c r="G86" s="386"/>
    </row>
    <row r="87" spans="1:7" ht="13">
      <c r="A87" s="404"/>
      <c r="B87" s="397"/>
      <c r="C87" s="392"/>
      <c r="D87" s="397"/>
      <c r="E87" s="385"/>
      <c r="F87" s="386"/>
      <c r="G87" s="386"/>
    </row>
    <row r="88" spans="1:7" ht="25">
      <c r="A88" s="398">
        <f>A84+1</f>
        <v>21</v>
      </c>
      <c r="B88" s="404"/>
      <c r="C88" s="399" t="s">
        <v>469</v>
      </c>
      <c r="D88" s="397"/>
      <c r="E88" s="385"/>
      <c r="F88" s="386"/>
      <c r="G88" s="386"/>
    </row>
    <row r="89" spans="1:7">
      <c r="A89" s="404"/>
      <c r="B89" s="397"/>
      <c r="C89" s="397"/>
      <c r="D89" s="397"/>
      <c r="E89" s="385"/>
      <c r="F89" s="386"/>
      <c r="G89" s="386"/>
    </row>
    <row r="90" spans="1:7">
      <c r="A90" s="418"/>
      <c r="B90" s="397" t="s">
        <v>173</v>
      </c>
      <c r="C90" s="397" t="s">
        <v>470</v>
      </c>
      <c r="D90" s="397" t="s">
        <v>94</v>
      </c>
      <c r="E90" s="385">
        <v>1</v>
      </c>
      <c r="F90" s="400">
        <v>0</v>
      </c>
      <c r="G90" s="401">
        <f>(E90*F90)</f>
        <v>0</v>
      </c>
    </row>
    <row r="91" spans="1:7">
      <c r="A91" s="404"/>
      <c r="B91" s="397"/>
      <c r="C91" s="397"/>
      <c r="D91" s="397"/>
      <c r="E91" s="385"/>
      <c r="F91" s="407"/>
      <c r="G91" s="386"/>
    </row>
    <row r="92" spans="1:7">
      <c r="A92" s="398"/>
      <c r="B92" s="404" t="s">
        <v>471</v>
      </c>
      <c r="C92" s="399" t="s">
        <v>472</v>
      </c>
      <c r="D92" s="397" t="s">
        <v>94</v>
      </c>
      <c r="E92" s="385">
        <v>2</v>
      </c>
      <c r="F92" s="400">
        <v>0</v>
      </c>
      <c r="G92" s="401">
        <f>(E92*F92)</f>
        <v>0</v>
      </c>
    </row>
    <row r="93" spans="1:7">
      <c r="A93" s="404"/>
      <c r="B93" s="404"/>
      <c r="C93" s="399"/>
      <c r="D93" s="397"/>
      <c r="E93" s="385"/>
      <c r="F93" s="386"/>
      <c r="G93" s="386"/>
    </row>
    <row r="94" spans="1:7" ht="50">
      <c r="A94" s="398">
        <f>A88+1</f>
        <v>22</v>
      </c>
      <c r="B94" s="404" t="s">
        <v>473</v>
      </c>
      <c r="C94" s="399" t="s">
        <v>474</v>
      </c>
      <c r="D94" s="397"/>
      <c r="E94" s="385"/>
      <c r="F94" s="407"/>
      <c r="G94" s="386"/>
    </row>
    <row r="95" spans="1:7">
      <c r="A95" s="404"/>
      <c r="B95" s="404"/>
      <c r="C95" s="399"/>
      <c r="D95" s="397"/>
      <c r="E95" s="385"/>
      <c r="F95" s="407"/>
      <c r="G95" s="386"/>
    </row>
    <row r="96" spans="1:7">
      <c r="A96" s="398"/>
      <c r="B96" s="421"/>
      <c r="C96" s="417" t="s">
        <v>475</v>
      </c>
      <c r="D96" s="397" t="s">
        <v>94</v>
      </c>
      <c r="E96" s="385">
        <v>1</v>
      </c>
      <c r="F96" s="400">
        <v>0</v>
      </c>
      <c r="G96" s="401">
        <f>(E96*F96)</f>
        <v>0</v>
      </c>
    </row>
    <row r="97" spans="1:7">
      <c r="A97" s="404"/>
      <c r="B97" s="404"/>
      <c r="C97" s="399"/>
      <c r="D97" s="397"/>
      <c r="E97" s="385"/>
      <c r="F97" s="407"/>
      <c r="G97" s="386"/>
    </row>
    <row r="98" spans="1:7" ht="25">
      <c r="A98" s="398">
        <f>A94+1</f>
        <v>23</v>
      </c>
      <c r="B98" s="404" t="s">
        <v>476</v>
      </c>
      <c r="C98" s="399" t="s">
        <v>477</v>
      </c>
      <c r="D98" s="397" t="s">
        <v>94</v>
      </c>
      <c r="E98" s="385">
        <v>1</v>
      </c>
      <c r="F98" s="400">
        <v>0</v>
      </c>
      <c r="G98" s="401">
        <f>(E98*F98)</f>
        <v>0</v>
      </c>
    </row>
    <row r="99" spans="1:7">
      <c r="A99" s="398"/>
      <c r="B99" s="404"/>
      <c r="C99" s="399"/>
      <c r="D99" s="397"/>
      <c r="E99" s="385"/>
      <c r="F99" s="407"/>
      <c r="G99" s="386"/>
    </row>
    <row r="100" spans="1:7" ht="75">
      <c r="A100" s="398">
        <f>A98+1</f>
        <v>24</v>
      </c>
      <c r="B100" s="404" t="s">
        <v>478</v>
      </c>
      <c r="C100" s="399" t="s">
        <v>479</v>
      </c>
      <c r="D100" s="397" t="s">
        <v>94</v>
      </c>
      <c r="E100" s="385">
        <v>1</v>
      </c>
      <c r="F100" s="400">
        <v>0</v>
      </c>
      <c r="G100" s="401">
        <f>(E100*F100)</f>
        <v>0</v>
      </c>
    </row>
    <row r="101" spans="1:7">
      <c r="A101" s="398"/>
      <c r="B101" s="404"/>
      <c r="C101" s="399"/>
      <c r="D101" s="397"/>
      <c r="E101" s="385"/>
      <c r="F101" s="407"/>
      <c r="G101" s="386"/>
    </row>
    <row r="102" spans="1:7">
      <c r="A102" s="398"/>
      <c r="B102" s="404"/>
      <c r="C102" s="399"/>
      <c r="D102" s="397"/>
      <c r="E102" s="385"/>
      <c r="F102" s="407"/>
      <c r="G102" s="386"/>
    </row>
    <row r="103" spans="1:7">
      <c r="A103" s="398"/>
      <c r="B103" s="404"/>
      <c r="C103" s="399"/>
      <c r="D103" s="397"/>
      <c r="E103" s="385"/>
      <c r="F103" s="407"/>
      <c r="G103" s="386"/>
    </row>
    <row r="104" spans="1:7" ht="13">
      <c r="A104" s="422" t="s">
        <v>128</v>
      </c>
      <c r="B104" s="405"/>
      <c r="C104" s="423" t="s">
        <v>480</v>
      </c>
      <c r="D104" s="405"/>
      <c r="E104" s="385"/>
      <c r="F104" s="407"/>
      <c r="G104" s="386"/>
    </row>
    <row r="105" spans="1:7">
      <c r="A105" s="404"/>
      <c r="B105" s="404"/>
      <c r="C105" s="399"/>
      <c r="D105" s="397"/>
      <c r="E105" s="385"/>
      <c r="F105" s="407"/>
      <c r="G105" s="386"/>
    </row>
    <row r="106" spans="1:7" ht="37.5">
      <c r="A106" s="398">
        <f>A100+1</f>
        <v>25</v>
      </c>
      <c r="B106" s="404" t="s">
        <v>481</v>
      </c>
      <c r="C106" s="399" t="s">
        <v>482</v>
      </c>
      <c r="D106" s="397" t="s">
        <v>94</v>
      </c>
      <c r="E106" s="385">
        <v>2</v>
      </c>
      <c r="F106" s="400">
        <v>0</v>
      </c>
      <c r="G106" s="401">
        <f>(E106*F106)</f>
        <v>0</v>
      </c>
    </row>
    <row r="107" spans="1:7">
      <c r="A107" s="404"/>
      <c r="B107" s="404"/>
      <c r="C107" s="399"/>
      <c r="D107" s="397"/>
      <c r="E107" s="385"/>
      <c r="F107" s="407"/>
      <c r="G107" s="386"/>
    </row>
    <row r="108" spans="1:7" ht="37.5">
      <c r="A108" s="398">
        <f>A106+1</f>
        <v>26</v>
      </c>
      <c r="B108" s="404" t="s">
        <v>483</v>
      </c>
      <c r="C108" s="399" t="s">
        <v>484</v>
      </c>
      <c r="D108" s="397" t="s">
        <v>94</v>
      </c>
      <c r="E108" s="385">
        <v>2</v>
      </c>
      <c r="F108" s="400">
        <v>0</v>
      </c>
      <c r="G108" s="401">
        <f>(E108*F108)</f>
        <v>0</v>
      </c>
    </row>
    <row r="109" spans="1:7">
      <c r="A109" s="398"/>
      <c r="B109" s="404"/>
      <c r="C109" s="399"/>
      <c r="D109" s="397"/>
      <c r="E109" s="385"/>
      <c r="F109" s="407"/>
      <c r="G109" s="420"/>
    </row>
    <row r="110" spans="1:7" ht="13">
      <c r="A110" s="254" t="s">
        <v>57</v>
      </c>
      <c r="B110" s="254"/>
      <c r="C110" s="254"/>
      <c r="D110" s="254"/>
      <c r="E110" s="254"/>
      <c r="F110" s="254"/>
      <c r="G110" s="241">
        <f>SUM(G18:G109)</f>
        <v>0</v>
      </c>
    </row>
    <row r="111" spans="1:7" ht="13">
      <c r="A111" s="254" t="s">
        <v>259</v>
      </c>
      <c r="B111" s="254"/>
      <c r="C111" s="254"/>
      <c r="D111" s="254"/>
      <c r="E111" s="254"/>
      <c r="F111" s="254"/>
      <c r="G111" s="242">
        <f>G110*8%</f>
        <v>0</v>
      </c>
    </row>
    <row r="112" spans="1:7" ht="13">
      <c r="A112" s="254" t="s">
        <v>65</v>
      </c>
      <c r="B112" s="254"/>
      <c r="C112" s="254"/>
      <c r="D112" s="254"/>
      <c r="E112" s="254"/>
      <c r="F112" s="254"/>
      <c r="G112" s="242">
        <f>G111+G110</f>
        <v>0</v>
      </c>
    </row>
    <row r="113" spans="1:7" ht="13">
      <c r="A113" s="229"/>
      <c r="B113" s="424"/>
      <c r="C113" s="229"/>
      <c r="D113" s="229"/>
      <c r="E113" s="425"/>
      <c r="F113" s="426"/>
      <c r="G113" s="427"/>
    </row>
    <row r="114" spans="1:7" ht="13">
      <c r="A114" s="428" t="s">
        <v>162</v>
      </c>
      <c r="B114" s="429"/>
      <c r="C114" s="430" t="s">
        <v>14</v>
      </c>
      <c r="D114" s="429"/>
      <c r="E114" s="391"/>
      <c r="F114" s="431"/>
      <c r="G114" s="432"/>
    </row>
    <row r="115" spans="1:7" ht="13">
      <c r="A115" s="428"/>
      <c r="B115" s="429"/>
      <c r="C115" s="430"/>
      <c r="D115" s="429"/>
      <c r="E115" s="391"/>
      <c r="F115" s="431"/>
      <c r="G115" s="432"/>
    </row>
    <row r="116" spans="1:7" ht="13">
      <c r="A116" s="433"/>
      <c r="B116" s="433"/>
      <c r="C116" s="434" t="s">
        <v>15</v>
      </c>
      <c r="D116" s="433"/>
      <c r="E116" s="391"/>
      <c r="F116" s="431"/>
      <c r="G116" s="432"/>
    </row>
    <row r="117" spans="1:7" ht="13">
      <c r="A117" s="433"/>
      <c r="B117" s="433"/>
      <c r="C117" s="433"/>
      <c r="D117" s="433"/>
      <c r="E117" s="391"/>
      <c r="F117" s="431"/>
      <c r="G117" s="432"/>
    </row>
    <row r="118" spans="1:7" ht="75">
      <c r="A118" s="405"/>
      <c r="B118" s="405"/>
      <c r="C118" s="406" t="s">
        <v>16</v>
      </c>
      <c r="D118" s="405"/>
      <c r="E118" s="385"/>
      <c r="F118" s="431"/>
      <c r="G118" s="432"/>
    </row>
    <row r="119" spans="1:7" ht="13">
      <c r="A119" s="433"/>
      <c r="B119" s="433"/>
      <c r="C119" s="434"/>
      <c r="D119" s="433"/>
      <c r="E119" s="391"/>
      <c r="F119" s="431"/>
      <c r="G119" s="432"/>
    </row>
    <row r="120" spans="1:7" ht="13">
      <c r="A120" s="405"/>
      <c r="B120" s="405"/>
      <c r="C120" s="434" t="s">
        <v>412</v>
      </c>
      <c r="D120" s="405"/>
      <c r="E120" s="385"/>
      <c r="F120" s="387"/>
      <c r="G120" s="432"/>
    </row>
    <row r="121" spans="1:7" ht="13">
      <c r="A121" s="435"/>
      <c r="B121" s="435"/>
      <c r="C121" s="435" t="s">
        <v>485</v>
      </c>
      <c r="D121" s="435"/>
      <c r="E121" s="394"/>
      <c r="F121" s="396"/>
      <c r="G121" s="436"/>
    </row>
    <row r="122" spans="1:7">
      <c r="A122" s="398"/>
      <c r="B122" s="398"/>
      <c r="C122" s="406"/>
      <c r="D122" s="405"/>
      <c r="E122" s="385"/>
      <c r="F122" s="387"/>
      <c r="G122" s="432"/>
    </row>
    <row r="123" spans="1:7" ht="50">
      <c r="A123" s="398">
        <f>A108+1</f>
        <v>27</v>
      </c>
      <c r="B123" s="399" t="s">
        <v>112</v>
      </c>
      <c r="C123" s="417" t="s">
        <v>486</v>
      </c>
      <c r="D123" s="397" t="s">
        <v>94</v>
      </c>
      <c r="E123" s="385">
        <v>4</v>
      </c>
      <c r="F123" s="400">
        <v>0</v>
      </c>
      <c r="G123" s="401">
        <f>(E123*F123)</f>
        <v>0</v>
      </c>
    </row>
    <row r="124" spans="1:7">
      <c r="A124" s="398"/>
      <c r="B124" s="399"/>
      <c r="C124" s="417"/>
      <c r="D124" s="397"/>
      <c r="E124" s="385"/>
      <c r="F124" s="407"/>
      <c r="G124" s="432"/>
    </row>
    <row r="125" spans="1:7" ht="13">
      <c r="A125" s="398"/>
      <c r="B125" s="398"/>
      <c r="C125" s="357" t="s">
        <v>487</v>
      </c>
      <c r="D125" s="423"/>
      <c r="E125" s="437"/>
      <c r="F125" s="407"/>
      <c r="G125" s="432"/>
    </row>
    <row r="126" spans="1:7" ht="13">
      <c r="A126" s="398"/>
      <c r="B126" s="398"/>
      <c r="C126" s="435" t="s">
        <v>485</v>
      </c>
      <c r="D126" s="405"/>
      <c r="E126" s="385"/>
      <c r="F126" s="407"/>
      <c r="G126" s="432"/>
    </row>
    <row r="127" spans="1:7" ht="13">
      <c r="A127" s="433"/>
      <c r="B127" s="433"/>
      <c r="C127" s="433"/>
      <c r="D127" s="433"/>
      <c r="E127" s="391"/>
      <c r="F127" s="407"/>
      <c r="G127" s="432"/>
    </row>
    <row r="128" spans="1:7" ht="50">
      <c r="A128" s="398">
        <f>A123+1</f>
        <v>28</v>
      </c>
      <c r="B128" s="399" t="s">
        <v>186</v>
      </c>
      <c r="C128" s="406" t="s">
        <v>488</v>
      </c>
      <c r="D128" s="405"/>
      <c r="E128" s="385"/>
      <c r="F128" s="407"/>
      <c r="G128" s="386"/>
    </row>
    <row r="129" spans="1:7" ht="13">
      <c r="A129" s="433"/>
      <c r="B129" s="433"/>
      <c r="C129" s="433"/>
      <c r="D129" s="433"/>
      <c r="E129" s="391"/>
      <c r="F129" s="407"/>
      <c r="G129" s="386"/>
    </row>
    <row r="130" spans="1:7">
      <c r="A130" s="405"/>
      <c r="B130" s="398" t="s">
        <v>2</v>
      </c>
      <c r="C130" s="405" t="s">
        <v>489</v>
      </c>
      <c r="D130" s="405" t="s">
        <v>94</v>
      </c>
      <c r="E130" s="385">
        <v>1</v>
      </c>
      <c r="F130" s="400">
        <v>0</v>
      </c>
      <c r="G130" s="401">
        <f>(E130*F130)</f>
        <v>0</v>
      </c>
    </row>
    <row r="131" spans="1:7" ht="13">
      <c r="A131" s="433"/>
      <c r="B131" s="433"/>
      <c r="C131" s="433"/>
      <c r="D131" s="433"/>
      <c r="E131" s="391"/>
      <c r="F131" s="407"/>
      <c r="G131" s="386"/>
    </row>
    <row r="132" spans="1:7">
      <c r="A132" s="405"/>
      <c r="B132" s="398" t="s">
        <v>3</v>
      </c>
      <c r="C132" s="405" t="s">
        <v>490</v>
      </c>
      <c r="D132" s="405" t="s">
        <v>94</v>
      </c>
      <c r="E132" s="385">
        <v>2</v>
      </c>
      <c r="F132" s="400">
        <v>0</v>
      </c>
      <c r="G132" s="401">
        <f>(E132*F132)</f>
        <v>0</v>
      </c>
    </row>
    <row r="133" spans="1:7" ht="13">
      <c r="A133" s="433"/>
      <c r="B133" s="433"/>
      <c r="C133" s="433"/>
      <c r="D133" s="433"/>
      <c r="E133" s="391"/>
      <c r="F133" s="387"/>
      <c r="G133" s="386"/>
    </row>
    <row r="134" spans="1:7" ht="13">
      <c r="A134" s="254" t="s">
        <v>262</v>
      </c>
      <c r="B134" s="254"/>
      <c r="C134" s="254"/>
      <c r="D134" s="254"/>
      <c r="E134" s="254"/>
      <c r="F134" s="254"/>
      <c r="G134" s="241">
        <f>SUM(G122:G133)</f>
        <v>0</v>
      </c>
    </row>
    <row r="135" spans="1:7" ht="13">
      <c r="A135" s="254" t="s">
        <v>20</v>
      </c>
      <c r="B135" s="254"/>
      <c r="C135" s="254"/>
      <c r="D135" s="254"/>
      <c r="E135" s="254"/>
      <c r="F135" s="254"/>
      <c r="G135" s="241">
        <f>G134+G112</f>
        <v>0</v>
      </c>
    </row>
  </sheetData>
  <mergeCells count="16">
    <mergeCell ref="A135:F135"/>
    <mergeCell ref="A1:G1"/>
    <mergeCell ref="A3:G3"/>
    <mergeCell ref="A5:G5"/>
    <mergeCell ref="A7:G7"/>
    <mergeCell ref="A9:A11"/>
    <mergeCell ref="B9:B11"/>
    <mergeCell ref="C9:C11"/>
    <mergeCell ref="D9:D11"/>
    <mergeCell ref="E9:E11"/>
    <mergeCell ref="F9:F11"/>
    <mergeCell ref="G9:G11"/>
    <mergeCell ref="A110:F110"/>
    <mergeCell ref="A111:F111"/>
    <mergeCell ref="A112:F112"/>
    <mergeCell ref="A134:F1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Zafar Maidan, Mansehra-Civil</vt:lpstr>
      <vt:lpstr>Zafar Maiden Mansehra Electrica</vt:lpstr>
      <vt:lpstr>Zafar Maiden Plumbing</vt:lpstr>
      <vt:lpstr>'Zafar Maidan, Mansehra-Civil'!Print_Titles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Paul Kenyi</cp:lastModifiedBy>
  <cp:lastPrinted>2022-10-09T08:52:30Z</cp:lastPrinted>
  <dcterms:created xsi:type="dcterms:W3CDTF">2005-10-26T08:53:07Z</dcterms:created>
  <dcterms:modified xsi:type="dcterms:W3CDTF">2022-11-08T16:09:38Z</dcterms:modified>
</cp:coreProperties>
</file>