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pomeroy\Desktop\UNHCR docs\"/>
    </mc:Choice>
  </mc:AlternateContent>
  <bookViews>
    <workbookView xWindow="0" yWindow="0" windowWidth="28800" windowHeight="11832"/>
  </bookViews>
  <sheets>
    <sheet name="Introduction" sheetId="12" r:id="rId1"/>
    <sheet name="Camp Mgmt &amp; Enviro" sheetId="1" r:id="rId2"/>
    <sheet name="Cash &amp; food" sheetId="2" r:id="rId3"/>
    <sheet name="Educ" sheetId="3" r:id="rId4"/>
    <sheet name="Health" sheetId="10" r:id="rId5"/>
    <sheet name="Livelihoods" sheetId="11" r:id="rId6"/>
    <sheet name="Protection" sheetId="6" r:id="rId7"/>
    <sheet name="WASH" sheetId="8" r:id="rId8"/>
    <sheet name="Shelter" sheetId="7" r:id="rId9"/>
  </sheets>
  <definedNames>
    <definedName name="_xlnm.Print_Area" localSheetId="1">'Camp Mgmt &amp; Enviro'!$A$1:$V$17</definedName>
    <definedName name="_xlnm.Print_Area" localSheetId="2">'Cash &amp; food'!$A$1:$V$28</definedName>
    <definedName name="_xlnm.Print_Area" localSheetId="0">Introduction!$A$1:$C$14</definedName>
    <definedName name="_xlnm.Print_Area" localSheetId="5">Livelihoods!$A$1:$V$17</definedName>
    <definedName name="_xlnm.Print_Area" localSheetId="7">WASH!$A$1:$V$17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10" l="1"/>
  <c r="C11" i="10" l="1"/>
  <c r="C10" i="10"/>
  <c r="C8" i="10"/>
  <c r="Q18" i="6" l="1"/>
  <c r="Q12" i="6"/>
  <c r="Q20" i="6" l="1"/>
  <c r="I20" i="6"/>
  <c r="Q26" i="2" l="1"/>
  <c r="Q22" i="2"/>
  <c r="Q20" i="2"/>
  <c r="Q18" i="2"/>
  <c r="Q12" i="2"/>
  <c r="J16" i="10" l="1"/>
  <c r="J15" i="10"/>
  <c r="J13" i="10"/>
  <c r="J12" i="10"/>
  <c r="V11" i="10"/>
  <c r="V13" i="10"/>
  <c r="T11" i="10"/>
  <c r="J11" i="10"/>
  <c r="T10" i="10"/>
  <c r="J10" i="10"/>
  <c r="T8" i="10"/>
  <c r="V7" i="10"/>
  <c r="T9" i="10"/>
  <c r="K7" i="10"/>
  <c r="Q14" i="8"/>
  <c r="Q10" i="8"/>
  <c r="Q7" i="8"/>
  <c r="T13" i="10" l="1"/>
  <c r="T15" i="10"/>
</calcChain>
</file>

<file path=xl/sharedStrings.xml><?xml version="1.0" encoding="utf-8"?>
<sst xmlns="http://schemas.openxmlformats.org/spreadsheetml/2006/main" count="1836" uniqueCount="775">
  <si>
    <t>Support needed from UNHCR</t>
  </si>
  <si>
    <t>Time-frame</t>
  </si>
  <si>
    <t>End  (year-months)</t>
  </si>
  <si>
    <t>Start (year-month)</t>
  </si>
  <si>
    <t>Eliminate barriers that hinder female participation in leadership and management structures.</t>
  </si>
  <si>
    <t>Regularly analyse gender differences in prioritization of refugee needs and use the analysis in defining operational priorities and interventions.</t>
  </si>
  <si>
    <t>No</t>
  </si>
  <si>
    <t>Strengthen the capacities of staff working on refugee protection with gender analysis skills.</t>
  </si>
  <si>
    <t>Allocate financial resources for bridging the existing gender gaps in representation by 2020. This would include, among others, measures to debunk gender myths and stereotypes; sensitization and training of refugee committees on leadership skills and gender equality; gender-informed decision making at camp level; and tracking meaningful inclusion of women in camp leadership.</t>
  </si>
  <si>
    <t>Sensitize refugees on the need for shared responsibilities in household expenditure prioritization, collection of food and cash assistance and shared decision making in partnered households.</t>
  </si>
  <si>
    <t>Ensure that programming priorities in cash and food assistance are channelled towards helping adolescent girls and boys adopt gainful livelihoods.</t>
  </si>
  <si>
    <t>Strengthen operational planning and response with gender equality programming around the different priorities of refugee women and men.</t>
  </si>
  <si>
    <t>Maintain ongoing cash assistance to refugees in response to needs expressed by female and male refugees in preference of cash over food in-kind support in Gihembe, Kigeme and Nyabiheke and roll-out cash transfers in Kiziba, Mahama and Mugombwa refugee camps.</t>
  </si>
  <si>
    <t>Develop a long-term strategy on sustainability to reduce dependency on assistance and use the opportunities available in host countries to enhance refugees’ livelihoods.</t>
  </si>
  <si>
    <t>Fast-track access to educational opportunities at secondary, tertiary and diploma levels for
both girls and boys.</t>
  </si>
  <si>
    <t>Promote vocational training.</t>
  </si>
  <si>
    <t xml:space="preserve">Strengthen the existing monitoring and tracking and prompt action on gender-based violence in school. </t>
  </si>
  <si>
    <t>CASH AND FOOD ASSISTANCE</t>
  </si>
  <si>
    <t>EDUCATION</t>
  </si>
  <si>
    <t>Ensure teachers are trained on and sign the code of conduct on Prevention of Sexual Exploitation and Abuse (PSEA) for schools in refugee camps.</t>
  </si>
  <si>
    <t>Conduct awareness raising on trafficking in the refugee camps and host communities.</t>
  </si>
  <si>
    <t>Replace missing doors and locks on sanitation facilities to prevent gender-based violence 
and enhance the dignity of female and male users and strengthen ownership by refugees
of latrines and showers to prevent vandalism.</t>
  </si>
  <si>
    <t xml:space="preserve">Increase water supply to meet the required standards. </t>
  </si>
  <si>
    <t>Reduce time spent by women collecting water by increasing access to water</t>
  </si>
  <si>
    <t>Increase access to latrines and showers in line with Spheres standards, while ensuring that
in each gender- segregated latrine and shower block there is a latrine and shower adapted
to meet the needs of persons with disabilities.</t>
  </si>
  <si>
    <t xml:space="preserve">Continuously monitor changes in gender stereotypes and gender inequalities in WASH. </t>
  </si>
  <si>
    <t>Conduct sensitization of refugee communities, parents, teachers and students on gender equality, the importance of education especially for girls, and all barriers pertaining to access to education by both boys and girls.</t>
  </si>
  <si>
    <t>Facilitate employment of female refugee teachers to bridge prevailing gender gap.</t>
  </si>
  <si>
    <t>Continue monitoring and ensure provision of essential obstetric care to maintain a zero rate of maternal deaths in all six camps.</t>
  </si>
  <si>
    <t>Remove the requirement for male patronage of pregnant adolescent girls and women as a pre-condition to accessing reproductive health services.</t>
  </si>
  <si>
    <t xml:space="preserve">Improve confidentiality for both female and male patients, particularly for reproductive health, HIV and gender-based violence cases. </t>
  </si>
  <si>
    <t>Acquire and distribute underwear to girls and women, and combine the distribution sessions with sensitization on personal hygiene and preventive measures against STIs.</t>
  </si>
  <si>
    <t>Increase initiatives on sexual and reproductive health, with targeted messages at male as well as female refugees on prevention of STIs, HIV and the benefits of family planning.</t>
  </si>
  <si>
    <t>Track and monitor progress in removing gender-related barriers in access to health services in all camps.</t>
  </si>
  <si>
    <t>Use UNHCR Best practices from other countries on health facility screening for clinical management of gender-based violence cases.</t>
  </si>
  <si>
    <t>Train refugee women, girls, men and boys on budgeting skills, savings, debt management and use of cooperative and banking services to minimize conflicts resulting from utilization of cash.</t>
  </si>
  <si>
    <t>Support systematic gender analysis before and after cash distribution to deepen understanding of gender dimensions to decision making at operational, camp and refugee household levels.</t>
  </si>
  <si>
    <t>Conduct regular gender monitoring of decision making on cash and food at refugee household levels and purchasing power of female compared with male refugee households and by other gender variables.</t>
  </si>
  <si>
    <t>Assess the loan arrangements entered into by male compared with female refugee households, the different types of collateral given by female compared with male refugees, and how the loans and collateral impact on refugee household food security and protection concerns.</t>
  </si>
  <si>
    <t>Ensure privacy in school toilets by installing or re-installing doors and locks while promoting community ownership and protection of facilities.</t>
  </si>
  <si>
    <t xml:space="preserve">Advocate for and facilitate refugee girls’ access to scholarship and bridge prevailing gender disparity in access to scholarship. </t>
  </si>
  <si>
    <t>Advocate for targeted interventions focusing on the distinct gender issues faced by refugee boys and girls, particularly unaccompanied and separated children.</t>
  </si>
  <si>
    <t>In coordination with the broader national gender-based violence coordination architecture, review progress in the implementation of the national gender-based violence standard operating procedures (SOPs) in refugee settings.</t>
  </si>
  <si>
    <t>Strengthen socio-therapy programmes related to gender-based violence prevention and response and scale them up in all the six camps.</t>
  </si>
  <si>
    <t>Strengthen existing Protection against Sexual Exploitation and Abuse reporting mechanism in all six camps, track progress of reported incidents and review progress at least twice a year.</t>
  </si>
  <si>
    <t>Sensitize and train refugee community and refugee leaders at Village, Quartier and Executive Committee levels in the camps on the national laws on gender, gender-based violence, labour, trafficking, sexual exploitation and abuse, their legal obligations and ferral paths.</t>
  </si>
  <si>
    <t>Review the procedures for identification of vulnerable households in need of shelter repair, maintenance or expansion to allow for women’s direct and unmediated access to shelter partners.</t>
  </si>
  <si>
    <t>Mobilize and channel start-up capital for a sanitary materials production enterprise run by refugees.</t>
  </si>
  <si>
    <t>Implement community services mechanisms to cover the needs of sanitary pads from women aged 50 years old and above.</t>
  </si>
  <si>
    <t xml:space="preserve">Target female and male adolescents living in formal and informal shelters for youth initiatives and livelihood projects. </t>
  </si>
  <si>
    <t>Strengthen shelter and NFI staff capacities on gender analysis, programming for and implementation of gender aware Shelter and NFI programmes.</t>
  </si>
  <si>
    <t>Review the functions and composition of shelter and NFI distribution committees with a view of reducing inherent gender stereotypes and inequalities.</t>
  </si>
  <si>
    <t>Establish women’s opportunity centres in all camps for inclusive representation and participation of women refugees.</t>
  </si>
  <si>
    <t>Design programmes with gender equality as a core objective in order to address environmental needs in the six refugee camps.</t>
  </si>
  <si>
    <t xml:space="preserve">Challenges </t>
  </si>
  <si>
    <t>Contact (name, email, phone)</t>
  </si>
  <si>
    <t>Program descripiton</t>
  </si>
  <si>
    <t>Implmenting partner</t>
  </si>
  <si>
    <t>Future Implementation</t>
  </si>
  <si>
    <t>Organisation</t>
  </si>
  <si>
    <t>Location</t>
  </si>
  <si>
    <t>Risks</t>
  </si>
  <si>
    <t>Funding secured?</t>
  </si>
  <si>
    <t>Sector</t>
  </si>
  <si>
    <t>LAF, Support from ICRC when it comes to tracing</t>
  </si>
  <si>
    <t>Frank MUGISHA email frank@legalaidrwanda.org</t>
  </si>
  <si>
    <t>same</t>
  </si>
  <si>
    <t>cultural resistance , refugees not keen to learn because of focus on resettlement,  limited shelter spaces</t>
  </si>
  <si>
    <t>Rwanda Mens resource centre, mapping of future opportunities and linkages with different partners</t>
  </si>
  <si>
    <t>N/A</t>
  </si>
  <si>
    <t>Funding</t>
  </si>
  <si>
    <t xml:space="preserve">prevention-dialogues sessions, mobile cinemas, parents evening meeting on GBV and child protection, GBV committees, GBV clubs, Men enagegement groups, 2.Coordination-refugee coordination meeting to discuss key issues 3. Referral pathways and SOPs 4. Capacity cuilding-train other IPs and govt staff such police MIDIMAR and sector etc 5. targeted programe for adolescents -Clubs for sensitization on topical issues through art, SGBV, income generating activities for adolescents, support groups </t>
  </si>
  <si>
    <t>Direct implementation</t>
  </si>
  <si>
    <t>All Congolese camps</t>
  </si>
  <si>
    <t>Lack of livelihood opportunities to empower families , change of roles e.g men not able to feed their families, large families sending children to sleep in other homes due to lack of space, lack of standardised training materials for diferent groups</t>
  </si>
  <si>
    <t>Funds, technical support to produce training materials, trained staff on men engagement</t>
  </si>
  <si>
    <t>Funding and technical support</t>
  </si>
  <si>
    <t xml:space="preserve">ADRA </t>
  </si>
  <si>
    <t>General food distribution:Advocacy was done for pregnants mothers to encourage their husbands facilitating them</t>
  </si>
  <si>
    <t>ADRA</t>
  </si>
  <si>
    <t>CONTINUOUS</t>
  </si>
  <si>
    <t>GIHEMBE,KIZIBA,NYABIHEKE, MUGOMBWA, KIGEME AND MAHAMA REFUGEE CAMPS</t>
  </si>
  <si>
    <t>Some Men don't want to make line with women other men go away for jobs</t>
  </si>
  <si>
    <t>YAMURAGIYE FLORIDE 0727204402 floride@adra.org.rw</t>
  </si>
  <si>
    <t>Funds for Community sensitization and organization of campaing on Gender equality</t>
  </si>
  <si>
    <t>Lack of gender equality on sharing of responsibility between Men and Women which may increase family conflicts</t>
  </si>
  <si>
    <t>NO</t>
  </si>
  <si>
    <t>Funds for Community sensitization and organization of campaing on Gender equality and technical guidance</t>
  </si>
  <si>
    <t>WFP</t>
  </si>
  <si>
    <t xml:space="preserve">End of 2017 </t>
  </si>
  <si>
    <t>In the camps (except Mahama)</t>
  </si>
  <si>
    <t>Mr. Patient MAGANYA. Patient.maganya@wfp.org</t>
  </si>
  <si>
    <t>Continued sensitization of the movement from in-kind assistance to cash in all refugee areas.</t>
  </si>
  <si>
    <t>Same sensitization efforts to be done in all refugee areas in the future.</t>
  </si>
  <si>
    <t>Same as currently.</t>
  </si>
  <si>
    <t>Same as current.</t>
  </si>
  <si>
    <t>Capacity building</t>
  </si>
  <si>
    <t>It was not done due to budget limitation</t>
  </si>
  <si>
    <t>Funds to support women,men ,girls and boys training</t>
  </si>
  <si>
    <t>Bad use of resources</t>
  </si>
  <si>
    <t>Funds</t>
  </si>
  <si>
    <t>Incorperated into the sensitization efforts and information campaigns. Giving channels for complains mechanisms e.g. about banking or finacial institutions like banks.</t>
  </si>
  <si>
    <t>Continued sensitization of the movement from in-kind assistance to cash in all refugee areas. Banks should also be involved in basic training of refugees.</t>
  </si>
  <si>
    <t>To sustain and re-enforce any training of households in these areas.</t>
  </si>
  <si>
    <t>Funds and technical guidance</t>
  </si>
  <si>
    <t>NTR</t>
  </si>
  <si>
    <t>Funds  and technical guidance</t>
  </si>
  <si>
    <t>Risk, market, gender assessments before implementation and also after.</t>
  </si>
  <si>
    <t>Direct implementation by M&amp;E team</t>
  </si>
  <si>
    <t>Technical guidence was needed</t>
  </si>
  <si>
    <t>Technical guidance</t>
  </si>
  <si>
    <t>If it is not done it may limitate the future interventions by luck of knowledge on what to improve.iil</t>
  </si>
  <si>
    <t>Funds and Technical guidance</t>
  </si>
  <si>
    <t>Regular monitoring of the programme all through the implementation</t>
  </si>
  <si>
    <t>funds and Technical guidence was needed</t>
  </si>
  <si>
    <t>YAMURAGIYE FLORIDE, 0727204402 ,floride@ adra.org.rw</t>
  </si>
  <si>
    <t>YAMURAGIYE FLORIDE, 0727204402 ,floride@ adra.org.rw (SCI: Ruth for Mahama camp)</t>
  </si>
  <si>
    <t>2018,Dec</t>
  </si>
  <si>
    <t>poverty due to using existing resources for sanitary pads</t>
  </si>
  <si>
    <t xml:space="preserve">NFIs </t>
  </si>
  <si>
    <t>women are not motivated to be included in Committes</t>
  </si>
  <si>
    <t xml:space="preserve">Support for community sensitizations on gender equality and balance. </t>
  </si>
  <si>
    <t>TBD</t>
  </si>
  <si>
    <t>Kiziba, Kigeme, Mugombwa; possibly extend to transit and reception centres</t>
  </si>
  <si>
    <t>Limited budget</t>
  </si>
  <si>
    <t xml:space="preserve">Not yet </t>
  </si>
  <si>
    <t>Provision of reproductive health kits, capacity building of health providers on MISP</t>
  </si>
  <si>
    <t>ARC</t>
  </si>
  <si>
    <t>ongoing</t>
  </si>
  <si>
    <t>Budget constrains</t>
  </si>
  <si>
    <t>Vestine mutarabayire@unfpa.org 0788510540</t>
  </si>
  <si>
    <t>Collaboration; data disaggregation; continued support to EmONC</t>
  </si>
  <si>
    <t>Train, offer field supervision support and regularly track performance of staff at health centres on confidentiality and professionalism towards both female and male patients.</t>
  </si>
  <si>
    <t>Noy yet</t>
  </si>
  <si>
    <t>High Qulity HIV prevention , treatment, care and support and RH services among pregnant women, children youth and key population</t>
  </si>
  <si>
    <t>AHA, SCI, ARC</t>
  </si>
  <si>
    <t>Provision of dignity kits</t>
  </si>
  <si>
    <t>Exhausted budget</t>
  </si>
  <si>
    <t>Not yet</t>
  </si>
  <si>
    <t xml:space="preserve">Increased leader leadership and self relience fo refugees </t>
  </si>
  <si>
    <t>Rwanda Women Network and LAF</t>
  </si>
  <si>
    <t xml:space="preserve">All cmps </t>
  </si>
  <si>
    <t xml:space="preserve">funded proposal rejection </t>
  </si>
  <si>
    <t>Yes</t>
  </si>
  <si>
    <t>Increased leader leadership and self relience fo refugees</t>
  </si>
  <si>
    <t xml:space="preserve">Counter traffuking program in place through sensitazation in the camp </t>
  </si>
  <si>
    <t xml:space="preserve">Counter truffing program and sesitatization and training </t>
  </si>
  <si>
    <t xml:space="preserve">IOM , MIDIMAR and UNHCR </t>
  </si>
  <si>
    <t>Dec 31 ,2019</t>
  </si>
  <si>
    <t xml:space="preserve">All cmps and urbans </t>
  </si>
  <si>
    <t xml:space="preserve">Trump factor </t>
  </si>
  <si>
    <t>Alia Hirji</t>
  </si>
  <si>
    <t>Almost</t>
  </si>
  <si>
    <t>Refugee Mobilzation and support in the camp</t>
  </si>
  <si>
    <t>RNP</t>
  </si>
  <si>
    <t>N0v 31 2017</t>
  </si>
  <si>
    <t xml:space="preserve">IP Viviane UMULISA ,SGBV Officer in CID vivikumulisa@gmail.com </t>
  </si>
  <si>
    <t>Dec1, 2017</t>
  </si>
  <si>
    <t xml:space="preserve">RNP, MIDIMAR, UNHCR , IOM and UN WOMEN </t>
  </si>
  <si>
    <t xml:space="preserve">Initiating a research in TIP ASSESSMENT </t>
  </si>
  <si>
    <t>Alia Hirji ahirji@iom.int</t>
  </si>
  <si>
    <t>UNHCR</t>
  </si>
  <si>
    <t>1. Done in meetings with refugees (especially with the leaders) in camps
2. Nutrition Education and Counselling (NEC) sensitization sessions.
3. Youth and women stuctures, representation in the camp.</t>
  </si>
  <si>
    <t>1. Direct implementation
2. Partneship through PLAN (NEC Project)</t>
  </si>
  <si>
    <t xml:space="preserve">All camps </t>
  </si>
  <si>
    <t xml:space="preserve">1. Gender norms at household level
2. Share responsibilities and decision making not directly touched in NEC sensitization. To enhnace the aspect in the NEC phase III. </t>
  </si>
  <si>
    <t>Mr. Patient MAGANYA -  Patient.maganya@wfp.org
Mr. Damien Nsengiyumva - Damien.Nsengiyumva@wfp.org
Mr. Jules Munyaruyange - Jules.Munyaruyange@wfp.org</t>
  </si>
  <si>
    <t>Supporting sensitization, organizing and informing refugees.</t>
  </si>
  <si>
    <t>Continous</t>
  </si>
  <si>
    <t>All refugee camps</t>
  </si>
  <si>
    <t>1. Cultural barriers
2. Shortage of funds</t>
  </si>
  <si>
    <t>Depending onlevel of funding</t>
  </si>
  <si>
    <t>1. Direct implementation
2. Partneship through World Vision</t>
  </si>
  <si>
    <t>Cash camps</t>
  </si>
  <si>
    <t>1. To be able to effectively reach all refugees given the large populations. 
2. Different households have different needs and therefore not able to possible to cover all effectively.
3. Levels of literacy</t>
  </si>
  <si>
    <t xml:space="preserve">Mr. Patient MAGANYA -  Patient.maganya@wfp.org
Mr. Jules Munyaruyange - Jules.Munyaruyange@wfp.org
Mr. Damien Nsengiyumva - Damien.Nsengiyumva@wfp.org
</t>
  </si>
  <si>
    <t>Shortage of funds</t>
  </si>
  <si>
    <t>Mr. Patient MAGANYA -  Patient.maganya@wfp.org
Mr. Jules Munyaruyange - Jules.Munyaruyange@wfp.org</t>
  </si>
  <si>
    <t>Continued sensitization of the move from in-kind assistance to cash in all refugee areas.</t>
  </si>
  <si>
    <t>Direct implementation by WFP</t>
  </si>
  <si>
    <t>Continuous</t>
  </si>
  <si>
    <t>Mr. Patient MAGANYA -  Patient.maganya@wfp.org
Ms - Marieclaire.gatera@wfp.org</t>
  </si>
  <si>
    <t>Provide updated lists of HHs for sampleling and participate in the surveys.</t>
  </si>
  <si>
    <t>Same as current with more emphasis on Gender.</t>
  </si>
  <si>
    <t>Gender partners</t>
  </si>
  <si>
    <t>Lack of funding</t>
  </si>
  <si>
    <t>Depending on level of funding</t>
  </si>
  <si>
    <t xml:space="preserve">Regular Food Security Outcome Monitorng </t>
  </si>
  <si>
    <t>Not specific assessment on loans</t>
  </si>
  <si>
    <t>Ms - Marieclaire.gatera@wfp.org</t>
  </si>
  <si>
    <t>Same as current with more implication of UNHCR.</t>
  </si>
  <si>
    <t>1. Biaised information.
2. Inability to address findings an survey recommendations.</t>
  </si>
  <si>
    <t>Kiziba and Mugombwa have been rolled out  to CBTs.</t>
  </si>
  <si>
    <t>Direct implementation by WFP through Equity Bank</t>
  </si>
  <si>
    <t xml:space="preserve">In all DRC camps </t>
  </si>
  <si>
    <t>1. Constant increase of market prices of commodities. 
2. Assistance that is meant for food is used to cover other non food needs.
3. Mismanagement of the cash.</t>
  </si>
  <si>
    <t>1. Continued sensitization of the refugees.
2. Regular provision of NFIs</t>
  </si>
  <si>
    <t>All RDC refugee camps</t>
  </si>
  <si>
    <t>Gender mainstreaming.</t>
  </si>
  <si>
    <t>In all camps.</t>
  </si>
  <si>
    <t>Limited participation of women.</t>
  </si>
  <si>
    <t xml:space="preserve">Continued sensitization of the refugees.
</t>
  </si>
  <si>
    <t xml:space="preserve">Cultural barriers
</t>
  </si>
  <si>
    <t>It brings opportunities for young women, boys and girls Burundian and Congolese refugees who have missed out on education, offering pathways either back into formal education or to employment or entrepreneurship, through second chance education and vocational training</t>
  </si>
  <si>
    <t>Limited funding</t>
  </si>
  <si>
    <t>funding</t>
  </si>
  <si>
    <t>all camps</t>
  </si>
  <si>
    <t>All camps</t>
  </si>
  <si>
    <t>no</t>
  </si>
  <si>
    <t>UNHCR, Plan International and LAF</t>
  </si>
  <si>
    <t>&amp;573,000</t>
  </si>
  <si>
    <t>3camps</t>
  </si>
  <si>
    <t>behaviour change communication, awareness raising, capacity engancement in GBV Prevention and response, legal literacy, gender and women's rights as well as promoting men engage approach (HeforShe gobal impact campaign)</t>
  </si>
  <si>
    <t>UNHCR, IOM,  RWN, Plan International and LAF</t>
  </si>
  <si>
    <t>SAME</t>
  </si>
  <si>
    <t>Plan and Save the Children</t>
  </si>
  <si>
    <t xml:space="preserve">UNHCR </t>
  </si>
  <si>
    <t>Ongoing</t>
  </si>
  <si>
    <t>Due to time constraints and staff's responsibilities to cover other activities many planned activities are not possible to be conducted</t>
  </si>
  <si>
    <t>All locations</t>
  </si>
  <si>
    <t xml:space="preserve">time constraints and staff's (focal points in all locations ) priorities to fulfill other responsiblities </t>
  </si>
  <si>
    <t>Implemented directly by save and for Plan part of their activities are them and part of them are supported by Rwanda Womens Network</t>
  </si>
  <si>
    <t>MIDIMAR</t>
  </si>
  <si>
    <t>All camps and Urban Areas</t>
  </si>
  <si>
    <t>Cultural barrriers, women are less interested to be part of refugee leaders</t>
  </si>
  <si>
    <t>Elections will be organised  with mobilisation of women to be part of the committees</t>
  </si>
  <si>
    <t>Cultural barriers</t>
  </si>
  <si>
    <t xml:space="preserve">Increase in sensitisation and mobilisation of refugees. </t>
  </si>
  <si>
    <t>Training of refugee representatives was carried out on various topics and especially on leadership, good governance and conflict resolution mechanisms GBV law etc.</t>
  </si>
  <si>
    <t>Elected Committees composed of men and women will be trained on Gender concept, gender equality, family law and leadership skills</t>
  </si>
  <si>
    <t>Capacity building and motivation  of refugee reprsentatives</t>
  </si>
  <si>
    <t>Coordination meeting are regulary organised to discuss differents needs of refugees considering gender /AGDM sessions, cases managements, 16 days of activism against GBV</t>
  </si>
  <si>
    <t>Coordination of AGDM, Gender forums, and other programs related gender will continue</t>
  </si>
  <si>
    <t xml:space="preserve">Turikumwe centres/police post and gender desk at the  hospital level are in place where the Police staff have Office and provide required services to refugees . </t>
  </si>
  <si>
    <t xml:space="preserve">Accomodation facilities needs to be available </t>
  </si>
  <si>
    <t>A pilot project on cooking gas started in Transit centres to reduce the use of firewood and its impact on environment and facilitate the work of women     4 Cooperatives working in environmental protection in and aroundin refugee camps are composed of men (55) and women (45) and were working in activities related to environmental protection getting equaly incentives</t>
  </si>
  <si>
    <t>Environmental protection cooperatives composed of men and women were formed to help in environmental safeguards activities in and around refugee camps, participation of both men and women encouraged in both cooperatives and environmental clubs</t>
  </si>
  <si>
    <t>Rehabilitation of ravines and drainage system</t>
  </si>
  <si>
    <t>All camps especially Kigeme and Mugombwa</t>
  </si>
  <si>
    <t>Environment degradation in refugee camps due to drainage system due to rain water and water from camp shelters: ravines that are epxanding</t>
  </si>
  <si>
    <t xml:space="preserve">New revised intructions related to elections removed some barriers in refugee leadership: level of education, women representativity/ at least 30% will be represented in Refugee Representatives leadership. </t>
  </si>
  <si>
    <t>In the camps (except Mahama), Cash camps</t>
  </si>
  <si>
    <t>Initiate a programmatic intervention focusing on building more gender equality awareness within refugee households through cash assistance as an entry point.</t>
  </si>
  <si>
    <t>Part of the refugee population that is not really willing to move to the currently applicable methods of assistance.      ~ Pressure from some areas (like Kiziba) to have cash assistance instead of in-kind assistance. Mostly women are afraid of having access to the cash assistance and controling it for the good of the household</t>
  </si>
  <si>
    <t>Strengthen WASH partner staff capacities on gender analysis, programming for and
implementation of gender equality.</t>
  </si>
  <si>
    <t>Kigali, Gihembe, Kiziba and Nyabiheke</t>
  </si>
  <si>
    <t>WASH staff have not enough knowledge on gender analysis, programming for and implementation of gender equality</t>
  </si>
  <si>
    <t>Erickson Bisetsa, EricksonB@arcrelief.org 0788318632</t>
  </si>
  <si>
    <t>Quartely raining of 5 WASH and Program staff on gender analysis, programming for and
implementation of gender equality</t>
  </si>
  <si>
    <t>ARC with support of UNHCR and UNWOMEN</t>
  </si>
  <si>
    <t>Lack of funds for training</t>
  </si>
  <si>
    <t>Funding and organization of training</t>
  </si>
  <si>
    <t>Monitor and report on women participation in WASH activities</t>
  </si>
  <si>
    <t>Gihembe, Kiziba and Nyabiheke</t>
  </si>
  <si>
    <t>WASH volunteers not getting incentives and thus women not encouraged to participate</t>
  </si>
  <si>
    <t>Monitor and report on women participation in WASH activities; provide incentives for WASH volunteers</t>
  </si>
  <si>
    <t>Lack of funds for providing incentives to enoourage participation</t>
  </si>
  <si>
    <t>Funding or providing inkind items as incentives to WASH volunteers</t>
  </si>
  <si>
    <t>Rehabilitation / maintenance of some latrines and shower blocks, construction of shower blocks and one dischargeable latrine</t>
  </si>
  <si>
    <t>Limited budget, lack of ownership of sanitation facilities, vandalism, poor hygiene on some latrines</t>
  </si>
  <si>
    <t>Repair/ maintenance of sanitation facilities (latrines &amp; showers), construction of more latrines and showers. Increasing the ownership of latrines and showers</t>
  </si>
  <si>
    <t>Insufficient funds, lack of ownership of sanitation facilities, vandalism, poor hygiene</t>
  </si>
  <si>
    <t>Partially; only 5,600 $ secured  (UNHCR 2018)</t>
  </si>
  <si>
    <t>Advocacy for more funds</t>
  </si>
  <si>
    <t>No light on sanitation facilities (latrines and shower blocks) which might encourage gender based violence</t>
  </si>
  <si>
    <t xml:space="preserve">Install lights in sanitation facilities (showers and latrines) </t>
  </si>
  <si>
    <t>ARC in partnership with UNHCR and the Energy Partners</t>
  </si>
  <si>
    <t>Vandalism</t>
  </si>
  <si>
    <t>Fundraising and awareness raising against vandalism</t>
  </si>
  <si>
    <t>water distribution system maintenance and repair in Gihembe, Kiziba and Nyabiheke</t>
  </si>
  <si>
    <t>Water distribution system on the three camps is old and need renovation. Water not meeting the standards in Nyabiheke and sometimes in Gihembe</t>
  </si>
  <si>
    <t>Nyabiheke camp connection to the local water network, pipeline systems and water cathments renovation/ repair/ maintenance in Gihembe, Kiziba and Nyabiheke, third borehole in Nyabiheke</t>
  </si>
  <si>
    <t>ARC &amp; UNHCR</t>
  </si>
  <si>
    <t>Gihembe, Kiziba &amp; Nyabiheke</t>
  </si>
  <si>
    <t>Lack of sufficient funds</t>
  </si>
  <si>
    <t>Yes, partially (only 62,000 $ secured)</t>
  </si>
  <si>
    <t>Fundraising and advocacy for renovation of water distribution systems in old camps</t>
  </si>
  <si>
    <t>Replace broken taps and repair water points. Use of volunteers to manage water distribution in order to prevent violence at water points</t>
  </si>
  <si>
    <t>Vandalism, Limited budget</t>
  </si>
  <si>
    <t>Replace broken taps, repair water points, construct more water kiosks, expand and renovate Gihembe water kiosks, water harvesting system installation on public buildings. Use of volunteers to manage water distribution in order to prevent violence at water points</t>
  </si>
  <si>
    <t>Gihembe, Kizba and Nyabiheke</t>
  </si>
  <si>
    <t>Insufficient funds, vandalism</t>
  </si>
  <si>
    <t>Partially; only 1,500 $ secured with UNHCR</t>
  </si>
  <si>
    <t>Insufficient number of latrines and shower blocks. No latrines adapted for persons with disabilities</t>
  </si>
  <si>
    <t>Ensuring that
in each gender- segregated latrine and shower block there is a latrine and shower adapted
to meet the needs of persons with disabilities (transformation of one room per latrine block)</t>
  </si>
  <si>
    <t>ARC in partnership with Handicap International</t>
  </si>
  <si>
    <t>Insufficient funds</t>
  </si>
  <si>
    <t>Advocacy for funds</t>
  </si>
  <si>
    <t>Community Sensitization and mobilization campaing,building capacity of persons in charge of social affairs and youth role models to assist in the sensitization</t>
  </si>
  <si>
    <t>MIDIMAR/UNHCR</t>
  </si>
  <si>
    <t>UNHCR/UNWOMEN</t>
  </si>
  <si>
    <t>improve resilience of refugees, through empowerment of women and youth (LEAP project)</t>
  </si>
  <si>
    <t>Estimated cost (USD)</t>
  </si>
  <si>
    <t xml:space="preserve">funding </t>
  </si>
  <si>
    <t xml:space="preserve">Capacity building of staff working with refugees on gender took place. </t>
  </si>
  <si>
    <t>yes</t>
  </si>
  <si>
    <t>Continued sensitization of the refugees.</t>
  </si>
  <si>
    <t>AHA/UNHCR/ MoH/ UNFPA</t>
  </si>
  <si>
    <t>Maternal health support Health workforce in camp health facilities for providing maternal health care, provision of regular medicine, medical items including emergency referral care. Joint mornitroing and supervision of services.</t>
  </si>
  <si>
    <t>AHA/ ARC/ SCI</t>
  </si>
  <si>
    <t>01/12/2017 (Should be continuous)</t>
  </si>
  <si>
    <t>All six camps</t>
  </si>
  <si>
    <t>AHA:Dr Mulugeta 0788232742 mulugetatenna59@gmail.com ARC:Liliane Birasa 0788318644
LilianB@arc.org
SCI: Stanis Ngarukiye 0788304030
UNHCR: Jeanne Mumporeze 0788648002 mumporez@unhcr.org</t>
  </si>
  <si>
    <t>Technical support, budgetary support, coordination, supervision and monitoring</t>
  </si>
  <si>
    <t>Support Health workforce in camp health facilities for providing maternal health care, provision of regular medicine, medical items including emergency referral care. Joint mornitroing and supervision of services.</t>
  </si>
  <si>
    <t>AHA, ARC, SCI</t>
  </si>
  <si>
    <t>UNFPA/MoH</t>
  </si>
  <si>
    <t>Collaboration; data disaggregation, Coordination, indicator information</t>
  </si>
  <si>
    <t>all IPs</t>
  </si>
  <si>
    <t>AHA/UNHCR / MoH</t>
  </si>
  <si>
    <t xml:space="preserve">Use UNHCR and MoH health facility monitoring tools for quality of services provided including respecting confidentiality </t>
  </si>
  <si>
    <t xml:space="preserve">
AHA:Dr Mulugeta 0788232742 mulugetatenna59@gmail.com ARC:Liliane Birasa 0788318644
LilianB@arc.org
SCI: Stanis Ngarukiye 0788304030
UNHCR: Jeanne Mumporeze 0788648002 mumporez@unhcr.org</t>
  </si>
  <si>
    <t>Technical support</t>
  </si>
  <si>
    <t>Lilimetd number of technical staff</t>
  </si>
  <si>
    <t>AHA/UNHCR/UNFPA until June 2017</t>
  </si>
  <si>
    <t>Incorporate into routine care and service delivery</t>
  </si>
  <si>
    <t>Supportive supervisison</t>
  </si>
  <si>
    <t>continued</t>
  </si>
  <si>
    <t>Supportive supervision</t>
  </si>
  <si>
    <t xml:space="preserve">UNHCR/ District hospitals/ UNFPA </t>
  </si>
  <si>
    <t>Ongoing but need to be stregthened</t>
  </si>
  <si>
    <t>Ended in June 2017 for AHA and SCI; December 2017 for ARC (Should be continuous)</t>
  </si>
  <si>
    <t>Technical support, supervision, monitoring, evaluation</t>
  </si>
  <si>
    <t>SCI: Stanis Ngarukiye 0788304030</t>
  </si>
  <si>
    <t>UNFPA/UNHCR</t>
  </si>
  <si>
    <t>Community Health Worker and health staff to sensitize the community on hygiene, treatment for STI to make availble, support provision of underware and dignity kits</t>
  </si>
  <si>
    <t>All IPs</t>
  </si>
  <si>
    <t>With SCI until July 2017 (Should be continuous)</t>
  </si>
  <si>
    <t>Budgetary support, coordination</t>
  </si>
  <si>
    <t>AHA/ SCI/ ARC</t>
  </si>
  <si>
    <t>HIV Prevention target adolescent age groups, male population in RH services, sensitize on the advantage of FP,  importance of HIV and STI care. Ensure regular supply chain for FP and HIV/STI services</t>
  </si>
  <si>
    <t>Present to some extend but need to be stregthened</t>
  </si>
  <si>
    <t>01/12/2017 (Should be continued)</t>
  </si>
  <si>
    <t>Not integrated supply chain, parallel system</t>
  </si>
  <si>
    <t>Advocacy, resource mobilization, supervision</t>
  </si>
  <si>
    <t>UNHCR, UNFPA</t>
  </si>
  <si>
    <t>Supervision and monitoring of services, quality assurance, community participation</t>
  </si>
  <si>
    <t>UNHCR/LAF</t>
  </si>
  <si>
    <t>UNHCR/UN Women</t>
  </si>
  <si>
    <t>UNHCR/UN WOMEN</t>
  </si>
  <si>
    <t>UNHCR/IOM</t>
  </si>
  <si>
    <t>Increase the productivity of female and male refugees by reducing gender inequality in access to income by mitigating gender stereotypes in livelihoods opportunities for refugees in all six camps and host communities.</t>
  </si>
  <si>
    <t>Diversify livelihoods options equitably for female and male refugees in skilled, non-skilled, technical and private sectors.</t>
  </si>
  <si>
    <t>Increase the number of young female and male refugees benefiting from livelihoods programmes, including to vocational and business skills training by addressing gender inequalities and gender biases in enrolment and performance.</t>
  </si>
  <si>
    <t>Emma Carine Uwantge</t>
  </si>
  <si>
    <t>Strengthen linkages with protection, nutrition, food security and health in order to reduce gender barriers in access to livelihoods and in risks linked to search for work.</t>
  </si>
  <si>
    <t>Avail, strengthen and monitor gender equality in access to existing microfinance institutions.</t>
  </si>
  <si>
    <t>Strengthen livelihoods response by regularly producing baselines and progress made against gender equality indicators in the sector.</t>
  </si>
  <si>
    <t>Build the capacity of refugee women and men in entrepreneurship and business skills, and provide start-up capital which elevates existing women’s enterprises to medium-sized businesses.</t>
  </si>
  <si>
    <t>Enhance capacity of vulnerable refugee women and other targeted refugees in technical and vocational training and entrepreneurship skills for increased livelihoods; Provide startup capital and/or tool kits for graduated women and other targeted refugees to start small businesses</t>
  </si>
  <si>
    <t>ARC, UNHCR</t>
  </si>
  <si>
    <t>limited funding</t>
  </si>
  <si>
    <t>Funding and joint programming&amp;Joint resource mobilisation</t>
  </si>
  <si>
    <t>IOM</t>
  </si>
  <si>
    <t>Economic Inclusion of Refugees and Host Communities in Rwanda</t>
  </si>
  <si>
    <t>Empowering young men and women refugees and in host community through skills development courses to enable them to benefit from employment opportunities</t>
  </si>
  <si>
    <t>MINEDUC / WDA</t>
  </si>
  <si>
    <t>Kigeme and Mahama</t>
  </si>
  <si>
    <t>Gender norms around appropriate jobs and career development for young men and women, have negative impact on the enrolment of women and girls in TVET. And, framework conditions and design of skills development initiatives as well as attitudes of managers and mentors towards female candidates can obstruct women and girls to benefit from available opportunities in technical fields</t>
  </si>
  <si>
    <t xml:space="preserve">SIBOMANA Gregoire
GIZ Office Rwanda
</t>
  </si>
  <si>
    <t>Funding &amp;Technical</t>
  </si>
  <si>
    <t>5% of the project beneficiaries are HIV and PWD</t>
  </si>
  <si>
    <t>The livelihood activities provided by GIZ will target 50% female beneficiaries.</t>
  </si>
  <si>
    <t xml:space="preserve">Laura Hutchison laura@epicsolutions.org.za </t>
  </si>
  <si>
    <t>Epic</t>
  </si>
  <si>
    <t>UNHCR/Epic/UNWOMEN</t>
  </si>
  <si>
    <t xml:space="preserve">Funding </t>
  </si>
  <si>
    <t xml:space="preserve"> Business Training and livelihood opportunity for vulnerable women      </t>
  </si>
  <si>
    <t>IREMP (Inclusive Refugee Education Management Project): 
- Construction of additionnal schools.  
- Scholaship was provided for school of excellence at secondary level.</t>
  </si>
  <si>
    <t>Construction
GIHEMBE (39 classrooms)
KIZIBA (6o classrooms) 
KIGEME (21 classrooms in Gasaka)
MAHAMA (81 classrooms)
Rehabilitation
Mugombwa (8 classrooms)</t>
  </si>
  <si>
    <t xml:space="preserve">* Girls have more work to do at home beside their study homework. 
*Culture constraints on girls education. 
*Early pregnancy prevents girls from continuing their education.
*Risk associated to long distance between the house in the camp and the school. </t>
  </si>
  <si>
    <t>Enhancing the capacity of the nearest school by facilitate constructiong of more classrooms including labs, libraries and girls rooms. Moreover, to construct/upgrade wash facilities taking into consideration gender needs.</t>
  </si>
  <si>
    <t>ADRA 
 World Vision</t>
  </si>
  <si>
    <t>Mahama Burundian refugee camp (ADRA)
5 Congoles camps (Kiziba, Kigeme, Mugombwa, Nyabiheke, Gihembe) - (WV)</t>
  </si>
  <si>
    <t xml:space="preserve">Ensure access of girls to boarding schools and tertiary education through awareness, scholarship. </t>
  </si>
  <si>
    <t>2013 (tertiary education) 
2016 (School of excellence)</t>
  </si>
  <si>
    <t>*Lack of fund. 
*Culture constraints on girls education.</t>
  </si>
  <si>
    <t xml:space="preserve">Increase scholarship fund with enhancing on the girls enrollement in education. </t>
  </si>
  <si>
    <t>Child Labour
Child Marriage/pregnancy
Drug abuse
dropt out of school
Child trafficking
Children who have conflict with law</t>
  </si>
  <si>
    <t>Fund, advocacy and technical guidance</t>
  </si>
  <si>
    <t>Develop a targeted intervention for boys and girls to re-interest them in learning, equip them with life skills and increase positive coping ability in the camps.</t>
  </si>
  <si>
    <t>Assessing and profiling the out of school children and adelscents. 
Training targeted group of youth (boys and girls) on life skills. 
Orientation activities on tertiary education</t>
  </si>
  <si>
    <t>ADRA
SAVE
PLAN</t>
  </si>
  <si>
    <t>2013
2016
2017</t>
  </si>
  <si>
    <t xml:space="preserve">*Lack of fund.
*Lack of knowledge on access on employment for both refugee and the national community. 
*Lack of adequate spaces. 
*Family responsibilities might prevent them from attending a training. 
*Limited access to vocational training center due to the high costs. </t>
  </si>
  <si>
    <t xml:space="preserve">Funding and scholarship. 
Advocating to have access to vocation training.
Technical support and training. 
Linking to job opportunities. </t>
  </si>
  <si>
    <t xml:space="preserve">Assessing and profiling the out of school children and adolescents in Mahama camp.
Training targeted group of youth (boys and girls) on life skills. 
Orientation activities on tertiary education.
Networking with the job market. </t>
  </si>
  <si>
    <t>ADRA 
 World Vision
UNHCR</t>
  </si>
  <si>
    <t>Mahama Burundian refugee camp (ADRA)
5 Congoles camps (Kiziba, Kigeme, Mugombwa, Nyabiheke, Gihembe) - (WV)
 and urban for the tertiary education and employment.</t>
  </si>
  <si>
    <t>Lack of family income
Trafficking</t>
  </si>
  <si>
    <t>Orientation activities on tertiary education.
Networking with the job market. Community engagement</t>
  </si>
  <si>
    <t>Lack of family income
Trafficking
conflict with law</t>
  </si>
  <si>
    <t xml:space="preserve">partialy </t>
  </si>
  <si>
    <t xml:space="preserve">Code of conduct and PSEA (All camps) was signed and training conducted. </t>
  </si>
  <si>
    <t>2016</t>
  </si>
  <si>
    <t>*Lack of reporting on cases. 
*Lack of participation.</t>
  </si>
  <si>
    <t>Coordination and technical guidance</t>
  </si>
  <si>
    <t>Refreshing training on the Code of conduct and PSEA in all camps.</t>
  </si>
  <si>
    <t>2018</t>
  </si>
  <si>
    <t>all camps and urban setting</t>
  </si>
  <si>
    <t>increase of sexual abuse
lack of trust</t>
  </si>
  <si>
    <t>Technical guidance and coordination</t>
  </si>
  <si>
    <t xml:space="preserve">Establishment of clubs at school for both students and teachers. 
Encourage parent teachers associations(PTAs)
  </t>
  </si>
  <si>
    <t>Limited reporting will lead to lack or inadequate reponse and intervention</t>
  </si>
  <si>
    <t>Funding, technical guidance and coordination</t>
  </si>
  <si>
    <t>2017</t>
  </si>
  <si>
    <t xml:space="preserve"> In Rwanda</t>
  </si>
  <si>
    <t xml:space="preserve">*Lack of planning.
*Lack of fund.
*Lack of coordination.
*Lack of awarness on refugee rights. 
*Lack of access. </t>
  </si>
  <si>
    <t xml:space="preserve">Advocacy, networking, fund </t>
  </si>
  <si>
    <t>in Rwanda</t>
  </si>
  <si>
    <t xml:space="preserve">*Preventing refugees from accessing learning and working opportunities. 
*Isolation of refugees from the national system. </t>
  </si>
  <si>
    <t xml:space="preserve">Raising awarness of the community on the importance of education through engaging the community. </t>
  </si>
  <si>
    <t xml:space="preserve">*Limited participation of the community members especially parents. 
*Culture contraints on girls education. 
*Family repsonsibilities. </t>
  </si>
  <si>
    <t xml:space="preserve">Coordination </t>
  </si>
  <si>
    <t>Mahama Burundian refugee camp (ADRA)
5 Congoles camps (Kiziba, Kigeme, Mugombwa, Nyabiheke, Gihembe) - (WV)
and URBAN</t>
  </si>
  <si>
    <t xml:space="preserve">*increase number of out of school children. 
*conflict with law.
*Early marriage/ pregnancy/Trafficking.
</t>
  </si>
  <si>
    <t xml:space="preserve">Construction and rehabilitiation of wash facilities taking into consideration gender privacy. 
Awareness raising and the community ownership of the facilities. 
</t>
  </si>
  <si>
    <t xml:space="preserve">*Limited budget.
*Lack of adequate spaces especially for those with special needs. </t>
  </si>
  <si>
    <t xml:space="preserve">Construction and rehabilitiation of wash facilities taking into consideration gender privacy. 
Awareness raising and the community ownership of the facilities. </t>
  </si>
  <si>
    <t>2020</t>
  </si>
  <si>
    <t xml:space="preserve">*Luck of privacy can increase GBV cases. 
*Insecurity.
*Limited number of space to construct latrines might lead to lack of privacy and insecurity. </t>
  </si>
  <si>
    <t>Promote equal opportunities to female and male teachers. 
Upgrade teachers qualifications so female teachers can also teach upper secondary.</t>
  </si>
  <si>
    <t xml:space="preserve">*Limited training and financial resources. 
*Family responsibilities.
*closed mindset. </t>
  </si>
  <si>
    <t xml:space="preserve">Advocacy and funding. </t>
  </si>
  <si>
    <t xml:space="preserve">*Limited income increase. 
*underestimating women capacities and image.
*inequality between male and female teachers in many rights. </t>
  </si>
  <si>
    <t>Facilitate community action plans on creating and enabling environment for both boys and girls to access education and ensure the implementation of these actions.</t>
  </si>
  <si>
    <t>All above</t>
  </si>
  <si>
    <t>all above</t>
  </si>
  <si>
    <t>All partners</t>
  </si>
  <si>
    <t>Funding, advocacy, technical guidance and coordination</t>
  </si>
  <si>
    <t xml:space="preserve">Child protection case management and best interest procedures in addition to alternative care arrangement.
Birth registration and certificate issuing. 
Awareness activities among children, their families and the community as a whole. 
Support children to gain access to education. </t>
  </si>
  <si>
    <t>Kigali and Huye
and all camps</t>
  </si>
  <si>
    <t xml:space="preserve">*Limited resources to support the unaccompanied and separated children. 
*Lack of information on the child's case due to continuous displacement, or misleading information. 
*Difficulties to integrate children into the national system as education. 
*Difficutlies in the family tracing process due to the lack of information. </t>
  </si>
  <si>
    <t xml:space="preserve">Fund, capacity building and Technical support on child protection e.g BID training, </t>
  </si>
  <si>
    <t>camps and urban areas in Kigali and Huye</t>
  </si>
  <si>
    <t xml:space="preserve">*increase the number of children at risk in particular the most vulnerabl ones. 
*increase the number of out of school children.
*Lack of community engagement in the protection of children.
*limited opportunities to integrate children into the national system as education, health and some of the social protection activities especially in urban areas.  </t>
  </si>
  <si>
    <t>Technical support, advocacy and funding</t>
  </si>
  <si>
    <t xml:space="preserve">Initiate research, monitoring and pro-active response measures on the situation of girls and women in relation to violations relating to high risk sexual behaviour and sexual exploitation and abuse, and institute measures to ensure that they do not fall victim to internal and international trafficking (networks). </t>
  </si>
  <si>
    <t>WfWI-R</t>
  </si>
  <si>
    <t>See WfWI livelihood intervention description. As part of a holistic women's economic empowerment program, refugee and host community female participants will be trained in these areas. Focus will be on financial inclusion and access to markets of women and girls above 18. WfWI provides a $10/month stipend to program participants alongside these interventions.</t>
  </si>
  <si>
    <t>WfWI-R (direct implementation)</t>
  </si>
  <si>
    <t xml:space="preserve">± 35-40% of the total program cost. See description under livelihoods recommendation #7 for estimated total program cost. </t>
  </si>
  <si>
    <t>Kigeme and Mahama refugee camp</t>
  </si>
  <si>
    <t>Clemence Bideri, Economic Empowerment Manager. Email:  cbideri@womenforwomen.org</t>
  </si>
  <si>
    <t>Coordination and access</t>
  </si>
  <si>
    <t xml:space="preserve">See WfWI livelihood intervention description. As part of a holistic women's empowerment program, women will participate in Social Empowerment training modules. One of these is the Health and Wellness training module, covering communicable diseases, nutrition, sexual and reproductive health, mental health, stress management and hygiene. </t>
  </si>
  <si>
    <t xml:space="preserve">± 8% of overall program.  See description under livelihoods recommendation #7 for total estimated program cost. </t>
  </si>
  <si>
    <t>Denise Umwali wa Ngoga (Social Empowerment Manager): dumwali@womenforwomen.org</t>
  </si>
  <si>
    <t>Coordination</t>
  </si>
  <si>
    <t>WfWI has the ability to track a geographically representative sample of its program participants for three years; detailed surveys are routinely administered at enrolment, graduation, one year post-graduation, and two years post-graduation. To gauge changes in men’s knowledge, attitudes, and behaviors towards women’s rights and economic participation, the M&amp;E team also conducts routine data collection activities for MEP participants.</t>
  </si>
  <si>
    <t xml:space="preserve">±5% of overall project cost. See description under livelihoods recommendation #7 for total program cost. </t>
  </si>
  <si>
    <t>Claude Muhizi, M&amp;E Manager. Email: muhizi@womenforwomen.org</t>
  </si>
  <si>
    <t>Access, coordination</t>
  </si>
  <si>
    <t xml:space="preserve">WfWI's program is a transformative economic and social empowerment program, comprised of a 12 month core program and advanced / complementary activities. The program will enhance the capacities for improved livelihoods and self-sufficiency of  refugee and Rwandan host community women (decision making, networking, leadership, knowledge of rights) as well as provide self and wage-earning employment opportunities for them through vocational training for job placement and self employment, formation of cooperatives, facilitating linkages to MFIs and markets. WfWI's programming contributes to #1, #2, and #4. WfWI can also contribute to fostering employment and self employment at WOCs through direct implementation as well as through vocational partners in tailoring, tourism, hospitality, and brickmaking.
</t>
  </si>
  <si>
    <t xml:space="preserve">Direct implmentation; partnering with various organizations specialized in particular vocations such as tailoring (e.g. certified WDA centers), cultural tourism (e.g. Gayana Links), hospitality (hotels and others) and brick making, but also in making essential goods (NFIs) and services as per the need of the local market. </t>
  </si>
  <si>
    <t xml:space="preserve">Approximately 1000 US$ per woman per year for the program.  A total of 2000 women will be reached, thus 2,000,000 US$. </t>
  </si>
  <si>
    <t>Access, coordination, sharing of lessons learnt and best practices</t>
  </si>
  <si>
    <t>Part of the men engagement program that complements the core social and economic empowerment program. Program uses a cascade-training approach whereby groups of male community leaders and influencers are trained, and then go on to sensitize other groups of men in the community--including male family members of women participants.</t>
  </si>
  <si>
    <t xml:space="preserve">WfWI-R </t>
  </si>
  <si>
    <t>Mar-18 (or as soon as funding is available)</t>
  </si>
  <si>
    <t>Approximately 270 US$ per male participant. For 200 participants (50 in Kigeme, 100 in Mahama), the total is estimated at 54,000 US$</t>
  </si>
  <si>
    <t>1. Resistance of male refugees
2.Cultural barriers</t>
  </si>
  <si>
    <t>Antoinette Uwimana (Country Director): auwimana@womenforwomen.org</t>
  </si>
  <si>
    <t xml:space="preserve">Facilitation of coordination on men engagement activities in the camps, exchange of best practices/lessons learned. </t>
  </si>
  <si>
    <t>335,000
90,000</t>
  </si>
  <si>
    <t>idem</t>
  </si>
  <si>
    <t>budget  under costruction- recommendation 1</t>
  </si>
  <si>
    <t>NA</t>
  </si>
  <si>
    <t>550000 ( 400000 DAFI, 150000 School of excellence)</t>
  </si>
  <si>
    <t xml:space="preserve">idem </t>
  </si>
  <si>
    <t>Alia HIRJI, ahirji@iom.int</t>
  </si>
  <si>
    <t xml:space="preserve">Development of UNHCR National SGBV Strategy  </t>
  </si>
  <si>
    <t>UNHCR, MIDIMAR, Plan International, SCI, LAF</t>
  </si>
  <si>
    <t>2016/06</t>
  </si>
  <si>
    <t>2017/12</t>
  </si>
  <si>
    <t xml:space="preserve">Kiziba, Gihembe, Nyabiheke, Kigeme, Mugombwa, Mahama camps; Gatore, Gashora, Nyanza reception/transit centres; Urban locations: Kigali and Huye </t>
  </si>
  <si>
    <t xml:space="preserve">time constarints and avaialablity of staff </t>
  </si>
  <si>
    <t>Sidra Anwar - UNHCR, sanwar@unhcr.org, +250782333940</t>
  </si>
  <si>
    <t>Resource mobilization</t>
  </si>
  <si>
    <t>2018/03</t>
  </si>
  <si>
    <t>2019/12</t>
  </si>
  <si>
    <t>Review and finalisation of UNHCR Rwanda SGBV standard operating procedures (SOPs) in refugee settings</t>
  </si>
  <si>
    <t>LAF, Save The Children and Plan International</t>
  </si>
  <si>
    <t>2016/01</t>
  </si>
  <si>
    <t>The UNHCR Rwanda SGBV standard operating procedures (SOPs) in refugee settings (2011) and localised SOPs are outdated and need to be updated. M12,  localised  SOPs need to be standardised.</t>
  </si>
  <si>
    <t>Reviewing progress in the implementation of the national gender-based violence standard operating procedures (SOPs) in refugee settings.</t>
  </si>
  <si>
    <t>ARC (new project partner for 2018 in all locations), and Save the Children (to support case management of child survivors of SGBV, in burndian locations)</t>
  </si>
  <si>
    <t>2018/04</t>
  </si>
  <si>
    <t>2018/08</t>
  </si>
  <si>
    <t>availability of budget, time, availability of partners, sudden onset emergency leading to reprioritisation&gt;</t>
  </si>
  <si>
    <t>Advocacy with partners and resource mobilisation</t>
  </si>
  <si>
    <t>UNHCR/Plan International</t>
  </si>
  <si>
    <t xml:space="preserve">Provision of Psychosocial suppport through sociotherapy groups to SGBV survivors. </t>
  </si>
  <si>
    <t>Plan International &amp; Rwanda Women Network in Mahama, Kiziba &amp; Nyabiheke. Plan International &amp; Community Based Sociotherapy in Kigeme &amp; Mugombwa.</t>
  </si>
  <si>
    <t>Lack of space for women and girls to discuss their challenges and support each other. Cultural of silence, under reporting, fear of being stigmatized and lack of support from the community were some of the challenges during the project implementation</t>
  </si>
  <si>
    <t xml:space="preserve">Mutabaruka Innocent- Plan Intrenational </t>
  </si>
  <si>
    <t>technical support</t>
  </si>
  <si>
    <t>Sociotherapy interventions (Psychosocial support) for the SGBV survivors</t>
  </si>
  <si>
    <t xml:space="preserve">ARC, GIZ (Kigeme and Mugombwa) &amp; Community Based Sociotherapy </t>
  </si>
  <si>
    <t>2018/01</t>
  </si>
  <si>
    <t>2020/12</t>
  </si>
  <si>
    <t>Kigeme and Mugombwa</t>
  </si>
  <si>
    <t xml:space="preserve">lack of funds for Kiziba, Nyabiheke, Gihembe and Mahama for Psycho social support </t>
  </si>
  <si>
    <t>Protection - Programme -UNHCR</t>
  </si>
  <si>
    <t>Community Based Sociotherapy submitted a proposal to UNHCR in 2017 but was not accepted due to lack of funds with UNHCR</t>
  </si>
  <si>
    <t xml:space="preserve">Standardising, updating and finalizing the UNHCR Rwanda localized SGBV SOPs. </t>
  </si>
  <si>
    <t>2018/09</t>
  </si>
  <si>
    <t>2018/12</t>
  </si>
  <si>
    <t>updating and finalizing the UNHCR Rwanda SGBV SOPs</t>
  </si>
  <si>
    <t>2019/01</t>
  </si>
  <si>
    <t>2019/05</t>
  </si>
  <si>
    <t>availability of budget, time, availability of partners, sudden onset emergency leading to reprioritisation</t>
  </si>
  <si>
    <t>GBVIMS Roll out</t>
  </si>
  <si>
    <t>UNHCR, UNPFA, ARC, SCI, Plan International, LAF</t>
  </si>
  <si>
    <t>2017/06</t>
  </si>
  <si>
    <t>Plan international and LAF phased out form the SGBV programming due to which the roll out was put on hold until 2018 as the new partner ARC comes on board</t>
  </si>
  <si>
    <t>Resource Mobilization, Advocacy</t>
  </si>
  <si>
    <t xml:space="preserve">GBVIMS Roll out </t>
  </si>
  <si>
    <t>ARC, SCI</t>
  </si>
  <si>
    <t xml:space="preserve">lack of budget </t>
  </si>
  <si>
    <t xml:space="preserve">Strengthening the capacity of the UNHCR, Partners and Government staff on SGBV in Refugee settings </t>
  </si>
  <si>
    <t xml:space="preserve">Limited funding </t>
  </si>
  <si>
    <t>UNHCR, MIDIMAR, Plan International, SCI</t>
  </si>
  <si>
    <t>Advocacy and resource mobilisation</t>
  </si>
  <si>
    <t>Strengthening partnership with I/NGOs, UN and Government on SGBV in refugee settings.</t>
  </si>
  <si>
    <t>ARC, SCI, MIDIMAR, IOSCs (MIGEPROF, RNP, GMO, MOH,RBC)</t>
  </si>
  <si>
    <t xml:space="preserve">SGBV (protection sub sector) coordination at national level was required for coordination </t>
  </si>
  <si>
    <t>Advocacy</t>
  </si>
  <si>
    <t xml:space="preserve">Lack of sustainability </t>
  </si>
  <si>
    <t>UNHCR/Population Council of Kenya</t>
  </si>
  <si>
    <t>Screening of SGBV in health Facilities</t>
  </si>
  <si>
    <t>Plan International/ ARC</t>
  </si>
  <si>
    <t>2017/08</t>
  </si>
  <si>
    <t>2018/02</t>
  </si>
  <si>
    <t>Gihembe and Nyabiheke</t>
  </si>
  <si>
    <t xml:space="preserve">limited funding </t>
  </si>
  <si>
    <t xml:space="preserve">Screening of SGBV in Health Facilities </t>
  </si>
  <si>
    <t>ARC/ AHA/Save the Children</t>
  </si>
  <si>
    <t>Sensitization; Awareness raising; designing and conducting trainings sessions for Village and Quartier leaders, refugee executive committee; police, public institutiuons and refugees on national laws and policies against GBV and GBV referral pathways</t>
  </si>
  <si>
    <t>LAF</t>
  </si>
  <si>
    <t>2016'</t>
  </si>
  <si>
    <t>2017'</t>
  </si>
  <si>
    <t>update the budget from LAF</t>
  </si>
  <si>
    <t>Refugees are not aware on their rights. Local leaders at national level do not consider that refugees have same rights as Rwandans e.g birth registration</t>
  </si>
  <si>
    <t>Frank Mugisha - LAF</t>
  </si>
  <si>
    <t>resource mobilization and  technical support</t>
  </si>
  <si>
    <t>Sensitization; Awareness raising; designing and conducting trainings sessions for Village and Quartier leaders, refugee executive committee; police, public institutiuons and refugees on national laws and policies against GBV</t>
  </si>
  <si>
    <t>LAF/ Andrew …..</t>
  </si>
  <si>
    <t xml:space="preserve">Sensitization and awareness campaigns involving local leaders, police, public institutiuons and refugee CBPMs on prevention and response to SGBV </t>
  </si>
  <si>
    <t>Sidra Anwar- UNHCR</t>
  </si>
  <si>
    <t>Advocacy, resource mobilization and  technical support</t>
  </si>
  <si>
    <t>Behavior change to protect refugees from SGBV and HIV through SASA! Aproach</t>
  </si>
  <si>
    <t>UNHCR, ARC</t>
  </si>
  <si>
    <t>Almost (Update)</t>
  </si>
  <si>
    <t>Increased leader leadership and self relience fo refugee women (LEAP project)</t>
  </si>
  <si>
    <t>UNHCR, UNWOMEN</t>
  </si>
  <si>
    <t>Mahama</t>
  </si>
  <si>
    <t>Integrating refugees into national community policing structures</t>
  </si>
  <si>
    <t xml:space="preserve">RNP, MIDIMAR and UNHCR </t>
  </si>
  <si>
    <t>2018/06</t>
  </si>
  <si>
    <t>Resource mobilzation</t>
  </si>
  <si>
    <t>Counter trafficking program in refugee camps</t>
  </si>
  <si>
    <t>2017/01</t>
  </si>
  <si>
    <t xml:space="preserve">Criminal Investigations in all refugees camps an urban areas </t>
  </si>
  <si>
    <t>RNP, MIDIMAR, IMMIGRATION</t>
  </si>
  <si>
    <t>2018/11</t>
  </si>
  <si>
    <t>SEA Prevention and Response in refugee settings</t>
  </si>
  <si>
    <t>UNHCR, Plan International, Save the Children, ARC, LAF, AHA, UNFPA, UNWOMEN, WFP, IOM, WHO, UNICEF</t>
  </si>
  <si>
    <t>UNHCR PSEA  taskforce (PSEA Focal points and their backups) provide trainings and refresher sessions to UNHCR staff, project partners staff, refugee leaders at Village, Quartier and Executive Committee levels in the camps on sexual exploitation and abuse</t>
  </si>
  <si>
    <t>Sidra Anwar - UNHCR, sanwar@unhcr.org, +250782333940 (+ all Focal Point in FOs)</t>
  </si>
  <si>
    <t>Resource mobilzation and increase of technical staff</t>
  </si>
  <si>
    <t>General food distribution: community sensitization.Appointing 1 gender monitor and 1 community mobilizor per camp and 2 transit centers and 2 for Mahama</t>
  </si>
  <si>
    <t>GIHEMBE,KIZIBA,NYABIHEKE, MUGOMBWA, KIGEME AND MAHAMA REFUGEE CAMPS and 2transit centers</t>
  </si>
  <si>
    <t>Capacity building,promote femele to be engeged among casual labors.Strethgen the capacity of distribution committee through trainings and sensitization</t>
  </si>
  <si>
    <t>Monthly meetings of Staff,Distribution committee and at village</t>
  </si>
  <si>
    <t>Gender monitoring through meeting and capacity building trought Ssnsitization and trainings</t>
  </si>
  <si>
    <t>GIHEMBE,KIZIBA,NYABIHEKE, MUGOMBWA, KIGEME AND MAHAMA REFUGEE CAMPS and 2 Transit centers</t>
  </si>
  <si>
    <t>Gender Assessment</t>
  </si>
  <si>
    <t>Training and sensitization</t>
  </si>
  <si>
    <t xml:space="preserve"> empowering  existing structure in camps and improve their knowledge and skills</t>
  </si>
  <si>
    <t xml:space="preserve">Capacity building </t>
  </si>
  <si>
    <t>Train them on income generating activities</t>
  </si>
  <si>
    <t>march ,2018</t>
  </si>
  <si>
    <t>UNHCR/USA Embassy/MIDIMAR/GIZ</t>
  </si>
  <si>
    <t xml:space="preserve">Indigo Africa </t>
  </si>
  <si>
    <t>Mahama camp</t>
  </si>
  <si>
    <t xml:space="preserve">Limited workspace inside the camp and restricted access to the camp which limits potential clients </t>
  </si>
  <si>
    <t xml:space="preserve">Modeste Ngabonziza-Country Director &lt;modeste@indegoafrica.org&gt;+250786545556 </t>
  </si>
  <si>
    <t>Facilitation to transition from the camp and establish artisanal  business outside the camp</t>
  </si>
  <si>
    <t>UNHCR/GIZ/MIDIMAR</t>
  </si>
  <si>
    <t xml:space="preserve">UNHCR/GIZ/MIDIMAR/USA Embassy </t>
  </si>
  <si>
    <t>Gardens for Health International</t>
  </si>
  <si>
    <t>Anysie Ishimwe-Partnership coordinator anysie@gardensforhealth.org</t>
  </si>
  <si>
    <t xml:space="preserve">Inkomoko </t>
  </si>
  <si>
    <t>1.5M</t>
  </si>
  <si>
    <t>Gihembe, Nyabiheke, Kigeme camps and urban refugees</t>
  </si>
  <si>
    <t xml:space="preserve">Lydia Irambona-Director of special projects &lt;lydia@inkomoko.com&gt;   +250 78 835 8585 </t>
  </si>
  <si>
    <t xml:space="preserve">Funding and technical support </t>
  </si>
  <si>
    <t>Interagency Gender Assessment Recommendation</t>
  </si>
  <si>
    <t xml:space="preserve"> CAMP MANAGEMENT &amp; ENVIRONMENT</t>
  </si>
  <si>
    <t>Improve womens' leadership, literacy &amp; numeracy to foster greater representation in leadership structures (LEAP project)</t>
  </si>
  <si>
    <t xml:space="preserve">Train staff on gender analysis skills </t>
  </si>
  <si>
    <t>UNHCR/MIDIMAR</t>
  </si>
  <si>
    <t>Recomm-endation number</t>
  </si>
  <si>
    <t>ACTION NEEDED</t>
  </si>
  <si>
    <t xml:space="preserve"> - </t>
  </si>
  <si>
    <t>Health &amp; Reproductive Health</t>
  </si>
  <si>
    <t>Livelihoods &amp; Economic Inclusion</t>
  </si>
  <si>
    <t xml:space="preserve">PROTECTION
Safety &amp; Security / SGBV / Child Protection </t>
  </si>
  <si>
    <t>SHELTER</t>
  </si>
  <si>
    <t xml:space="preserve">Water, Sanitation &amp; Hygiene  |  Energy </t>
  </si>
  <si>
    <t>Welcome to the Interagency Gender Action Plan!</t>
  </si>
  <si>
    <t>How it works:</t>
  </si>
  <si>
    <t>Each sheet contains the action plan for the sector</t>
  </si>
  <si>
    <t>elfatih@unhcr.org</t>
  </si>
  <si>
    <t>Each sector is organized according to the 
Interagency Gender Assessment Recommendations</t>
  </si>
  <si>
    <t>THANK YOU for looking! 
Please send us your ideas and contributions:</t>
  </si>
  <si>
    <t>Camp coordination</t>
  </si>
  <si>
    <t>Kigeme, Mugombwa, Kiziba camps</t>
  </si>
  <si>
    <t xml:space="preserve">Capacity building on age, gender, diversity mainstreaming approach
Coordination </t>
  </si>
  <si>
    <t xml:space="preserve">Review prevailing community-based security arrangements and strengthen security operations </t>
  </si>
  <si>
    <t>Facilitating state responsibility in ensuring safety and security of refugee women, girls, men and boys</t>
  </si>
  <si>
    <t>Increasing the number of police officers to patrol the camps in night and day shifts</t>
  </si>
  <si>
    <t>Increasing the number of female policeofficers.</t>
  </si>
  <si>
    <t xml:space="preserve">Community based protection support </t>
  </si>
  <si>
    <t>Lack of space</t>
  </si>
  <si>
    <t>Government of Rwanda</t>
  </si>
  <si>
    <t>Training expertise</t>
  </si>
  <si>
    <t xml:space="preserve">Ghada Elfatih- UNHCR (078-564-5725, elfatih@unhcr.org) </t>
  </si>
  <si>
    <t xml:space="preserve">Carine (UNWOME) &amp; Ghada Elfatih- UNHCR (078-564-5725, elfatih@unhcr.org) </t>
  </si>
  <si>
    <t xml:space="preserve">Carine Uwantge UNWOME&amp; Ghada Elfatih- UNHCR (078-564-5725, elfatih@unhcr.org) </t>
  </si>
  <si>
    <t xml:space="preserve">Advocacy support with development actors such as One UN who are working in environment sector </t>
  </si>
  <si>
    <t>N / A</t>
  </si>
  <si>
    <t>Ensure full integration of refugees into national education system to ensure equal opportunities for access to primary and secondary education for refugee boys and girls to bridge gender gap</t>
  </si>
  <si>
    <t>Absorb additional teachers and running costs for schools attended by refugees (2016 Leaders' Summit Commitment)</t>
  </si>
  <si>
    <t>Government of Rwanda (Ministry of Education, MIDIMAR)</t>
  </si>
  <si>
    <t xml:space="preserve">Scholaship was provided for school of excellence at secondary level.
</t>
  </si>
  <si>
    <t>Jan 2018</t>
  </si>
  <si>
    <t>World Vision &amp; ADRA</t>
  </si>
  <si>
    <t>Dec 2020</t>
  </si>
  <si>
    <t>Dec 2022</t>
  </si>
  <si>
    <t xml:space="preserve">Mahama Burundian refugee camp
5 Congoles camps (Kiziba, Kigeme, Mugombwa, Nyabiheke, Gihembe) </t>
  </si>
  <si>
    <t>Construction of additionnal school classrooms and other school facilities (latrines, IT rooms, etc.) to ensure adequate infrastruvture for  full integration</t>
  </si>
  <si>
    <t>Lack of space
Lack of funds</t>
  </si>
  <si>
    <t>Coordination
Advocacy with development actors such as One UN who are supporting national education system</t>
  </si>
  <si>
    <t>Ensure access of girls to boarding schools and tertiary education through awareness, scholarships targeted to girls</t>
  </si>
  <si>
    <t>Ensure all schools hosting refugees have sufficient girls' safe rooms</t>
  </si>
  <si>
    <t>Dec 2019</t>
  </si>
  <si>
    <t>UNHCR sector contacts:</t>
  </si>
  <si>
    <t>Camp Management</t>
  </si>
  <si>
    <t>Ghada Elfatih</t>
  </si>
  <si>
    <t>Education</t>
  </si>
  <si>
    <t>Charles Munyaneza</t>
  </si>
  <si>
    <t>0788-624-340</t>
  </si>
  <si>
    <t>Charles Munyaneza, UNHCR (0788-624-340, munyanec@unhcr.org) 
YAMURAGIYE FLORIDE, 0727204402 ,floride@ adra.org.rw
World Vision
(Justin Kayira)
justin_kayira@wvi.org</t>
  </si>
  <si>
    <t xml:space="preserve">munyanec@unhcr.org) </t>
  </si>
  <si>
    <t>078-564-5725</t>
  </si>
  <si>
    <t>Cash &amp; Food</t>
  </si>
  <si>
    <t>Ramcho Kundevski</t>
  </si>
  <si>
    <t>Health</t>
  </si>
  <si>
    <t>Zinia Sultana</t>
  </si>
  <si>
    <t>Livelihoods</t>
  </si>
  <si>
    <t>Jakob Oster</t>
  </si>
  <si>
    <t>Protection</t>
  </si>
  <si>
    <t>Martina Pomeroy</t>
  </si>
  <si>
    <t>Shelter, WASH &amp; Energy</t>
  </si>
  <si>
    <t>kundevsk@unhcr.org</t>
  </si>
  <si>
    <t>sultana@unhcr.org</t>
  </si>
  <si>
    <t>oster@unhcr.org</t>
  </si>
  <si>
    <t>pomeroy@unhcr.org</t>
  </si>
  <si>
    <t>nshutiru@unhcr.org</t>
  </si>
  <si>
    <t>0788-383-362</t>
  </si>
  <si>
    <t>0789-966-510</t>
  </si>
  <si>
    <t>0788-313-705</t>
  </si>
  <si>
    <t>0788-302-769</t>
  </si>
  <si>
    <t>0788-300-176</t>
  </si>
  <si>
    <t>Nshuti Rugerinyange</t>
  </si>
  <si>
    <r>
      <t xml:space="preserve">The action plan is organized according to </t>
    </r>
    <r>
      <rPr>
        <u/>
        <sz val="14"/>
        <color theme="1"/>
        <rFont val="Calibri"/>
        <family val="2"/>
        <scheme val="minor"/>
      </rPr>
      <t>sectors</t>
    </r>
  </si>
  <si>
    <r>
      <rPr>
        <b/>
        <sz val="14"/>
        <color theme="5" tint="-0.249977111117893"/>
        <rFont val="Calibri"/>
        <family val="2"/>
        <scheme val="minor"/>
      </rPr>
      <t xml:space="preserve">     </t>
    </r>
    <r>
      <rPr>
        <b/>
        <u/>
        <sz val="14"/>
        <color theme="5" tint="-0.249977111117893"/>
        <rFont val="Calibri"/>
        <family val="2"/>
        <scheme val="minor"/>
      </rPr>
      <t>elfatih@unhcr.org</t>
    </r>
  </si>
  <si>
    <t>Promote girls’ education to bridge the gap between female and male teachers for the long run.</t>
  </si>
  <si>
    <t>Establish community-based day care to help female students with children to attend school</t>
  </si>
  <si>
    <t>ADRA &amp; World Vision</t>
  </si>
  <si>
    <t xml:space="preserve">Once set up can become sustainable </t>
  </si>
  <si>
    <t>30,000 per year</t>
  </si>
  <si>
    <t>Intregrate refugees into national campaigns on early pregnancy (and other issues such as gender)</t>
  </si>
  <si>
    <t>Government of Rwanda (MIGEPROF, MIDIMAR)</t>
  </si>
  <si>
    <t>24,000 per year</t>
  </si>
  <si>
    <t>Jun 2018</t>
  </si>
  <si>
    <t xml:space="preserve">Should be integrated into national planning </t>
  </si>
  <si>
    <t xml:space="preserve">Child protection case management and best interest procedures 
Awareness activities among children, their families and the community as a whole. 
Support children to gain access to education in particular in urban areas to ensure adequate integration into the national system. </t>
  </si>
  <si>
    <r>
      <t xml:space="preserve">Support community based alternative carre arrangeents = </t>
    </r>
    <r>
      <rPr>
        <b/>
        <sz val="24"/>
        <rFont val="Calibri"/>
        <family val="2"/>
        <scheme val="minor"/>
      </rPr>
      <t>tumurerere</t>
    </r>
  </si>
  <si>
    <t>Integrate into national system</t>
  </si>
  <si>
    <t>All refugee locations (camp &amp; urban)</t>
  </si>
  <si>
    <t>Need buy-in of all partners &amp; coordination</t>
  </si>
  <si>
    <t xml:space="preserve">Child Protection </t>
  </si>
  <si>
    <t xml:space="preserve">SGBV </t>
  </si>
  <si>
    <t>May Massoud</t>
  </si>
  <si>
    <t>Sidra Anwar</t>
  </si>
  <si>
    <t>0785-473-154</t>
  </si>
  <si>
    <t>massoudm@unhcr.org</t>
  </si>
  <si>
    <t>sanwar@unhcr.org</t>
  </si>
  <si>
    <t>0782-333-940</t>
  </si>
  <si>
    <t>May Massoud, UNHCR (0785-473-154, massoudm@unhcr.org)</t>
  </si>
  <si>
    <t xml:space="preserve">Coordination
Technical Support 
Advocacy support </t>
  </si>
  <si>
    <t xml:space="preserve">Approve &amp; implement of joint UNICEF-UNHCR draft road map on inclusion of refugee children in national CP systems
</t>
  </si>
  <si>
    <t xml:space="preserve">Partial funding secured only </t>
  </si>
  <si>
    <t>Partial (USD 2,000,000)</t>
  </si>
  <si>
    <t xml:space="preserve">Increased l leadership and self reliance fo refugees </t>
  </si>
  <si>
    <t xml:space="preserve">Reinforce parents evening programe, reinforce programe on sexual exploitation </t>
  </si>
  <si>
    <t>FUNDED</t>
  </si>
  <si>
    <t>YES</t>
  </si>
  <si>
    <t>Coordination
Refugee Mobilzation and support in the camp</t>
  </si>
  <si>
    <t>Target youth/adolescent age groups, male population in RH services, sensitize on the advantage of FP,  importance of HIV and STI care. Ensure regular supply chain for FP and HIV/STI services</t>
  </si>
  <si>
    <t xml:space="preserve">Scale up capacity for screening SGBV and HIV in all health facilities used by refugees
</t>
  </si>
  <si>
    <t>Coordination
Link with Kenya Pop. Council</t>
  </si>
  <si>
    <t>Partnership w Kenya Population Council</t>
  </si>
  <si>
    <t>Solar lighting for main passageways and public areas</t>
  </si>
  <si>
    <t>Nshuti Rugerinyange, UNHCR (0788-300-176, nshutiru@unhcr.org)</t>
  </si>
  <si>
    <t>Partial funding for Mahama secured (USD 500,000)</t>
  </si>
  <si>
    <t xml:space="preserve">Advocacy with development actors such as One UN who are supporting national energy infrastructure </t>
  </si>
  <si>
    <t>Develop and implement profiling exercise to identify refugees who have capscity to graduate out of assistsance and target those most in need</t>
  </si>
  <si>
    <t xml:space="preserve">All refugee locations </t>
  </si>
  <si>
    <t>Ramcho Kundevski, UNHCR (0788-383-362, kundevsk@unhcr.org)</t>
  </si>
  <si>
    <t xml:space="preserve">Parrtial </t>
  </si>
  <si>
    <t xml:space="preserve">Coordination 
Advocacy 
Technical expertise </t>
  </si>
  <si>
    <t xml:space="preserve">Support classes for  refugee households on basic financial literacy and budgeting skills, debt management and access to financial services
</t>
  </si>
  <si>
    <t>Jakob Oster, UNHCR 0788-313-705 oster@unhcr.org</t>
  </si>
  <si>
    <t>Partially (some for 2018 through other partnerds)</t>
  </si>
  <si>
    <t>Coordination, camp access, identification of refugees</t>
  </si>
  <si>
    <t xml:space="preserve">Life skills and “business basics” development to prepare vulnerable refugees for higher earning capacity activities
</t>
  </si>
  <si>
    <t>Coordination
Access to camps  &amp; identification of refugees 
Advocacy</t>
  </si>
  <si>
    <t>Charles Munyaneza, UNHCR (0788-624-340, munyanec@unhcr.org) 
Carine (UNWOME) 
YAMURAGIYE FLORIDE, 0727204402 ,floride@ adra.org.rw
World Vision
(Justin Kayira)
justin_kayira@wvi.org</t>
  </si>
  <si>
    <t xml:space="preserve">Coordination
Identifdication of refugees </t>
  </si>
  <si>
    <t xml:space="preserve">Prioritize adolescents at risk of negative coping strategies for access to livelihoods interventions
</t>
  </si>
  <si>
    <t>All livelihoods partners, UNHCR</t>
  </si>
  <si>
    <t xml:space="preserve">Ghada Elfatih- UNHCR (078-564-5725, elfatih@unhcr.org) 
SIBOMANA Gregoire
GIZ Office Rwanda
</t>
  </si>
  <si>
    <t>Second Chance Education for female students with children</t>
  </si>
  <si>
    <t>Training on gender for all partner staff</t>
  </si>
  <si>
    <t>Already budgeted under Camp Management sheet</t>
  </si>
  <si>
    <t xml:space="preserve">Ensure livelihoods partners target adolescents </t>
  </si>
  <si>
    <t xml:space="preserve">Ghada Elfatih- UNHCR (078-564-5725, elfatih@unhcr.org
Jakob Oster, UNHCR 0788-313-705 oster@unhcr.org </t>
  </si>
  <si>
    <t>Can be done under existing programming</t>
  </si>
  <si>
    <t>Coordination
Idetrification of refugees through commuity based approach</t>
  </si>
  <si>
    <t>Start-up support for refugees to supply their own non-food items (snaitary pads)</t>
  </si>
  <si>
    <t>UNHCR with livelihoods partners</t>
  </si>
  <si>
    <t>Coordination
Technical expertise</t>
  </si>
  <si>
    <t>MIDIMAR, Ministry of Health, The IOSCs, UNFPA, ARC, UNHCR, civil society</t>
  </si>
  <si>
    <t xml:space="preserve">MIDIMAR, MIGEPROF, MoE, MINALOC, UNHCR, UNICEF, UNWomen
</t>
  </si>
  <si>
    <t xml:space="preserve">MIDIMAR, UNHCR, UNICEF, MIGEPROF/NCC, Humanity &amp; Inclusion, ICRC, LAF,  ARC, Save the Children and Plan International
</t>
  </si>
  <si>
    <t>Opportunities for young women, boys and girls Burundian and Congolese refugees who have missed out on education, offering pathways either back into formal education or to employment or entrepreneurship, through second chance education and vocational training</t>
  </si>
  <si>
    <t>Drafting and finalizing national SGBV Strategy  for refugee settings</t>
  </si>
  <si>
    <t>All SGBV partners in refugee settings with UNHCR</t>
  </si>
  <si>
    <t xml:space="preserve">MIDIMAR, MIGEPROF, GMO, RNP, NPPA, MoH, UNWOMEN, UNFPA, UNHCR , civil society and SGBV partners
</t>
  </si>
  <si>
    <t>MIDIMAR, UN WOMEN,  DGIE, RNP, DGIE,  ARC, UNHCR</t>
  </si>
  <si>
    <t>Suggested partners</t>
  </si>
  <si>
    <t>MIDIMAR, UN WOMEN,  DGIE, RNP, DGIE,  ARC, UNHCR and interested development actors</t>
  </si>
  <si>
    <t>Improve protection by installing lighting in all refugee camps</t>
  </si>
  <si>
    <t xml:space="preserve">MIDIMAR, UNHCR, WASH partners
</t>
  </si>
  <si>
    <t xml:space="preserve">MIDIMAR, UNHCR, development energy actors incl private-public partnership approach
</t>
  </si>
  <si>
    <t>MIDIMAR, MINALOC , WFP, UNICEF and UNHCR</t>
  </si>
  <si>
    <t>Entrepreneurship partners working in Rwanda (e.g. current and new partners in livelihoods strategy such as socal enterprises)(</t>
  </si>
  <si>
    <r>
      <t xml:space="preserve">   </t>
    </r>
    <r>
      <rPr>
        <i/>
        <sz val="14"/>
        <color theme="1"/>
        <rFont val="Calibri"/>
        <family val="2"/>
        <scheme val="minor"/>
      </rPr>
      <t>with key high-impact priority actions higlighted in green</t>
    </r>
  </si>
  <si>
    <t xml:space="preserve">Continuous monitoring and management of complain and feedback mechanisms to strengthen reporting and response to PSEA </t>
  </si>
  <si>
    <t>All refugee settings</t>
  </si>
  <si>
    <t>Managed through existing staffing resources</t>
  </si>
  <si>
    <t>Coordination
Expertise</t>
  </si>
  <si>
    <t xml:space="preserve">Expand access to renewable energy </t>
  </si>
  <si>
    <t>Funding
Lack of awareness of non-traditional partners</t>
  </si>
  <si>
    <t>Call for proposals for renewable energy solutions for refugee settings through cash-based intervention</t>
  </si>
  <si>
    <t>Funding secured to provide refugee households with cash sufficient to cover 50% monthly energy needs based on cost of firewood</t>
  </si>
  <si>
    <t>Based on findings of comprehensive energy assessment covering 3 Congolese camps, seek to engage partners who can provide renewable energy solutions for remaining camps</t>
  </si>
  <si>
    <t xml:space="preserve">TBD but estimate based on Inyenyeri pilot would cost approx. 1,750,000 </t>
  </si>
  <si>
    <t>Mugombwa, Kiziba and Mahama (other 3 camps covered by Ikea Foundation)</t>
  </si>
  <si>
    <t>Funding to invest now which will reduce costs over time
Lack of awareness of non-traditional partners</t>
  </si>
  <si>
    <t>Livelihoods partners with relevant expertise; UN Women; UNHCR ("LEAP"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</si>
</sst>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 #,##0_);_(* \(#,##0\);_(* &quot;-&quot;??_);_(@_)"/>
  </numFmts>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24"/>
      <name val="Calibri"/>
      <family val="2"/>
      <scheme val="minor"/>
    </font>
    <font>
      <sz val="24"/>
      <name val="Calibri"/>
      <family val="2"/>
    </font>
    <font>
      <sz val="20"/>
      <name val="Calibri"/>
      <family val="2"/>
    </font>
    <font>
      <b/>
      <sz val="24"/>
      <name val="Calibri"/>
      <family val="2"/>
      <scheme val="minor"/>
    </font>
    <font>
      <b/>
      <sz val="24"/>
      <name val="Calibri"/>
      <family val="2"/>
    </font>
    <font>
      <sz val="22"/>
      <name val="Calibri"/>
      <family val="2"/>
      <scheme val="minor"/>
    </font>
    <font>
      <sz val="18"/>
      <name val="Calibri"/>
      <family val="2"/>
    </font>
    <font>
      <sz val="16"/>
      <name val="Calibri"/>
      <family val="2"/>
    </font>
    <font>
      <sz val="20"/>
      <color rgb="FF0070C0"/>
      <name val="Calibri"/>
      <family val="2"/>
    </font>
    <font>
      <sz val="20"/>
      <name val="Calibri"/>
      <family val="2"/>
      <scheme val="minor"/>
    </font>
    <font>
      <b/>
      <sz val="11"/>
      <name val="Calibri"/>
      <family val="2"/>
      <scheme val="minor"/>
    </font>
    <font>
      <u/>
      <sz val="11"/>
      <color theme="10"/>
      <name val="Calibri"/>
      <family val="2"/>
      <scheme val="minor"/>
    </font>
    <font>
      <b/>
      <sz val="18"/>
      <color theme="4" tint="-0.499984740745262"/>
      <name val="Calibri"/>
      <family val="2"/>
      <scheme val="minor"/>
    </font>
    <font>
      <b/>
      <sz val="14"/>
      <color theme="4" tint="-0.499984740745262"/>
      <name val="Calibri"/>
      <family val="2"/>
      <scheme val="minor"/>
    </font>
    <font>
      <sz val="14"/>
      <color theme="1"/>
      <name val="Calibri"/>
      <family val="2"/>
      <scheme val="minor"/>
    </font>
    <font>
      <u/>
      <sz val="14"/>
      <color theme="1"/>
      <name val="Calibri"/>
      <family val="2"/>
      <scheme val="minor"/>
    </font>
    <font>
      <b/>
      <u/>
      <sz val="14"/>
      <color theme="5" tint="-0.249977111117893"/>
      <name val="Calibri"/>
      <family val="2"/>
      <scheme val="minor"/>
    </font>
    <font>
      <b/>
      <sz val="14"/>
      <color theme="1"/>
      <name val="Calibri"/>
      <family val="2"/>
      <scheme val="minor"/>
    </font>
    <font>
      <b/>
      <sz val="14"/>
      <color theme="5" tint="-0.249977111117893"/>
      <name val="Calibri"/>
      <family val="2"/>
      <scheme val="minor"/>
    </font>
    <font>
      <sz val="18"/>
      <color theme="1"/>
      <name val="Calibri"/>
      <family val="2"/>
      <scheme val="minor"/>
    </font>
    <font>
      <u/>
      <sz val="18"/>
      <color theme="10"/>
      <name val="Calibri"/>
      <family val="2"/>
      <scheme val="minor"/>
    </font>
    <font>
      <sz val="22"/>
      <color theme="1"/>
      <name val="Calibri"/>
      <family val="2"/>
      <scheme val="minor"/>
    </font>
    <font>
      <u/>
      <sz val="22"/>
      <color theme="10"/>
      <name val="Calibri"/>
      <family val="2"/>
      <scheme val="minor"/>
    </font>
    <font>
      <i/>
      <sz val="24"/>
      <name val="Calibri"/>
      <family val="2"/>
      <scheme val="minor"/>
    </font>
    <font>
      <sz val="14"/>
      <name val="Calibri"/>
      <family val="2"/>
      <scheme val="minor"/>
    </font>
    <font>
      <b/>
      <sz val="24"/>
      <color theme="0"/>
      <name val="Calibri"/>
      <family val="2"/>
      <scheme val="minor"/>
    </font>
    <font>
      <b/>
      <sz val="24"/>
      <color theme="0"/>
      <name val="Calibri"/>
      <family val="2"/>
    </font>
    <font>
      <i/>
      <sz val="14"/>
      <color theme="1"/>
      <name val="Calibri"/>
      <family val="2"/>
      <scheme val="minor"/>
    </font>
  </fonts>
  <fills count="18">
    <fill>
      <patternFill patternType="none"/>
    </fill>
    <fill>
      <patternFill patternType="gray125"/>
    </fill>
    <fill>
      <patternFill patternType="solid">
        <fgColor rgb="FFC6EFCE"/>
      </patternFill>
    </fill>
    <fill>
      <patternFill patternType="solid">
        <fgColor rgb="FFFFCC99"/>
      </patternFill>
    </fill>
    <fill>
      <patternFill patternType="solid">
        <fgColor theme="8" tint="0.59999389629810485"/>
        <bgColor indexed="65"/>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79998168889431442"/>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92D050"/>
        <bgColor rgb="FFFFFFFF"/>
      </patternFill>
    </fill>
    <fill>
      <patternFill patternType="solid">
        <fgColor theme="4" tint="0.79998168889431442"/>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rgb="FFFFFFFF"/>
      </patternFill>
    </fill>
    <fill>
      <patternFill patternType="solid">
        <fgColor theme="4" tint="-0.249977111117893"/>
        <bgColor indexed="64"/>
      </patternFill>
    </fill>
    <fill>
      <patternFill patternType="solid">
        <fgColor theme="4" tint="-0.249977111117893"/>
        <bgColor rgb="FFFFFFFF"/>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xf numFmtId="0" fontId="2" fillId="2" borderId="0" applyNumberFormat="0" applyBorder="0" applyAlignment="0" applyProtection="0"/>
    <xf numFmtId="0" fontId="3" fillId="3" borderId="1" applyNumberFormat="0" applyAlignment="0" applyProtection="0"/>
    <xf numFmtId="0" fontId="1" fillId="4"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cellStyleXfs>
  <cellXfs count="199">
    <xf numFmtId="0" fontId="0" fillId="0" borderId="0" xfId="0"/>
    <xf numFmtId="0" fontId="7" fillId="0" borderId="2" xfId="0" applyFont="1" applyBorder="1"/>
    <xf numFmtId="0" fontId="7" fillId="0" borderId="2" xfId="0" applyFont="1" applyBorder="1" applyAlignment="1">
      <alignment horizontal="left" vertical="top"/>
    </xf>
    <xf numFmtId="0" fontId="7" fillId="0" borderId="2" xfId="0" applyFont="1" applyBorder="1" applyAlignment="1">
      <alignment horizontal="center" vertical="top"/>
    </xf>
    <xf numFmtId="0" fontId="7"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xf numFmtId="0" fontId="4" fillId="5" borderId="2" xfId="3" applyNumberFormat="1" applyFont="1" applyFill="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vertical="center"/>
    </xf>
    <xf numFmtId="0" fontId="4" fillId="6" borderId="2" xfId="0" applyFont="1" applyFill="1" applyBorder="1" applyAlignment="1">
      <alignment vertical="center"/>
    </xf>
    <xf numFmtId="0" fontId="7" fillId="5" borderId="2" xfId="3" applyFont="1" applyFill="1" applyBorder="1" applyAlignment="1">
      <alignment horizontal="center" vertical="center" wrapText="1"/>
    </xf>
    <xf numFmtId="0" fontId="7" fillId="0" borderId="2" xfId="0" applyFont="1" applyBorder="1" applyAlignment="1">
      <alignment horizontal="center" vertical="center"/>
    </xf>
    <xf numFmtId="0" fontId="4" fillId="0" borderId="2" xfId="0" applyFont="1" applyBorder="1" applyAlignment="1">
      <alignment horizontal="left"/>
    </xf>
    <xf numFmtId="0" fontId="4" fillId="0" borderId="2" xfId="0" applyFont="1" applyBorder="1" applyAlignment="1">
      <alignment horizontal="center"/>
    </xf>
    <xf numFmtId="49" fontId="8" fillId="0" borderId="2" xfId="0" applyNumberFormat="1" applyFont="1" applyFill="1" applyBorder="1"/>
    <xf numFmtId="49" fontId="5" fillId="7" borderId="2" xfId="3" applyNumberFormat="1" applyFont="1" applyFill="1" applyBorder="1" applyAlignment="1">
      <alignment horizontal="center" vertical="center" wrapText="1"/>
    </xf>
    <xf numFmtId="49" fontId="5" fillId="7" borderId="2" xfId="3" applyNumberFormat="1" applyFont="1" applyFill="1" applyBorder="1" applyAlignment="1">
      <alignment vertical="center" wrapText="1"/>
    </xf>
    <xf numFmtId="49" fontId="5" fillId="0" borderId="2" xfId="0" applyNumberFormat="1" applyFont="1" applyFill="1" applyBorder="1"/>
    <xf numFmtId="49" fontId="5" fillId="0" borderId="2" xfId="0" applyNumberFormat="1" applyFont="1" applyFill="1" applyBorder="1" applyAlignment="1">
      <alignment horizontal="center"/>
    </xf>
    <xf numFmtId="49" fontId="5" fillId="0" borderId="2" xfId="0" applyNumberFormat="1" applyFont="1" applyFill="1" applyBorder="1" applyAlignment="1">
      <alignment horizontal="left"/>
    </xf>
    <xf numFmtId="0" fontId="8" fillId="0" borderId="2" xfId="0" applyFont="1" applyFill="1" applyBorder="1"/>
    <xf numFmtId="0" fontId="7" fillId="5" borderId="2" xfId="3" applyFont="1" applyFill="1" applyBorder="1" applyAlignment="1">
      <alignment vertical="center" wrapText="1"/>
    </xf>
    <xf numFmtId="0" fontId="4" fillId="5" borderId="2" xfId="3" applyFont="1" applyFill="1" applyBorder="1" applyAlignment="1">
      <alignment horizontal="center" vertical="center" wrapText="1"/>
    </xf>
    <xf numFmtId="0" fontId="4" fillId="5" borderId="2" xfId="3" applyFont="1" applyFill="1" applyBorder="1" applyAlignment="1">
      <alignment vertical="center" wrapText="1"/>
    </xf>
    <xf numFmtId="0" fontId="4" fillId="5" borderId="2" xfId="3" applyFont="1" applyFill="1" applyBorder="1" applyAlignment="1">
      <alignment horizontal="left" vertical="center" wrapText="1"/>
    </xf>
    <xf numFmtId="0" fontId="7" fillId="0" borderId="2" xfId="0" applyNumberFormat="1" applyFont="1" applyBorder="1"/>
    <xf numFmtId="0" fontId="4" fillId="0" borderId="2" xfId="0" applyNumberFormat="1" applyFont="1" applyBorder="1"/>
    <xf numFmtId="0" fontId="4" fillId="5" borderId="2" xfId="3" applyNumberFormat="1" applyFont="1" applyFill="1" applyBorder="1" applyAlignment="1">
      <alignment horizontal="center" vertical="center" wrapText="1"/>
    </xf>
    <xf numFmtId="0" fontId="4" fillId="5" borderId="2" xfId="3" applyNumberFormat="1" applyFont="1" applyFill="1" applyBorder="1" applyAlignment="1">
      <alignment vertical="center" wrapText="1"/>
    </xf>
    <xf numFmtId="0" fontId="4" fillId="0" borderId="2" xfId="0" applyNumberFormat="1" applyFont="1" applyBorder="1" applyAlignment="1">
      <alignment horizontal="center"/>
    </xf>
    <xf numFmtId="0" fontId="4" fillId="0" borderId="2" xfId="0" applyFont="1" applyBorder="1" applyAlignment="1">
      <alignment horizontal="center" vertical="center"/>
    </xf>
    <xf numFmtId="0" fontId="16" fillId="8" borderId="0" xfId="0" applyFont="1" applyFill="1"/>
    <xf numFmtId="0" fontId="18" fillId="8" borderId="0" xfId="0" applyFont="1" applyFill="1"/>
    <xf numFmtId="0" fontId="18" fillId="0" borderId="0" xfId="0" applyFont="1"/>
    <xf numFmtId="0" fontId="18" fillId="0" borderId="0" xfId="0" applyFont="1" applyAlignment="1">
      <alignment wrapText="1"/>
    </xf>
    <xf numFmtId="0" fontId="17" fillId="0" borderId="0" xfId="0" applyFont="1" applyAlignment="1">
      <alignment wrapText="1"/>
    </xf>
    <xf numFmtId="0" fontId="20" fillId="0" borderId="0" xfId="6" applyFont="1"/>
    <xf numFmtId="0" fontId="21" fillId="0" borderId="0" xfId="0" applyFont="1"/>
    <xf numFmtId="0" fontId="0" fillId="0" borderId="0" xfId="0" applyFont="1"/>
    <xf numFmtId="0" fontId="15" fillId="0" borderId="0" xfId="6" applyFont="1"/>
    <xf numFmtId="0" fontId="4" fillId="5" borderId="2" xfId="3" applyFont="1" applyFill="1" applyBorder="1" applyAlignment="1">
      <alignment horizontal="center" vertical="center" wrapText="1"/>
    </xf>
    <xf numFmtId="0" fontId="15" fillId="0" borderId="0" xfId="6"/>
    <xf numFmtId="0" fontId="7" fillId="0" borderId="2" xfId="0" applyFont="1" applyFill="1" applyBorder="1"/>
    <xf numFmtId="0" fontId="4" fillId="0" borderId="2" xfId="0" applyFont="1" applyFill="1" applyBorder="1"/>
    <xf numFmtId="0" fontId="7" fillId="9" borderId="2" xfId="3" applyFont="1" applyFill="1" applyBorder="1" applyAlignment="1">
      <alignment horizontal="center" vertical="center" wrapText="1"/>
    </xf>
    <xf numFmtId="0" fontId="5" fillId="15" borderId="2" xfId="2" applyFont="1" applyFill="1" applyBorder="1" applyAlignment="1">
      <alignment horizontal="left" vertical="center" wrapText="1"/>
    </xf>
    <xf numFmtId="14" fontId="5" fillId="15" borderId="2" xfId="2" applyNumberFormat="1" applyFont="1" applyFill="1" applyBorder="1" applyAlignment="1">
      <alignment horizontal="left" vertical="center" wrapText="1"/>
    </xf>
    <xf numFmtId="3" fontId="5" fillId="15" borderId="2" xfId="2" applyNumberFormat="1" applyFont="1" applyFill="1" applyBorder="1" applyAlignment="1">
      <alignment horizontal="left" vertical="center" wrapText="1"/>
    </xf>
    <xf numFmtId="0" fontId="4" fillId="13" borderId="2" xfId="1" applyFont="1" applyFill="1" applyBorder="1" applyAlignment="1">
      <alignment horizontal="left" vertical="top" wrapText="1"/>
    </xf>
    <xf numFmtId="0" fontId="4" fillId="13" borderId="2" xfId="2" applyFont="1" applyFill="1" applyBorder="1" applyAlignment="1">
      <alignment horizontal="center" vertical="center" wrapText="1"/>
    </xf>
    <xf numFmtId="0" fontId="4" fillId="13" borderId="2" xfId="2" applyFont="1" applyFill="1" applyBorder="1" applyAlignment="1">
      <alignment horizontal="left" vertical="top" wrapText="1"/>
    </xf>
    <xf numFmtId="17" fontId="4" fillId="13" borderId="2" xfId="2" applyNumberFormat="1" applyFont="1" applyFill="1" applyBorder="1" applyAlignment="1">
      <alignment horizontal="left" vertical="top" wrapText="1"/>
    </xf>
    <xf numFmtId="17" fontId="4" fillId="13" borderId="2" xfId="1" applyNumberFormat="1" applyFont="1" applyFill="1" applyBorder="1" applyAlignment="1">
      <alignment horizontal="left" vertical="top" wrapText="1"/>
    </xf>
    <xf numFmtId="3" fontId="4" fillId="13" borderId="2" xfId="1" applyNumberFormat="1" applyFont="1" applyFill="1" applyBorder="1" applyAlignment="1">
      <alignment horizontal="left" vertical="top" wrapText="1"/>
    </xf>
    <xf numFmtId="16" fontId="4" fillId="13" borderId="2" xfId="1" applyNumberFormat="1" applyFont="1" applyFill="1" applyBorder="1" applyAlignment="1">
      <alignment horizontal="left" vertical="top" wrapText="1"/>
    </xf>
    <xf numFmtId="0" fontId="13" fillId="13" borderId="2" xfId="1" applyFont="1" applyFill="1" applyBorder="1" applyAlignment="1">
      <alignment horizontal="left" vertical="top" wrapText="1"/>
    </xf>
    <xf numFmtId="0" fontId="4" fillId="13" borderId="2" xfId="0" applyFont="1" applyFill="1" applyBorder="1" applyAlignment="1">
      <alignment horizontal="left" vertical="top"/>
    </xf>
    <xf numFmtId="0" fontId="4" fillId="13" borderId="2" xfId="0" applyFont="1" applyFill="1" applyBorder="1" applyAlignment="1">
      <alignment horizontal="left" vertical="center"/>
    </xf>
    <xf numFmtId="17" fontId="4" fillId="13" borderId="2" xfId="0" applyNumberFormat="1" applyFont="1" applyFill="1" applyBorder="1" applyAlignment="1">
      <alignment horizontal="left" vertical="top"/>
    </xf>
    <xf numFmtId="49" fontId="6" fillId="15" borderId="2" xfId="1" applyNumberFormat="1" applyFont="1" applyFill="1" applyBorder="1" applyAlignment="1">
      <alignment horizontal="center" vertical="center" wrapText="1"/>
    </xf>
    <xf numFmtId="49" fontId="6" fillId="15" borderId="2" xfId="2" applyNumberFormat="1" applyFont="1" applyFill="1" applyBorder="1" applyAlignment="1">
      <alignment horizontal="center" vertical="center" wrapText="1"/>
    </xf>
    <xf numFmtId="49" fontId="6" fillId="15" borderId="2" xfId="2" applyNumberFormat="1" applyFont="1" applyFill="1" applyBorder="1" applyAlignment="1">
      <alignment vertical="center" wrapText="1"/>
    </xf>
    <xf numFmtId="166" fontId="6" fillId="15" borderId="2" xfId="4" applyNumberFormat="1" applyFont="1" applyFill="1" applyBorder="1" applyAlignment="1">
      <alignment horizontal="right" vertical="center" wrapText="1"/>
    </xf>
    <xf numFmtId="165" fontId="6" fillId="15" borderId="2" xfId="4" applyFont="1" applyFill="1" applyBorder="1" applyAlignment="1">
      <alignment horizontal="right" vertical="center" wrapText="1"/>
    </xf>
    <xf numFmtId="49" fontId="10" fillId="15" borderId="2" xfId="1" applyNumberFormat="1" applyFont="1" applyFill="1" applyBorder="1" applyAlignment="1">
      <alignment horizontal="center" vertical="center" wrapText="1"/>
    </xf>
    <xf numFmtId="49" fontId="6" fillId="15" borderId="2" xfId="1" applyNumberFormat="1" applyFont="1" applyFill="1" applyBorder="1" applyAlignment="1">
      <alignment horizontal="left" vertical="center" wrapText="1"/>
    </xf>
    <xf numFmtId="0" fontId="4" fillId="13" borderId="2" xfId="1" applyFont="1" applyFill="1" applyBorder="1" applyAlignment="1">
      <alignment horizontal="center" vertical="center" wrapText="1"/>
    </xf>
    <xf numFmtId="0" fontId="4" fillId="13" borderId="2" xfId="2" applyFont="1" applyFill="1" applyBorder="1" applyAlignment="1">
      <alignment vertical="center" wrapText="1"/>
    </xf>
    <xf numFmtId="17" fontId="4" fillId="13" borderId="2" xfId="2" applyNumberFormat="1" applyFont="1" applyFill="1" applyBorder="1" applyAlignment="1">
      <alignment vertical="center" wrapText="1"/>
    </xf>
    <xf numFmtId="3" fontId="4" fillId="13" borderId="2" xfId="2" applyNumberFormat="1" applyFont="1" applyFill="1" applyBorder="1" applyAlignment="1">
      <alignment horizontal="center" vertical="center" wrapText="1"/>
    </xf>
    <xf numFmtId="0" fontId="5" fillId="15" borderId="2" xfId="2" applyFont="1" applyFill="1" applyBorder="1" applyAlignment="1">
      <alignment vertical="center" wrapText="1"/>
    </xf>
    <xf numFmtId="3" fontId="4" fillId="13" borderId="2" xfId="1" applyNumberFormat="1" applyFont="1" applyFill="1" applyBorder="1" applyAlignment="1">
      <alignment horizontal="right" vertical="center" wrapText="1"/>
    </xf>
    <xf numFmtId="49" fontId="5" fillId="13" borderId="2" xfId="0" applyNumberFormat="1" applyFont="1" applyFill="1" applyBorder="1" applyAlignment="1">
      <alignment wrapText="1"/>
    </xf>
    <xf numFmtId="49" fontId="6" fillId="15" borderId="2" xfId="2" applyNumberFormat="1" applyFont="1" applyFill="1" applyBorder="1" applyAlignment="1">
      <alignment horizontal="left" vertical="center" wrapText="1"/>
    </xf>
    <xf numFmtId="49" fontId="10" fillId="15" borderId="2" xfId="2" applyNumberFormat="1" applyFont="1" applyFill="1" applyBorder="1" applyAlignment="1">
      <alignment vertical="center" wrapText="1"/>
    </xf>
    <xf numFmtId="49" fontId="11" fillId="15" borderId="2" xfId="2" applyNumberFormat="1" applyFont="1" applyFill="1" applyBorder="1" applyAlignment="1">
      <alignment vertical="center" wrapText="1"/>
    </xf>
    <xf numFmtId="49" fontId="11" fillId="15" borderId="2" xfId="1" applyNumberFormat="1" applyFont="1" applyFill="1" applyBorder="1" applyAlignment="1">
      <alignment horizontal="center" vertical="center" wrapText="1"/>
    </xf>
    <xf numFmtId="0" fontId="4" fillId="12" borderId="2" xfId="1" applyFont="1" applyFill="1" applyBorder="1" applyAlignment="1">
      <alignment horizontal="center" vertical="center" wrapText="1"/>
    </xf>
    <xf numFmtId="0" fontId="4" fillId="12" borderId="2" xfId="2" applyFont="1" applyFill="1" applyBorder="1" applyAlignment="1">
      <alignment horizontal="center" vertical="center" wrapText="1"/>
    </xf>
    <xf numFmtId="14" fontId="4" fillId="12" borderId="2" xfId="2" applyNumberFormat="1" applyFont="1" applyFill="1" applyBorder="1" applyAlignment="1">
      <alignment horizontal="center" vertical="center" wrapText="1"/>
    </xf>
    <xf numFmtId="0" fontId="4" fillId="12" borderId="2" xfId="2" applyFont="1" applyFill="1" applyBorder="1" applyAlignment="1">
      <alignment horizontal="left" vertical="center" wrapText="1"/>
    </xf>
    <xf numFmtId="17" fontId="4" fillId="12" borderId="2" xfId="1" applyNumberFormat="1" applyFont="1" applyFill="1" applyBorder="1" applyAlignment="1">
      <alignment horizontal="center" vertical="center" wrapText="1"/>
    </xf>
    <xf numFmtId="49" fontId="4" fillId="12" borderId="2" xfId="1" applyNumberFormat="1" applyFont="1" applyFill="1" applyBorder="1" applyAlignment="1">
      <alignment horizontal="center" vertical="center" wrapText="1"/>
    </xf>
    <xf numFmtId="0" fontId="4" fillId="12" borderId="2" xfId="2" applyFont="1" applyFill="1" applyBorder="1" applyAlignment="1">
      <alignment vertical="center" wrapText="1"/>
    </xf>
    <xf numFmtId="0" fontId="4" fillId="12" borderId="2" xfId="1" applyNumberFormat="1" applyFont="1" applyFill="1" applyBorder="1" applyAlignment="1">
      <alignment horizontal="center" vertical="center" wrapText="1"/>
    </xf>
    <xf numFmtId="3" fontId="4" fillId="13" borderId="2" xfId="1" applyNumberFormat="1" applyFont="1" applyFill="1" applyBorder="1" applyAlignment="1">
      <alignment horizontal="center" vertical="center" wrapText="1"/>
    </xf>
    <xf numFmtId="0" fontId="12" fillId="15" borderId="2" xfId="1" applyFont="1" applyFill="1" applyBorder="1" applyAlignment="1">
      <alignment horizontal="left" vertical="center" wrapText="1"/>
    </xf>
    <xf numFmtId="0" fontId="5" fillId="15" borderId="2" xfId="1" applyFont="1" applyFill="1" applyBorder="1" applyAlignment="1">
      <alignment horizontal="center" vertical="center" wrapText="1"/>
    </xf>
    <xf numFmtId="3" fontId="5" fillId="15" borderId="2" xfId="2" applyNumberFormat="1" applyFont="1" applyFill="1" applyBorder="1" applyAlignment="1">
      <alignment horizontal="right" vertical="center" wrapText="1"/>
    </xf>
    <xf numFmtId="0" fontId="5" fillId="15" borderId="2" xfId="2" applyFont="1" applyFill="1" applyBorder="1" applyAlignment="1">
      <alignment horizontal="center" vertical="center" wrapText="1"/>
    </xf>
    <xf numFmtId="0" fontId="6" fillId="15" borderId="2" xfId="2" applyFont="1" applyFill="1" applyBorder="1" applyAlignment="1">
      <alignment vertical="center" wrapText="1"/>
    </xf>
    <xf numFmtId="17" fontId="4" fillId="13" borderId="2" xfId="1" applyNumberFormat="1" applyFont="1" applyFill="1" applyBorder="1" applyAlignment="1">
      <alignment horizontal="center" vertical="center" wrapText="1"/>
    </xf>
    <xf numFmtId="0" fontId="4" fillId="13" borderId="2" xfId="1" applyNumberFormat="1" applyFont="1" applyFill="1" applyBorder="1" applyAlignment="1">
      <alignment horizontal="center" vertical="center" wrapText="1"/>
    </xf>
    <xf numFmtId="0" fontId="4" fillId="13" borderId="2" xfId="2" applyNumberFormat="1" applyFont="1" applyFill="1" applyBorder="1" applyAlignment="1">
      <alignment horizontal="center" vertical="center" wrapText="1"/>
    </xf>
    <xf numFmtId="0" fontId="4" fillId="13" borderId="2" xfId="2" applyNumberFormat="1" applyFont="1" applyFill="1" applyBorder="1" applyAlignment="1">
      <alignment vertical="center" wrapText="1"/>
    </xf>
    <xf numFmtId="0" fontId="9" fillId="13" borderId="2" xfId="2" applyNumberFormat="1" applyFont="1" applyFill="1" applyBorder="1" applyAlignment="1">
      <alignment vertical="center" wrapText="1"/>
    </xf>
    <xf numFmtId="14" fontId="4" fillId="13" borderId="2" xfId="1" applyNumberFormat="1" applyFont="1" applyFill="1" applyBorder="1" applyAlignment="1">
      <alignment horizontal="center" vertical="center" wrapText="1"/>
    </xf>
    <xf numFmtId="0" fontId="27" fillId="13" borderId="2" xfId="1" applyFont="1" applyFill="1" applyBorder="1" applyAlignment="1">
      <alignment horizontal="left" vertical="top" wrapText="1"/>
    </xf>
    <xf numFmtId="17" fontId="4" fillId="13" borderId="2" xfId="2" applyNumberFormat="1" applyFont="1" applyFill="1" applyBorder="1" applyAlignment="1">
      <alignment horizontal="center" vertical="center" wrapText="1"/>
    </xf>
    <xf numFmtId="164" fontId="4" fillId="13" borderId="2" xfId="5" applyFont="1" applyFill="1" applyBorder="1" applyAlignment="1">
      <alignment horizontal="center" vertical="center" wrapText="1"/>
    </xf>
    <xf numFmtId="0" fontId="23" fillId="13" borderId="0" xfId="0" applyFont="1" applyFill="1" applyAlignment="1">
      <alignment wrapText="1"/>
    </xf>
    <xf numFmtId="0" fontId="24" fillId="13" borderId="0" xfId="6" applyFont="1" applyFill="1" applyAlignment="1">
      <alignment wrapText="1"/>
    </xf>
    <xf numFmtId="0" fontId="4" fillId="13" borderId="2" xfId="1" applyNumberFormat="1" applyFont="1" applyFill="1" applyBorder="1" applyAlignment="1">
      <alignment horizontal="left" vertical="center" wrapText="1"/>
    </xf>
    <xf numFmtId="0" fontId="4" fillId="0" borderId="2" xfId="0" applyNumberFormat="1" applyFont="1" applyBorder="1" applyAlignment="1">
      <alignment horizontal="left" wrapText="1"/>
    </xf>
    <xf numFmtId="0" fontId="28" fillId="13" borderId="2" xfId="1" applyNumberFormat="1" applyFont="1" applyFill="1" applyBorder="1" applyAlignment="1">
      <alignment horizontal="center" vertical="center" wrapText="1"/>
    </xf>
    <xf numFmtId="0" fontId="4" fillId="5" borderId="2" xfId="3" applyNumberFormat="1" applyFont="1" applyFill="1" applyBorder="1" applyAlignment="1">
      <alignment horizontal="left" vertical="center" wrapText="1"/>
    </xf>
    <xf numFmtId="0" fontId="4" fillId="5" borderId="2" xfId="3" applyFont="1" applyFill="1" applyBorder="1" applyAlignment="1">
      <alignment horizontal="center" vertical="center" wrapText="1"/>
    </xf>
    <xf numFmtId="0" fontId="4" fillId="5" borderId="3" xfId="3" applyFont="1" applyFill="1" applyBorder="1" applyAlignment="1">
      <alignment horizontal="left" vertical="center" wrapText="1"/>
    </xf>
    <xf numFmtId="0" fontId="4" fillId="5" borderId="4" xfId="3" applyFont="1" applyFill="1" applyBorder="1" applyAlignment="1">
      <alignment horizontal="left" vertical="center" wrapText="1"/>
    </xf>
    <xf numFmtId="0" fontId="4" fillId="5" borderId="5" xfId="3" applyFont="1" applyFill="1" applyBorder="1" applyAlignment="1">
      <alignment horizontal="left" vertical="center" wrapText="1"/>
    </xf>
    <xf numFmtId="0" fontId="7" fillId="14" borderId="2" xfId="2" applyFont="1" applyFill="1" applyBorder="1" applyAlignment="1">
      <alignment horizontal="center" vertical="center" wrapText="1"/>
    </xf>
    <xf numFmtId="0" fontId="7" fillId="14" borderId="2" xfId="1" applyFont="1" applyFill="1" applyBorder="1" applyAlignment="1">
      <alignment horizontal="center" vertical="center" wrapText="1"/>
    </xf>
    <xf numFmtId="0" fontId="7" fillId="5" borderId="2" xfId="3" applyFont="1" applyFill="1" applyBorder="1" applyAlignment="1">
      <alignment horizontal="center" vertical="center" wrapText="1"/>
    </xf>
    <xf numFmtId="0" fontId="14" fillId="5" borderId="2" xfId="3" applyFont="1" applyFill="1" applyBorder="1" applyAlignment="1">
      <alignment horizontal="center" vertical="center" wrapText="1"/>
    </xf>
    <xf numFmtId="0" fontId="7" fillId="10" borderId="2" xfId="1" applyFont="1" applyFill="1" applyBorder="1" applyAlignment="1">
      <alignment horizontal="center" vertical="center" wrapText="1"/>
    </xf>
    <xf numFmtId="0" fontId="4" fillId="5" borderId="3" xfId="3" applyNumberFormat="1" applyFont="1" applyFill="1" applyBorder="1" applyAlignment="1">
      <alignment horizontal="left" vertical="center" wrapText="1"/>
    </xf>
    <xf numFmtId="0" fontId="4" fillId="5" borderId="4" xfId="3" applyNumberFormat="1" applyFont="1" applyFill="1" applyBorder="1" applyAlignment="1">
      <alignment horizontal="left" vertical="center" wrapText="1"/>
    </xf>
    <xf numFmtId="0" fontId="4" fillId="5" borderId="5" xfId="3" applyNumberFormat="1" applyFont="1" applyFill="1" applyBorder="1" applyAlignment="1">
      <alignment horizontal="left" vertical="center" wrapText="1"/>
    </xf>
    <xf numFmtId="0" fontId="4" fillId="5" borderId="2" xfId="3" applyFont="1" applyFill="1" applyBorder="1" applyAlignment="1">
      <alignment horizontal="left" vertical="center" wrapText="1"/>
    </xf>
    <xf numFmtId="49" fontId="5" fillId="7" borderId="3" xfId="3" applyNumberFormat="1" applyFont="1" applyFill="1" applyBorder="1" applyAlignment="1">
      <alignment horizontal="left" vertical="center" wrapText="1"/>
    </xf>
    <xf numFmtId="49" fontId="5" fillId="7" borderId="4" xfId="3" applyNumberFormat="1" applyFont="1" applyFill="1" applyBorder="1" applyAlignment="1">
      <alignment horizontal="left" vertical="center" wrapText="1"/>
    </xf>
    <xf numFmtId="49" fontId="5" fillId="7" borderId="5" xfId="3" applyNumberFormat="1" applyFont="1" applyFill="1" applyBorder="1" applyAlignment="1">
      <alignment horizontal="left" vertical="center" wrapText="1"/>
    </xf>
    <xf numFmtId="0" fontId="4" fillId="5" borderId="2" xfId="3" applyNumberFormat="1" applyFont="1" applyFill="1" applyBorder="1" applyAlignment="1">
      <alignment horizontal="center" vertical="center" wrapText="1"/>
    </xf>
    <xf numFmtId="0" fontId="9" fillId="5" borderId="2" xfId="3" applyNumberFormat="1" applyFont="1" applyFill="1" applyBorder="1" applyAlignment="1">
      <alignment horizontal="center" vertical="center" wrapText="1"/>
    </xf>
    <xf numFmtId="0" fontId="7" fillId="14" borderId="2" xfId="1" applyFont="1" applyFill="1" applyBorder="1" applyAlignment="1">
      <alignment horizontal="left" vertical="center" wrapText="1"/>
    </xf>
    <xf numFmtId="4" fontId="7" fillId="14" borderId="2" xfId="1" applyNumberFormat="1" applyFont="1" applyFill="1" applyBorder="1" applyAlignment="1">
      <alignment horizontal="center" vertical="center" wrapText="1"/>
    </xf>
    <xf numFmtId="4" fontId="4" fillId="13" borderId="2" xfId="5" applyNumberFormat="1" applyFont="1" applyFill="1" applyBorder="1" applyAlignment="1">
      <alignment horizontal="center" vertical="center" wrapText="1"/>
    </xf>
    <xf numFmtId="4" fontId="4" fillId="0" borderId="2" xfId="0" applyNumberFormat="1" applyFont="1" applyBorder="1"/>
    <xf numFmtId="0" fontId="5" fillId="11" borderId="2" xfId="2" applyFont="1" applyFill="1" applyBorder="1" applyAlignment="1">
      <alignment horizontal="left" vertical="center" wrapText="1"/>
    </xf>
    <xf numFmtId="17" fontId="5" fillId="11" borderId="2" xfId="2" applyNumberFormat="1" applyFont="1" applyFill="1" applyBorder="1" applyAlignment="1">
      <alignment horizontal="left" vertical="center" wrapText="1"/>
    </xf>
    <xf numFmtId="0" fontId="25" fillId="9" borderId="0" xfId="0" applyFont="1" applyFill="1"/>
    <xf numFmtId="0" fontId="25" fillId="9" borderId="0" xfId="0" applyFont="1" applyFill="1" applyAlignment="1">
      <alignment wrapText="1"/>
    </xf>
    <xf numFmtId="0" fontId="26" fillId="9" borderId="0" xfId="6" applyFont="1" applyFill="1" applyAlignment="1">
      <alignment wrapText="1"/>
    </xf>
    <xf numFmtId="0" fontId="4" fillId="9" borderId="2" xfId="0" applyFont="1" applyFill="1" applyBorder="1" applyAlignment="1">
      <alignment horizontal="left"/>
    </xf>
    <xf numFmtId="17" fontId="4" fillId="9" borderId="2" xfId="0" applyNumberFormat="1" applyFont="1" applyFill="1" applyBorder="1" applyAlignment="1">
      <alignment horizontal="left"/>
    </xf>
    <xf numFmtId="3" fontId="5" fillId="11" borderId="2" xfId="2" applyNumberFormat="1" applyFont="1" applyFill="1" applyBorder="1" applyAlignment="1">
      <alignment horizontal="left" vertical="center" wrapText="1"/>
    </xf>
    <xf numFmtId="0" fontId="29" fillId="16" borderId="2" xfId="3" applyFont="1" applyFill="1" applyBorder="1" applyAlignment="1">
      <alignment horizontal="center" vertical="center" wrapText="1"/>
    </xf>
    <xf numFmtId="0" fontId="29" fillId="16" borderId="2" xfId="3" applyFont="1" applyFill="1" applyBorder="1" applyAlignment="1">
      <alignment horizontal="center" vertical="center" wrapText="1"/>
    </xf>
    <xf numFmtId="49" fontId="30" fillId="17" borderId="2" xfId="3" applyNumberFormat="1" applyFont="1" applyFill="1" applyBorder="1" applyAlignment="1">
      <alignment horizontal="center" vertical="center" wrapText="1"/>
    </xf>
    <xf numFmtId="0" fontId="30" fillId="17" borderId="2" xfId="3" applyFont="1" applyFill="1" applyBorder="1" applyAlignment="1">
      <alignment horizontal="center" vertical="center" wrapText="1"/>
    </xf>
    <xf numFmtId="0" fontId="18" fillId="9" borderId="0" xfId="0" applyFont="1" applyFill="1"/>
    <xf numFmtId="0" fontId="4" fillId="9" borderId="2" xfId="1" applyFont="1" applyFill="1" applyBorder="1" applyAlignment="1">
      <alignment horizontal="left" vertical="top" wrapText="1"/>
    </xf>
    <xf numFmtId="0" fontId="4" fillId="9" borderId="2" xfId="2" applyFont="1" applyFill="1" applyBorder="1" applyAlignment="1">
      <alignment horizontal="center" vertical="center" wrapText="1"/>
    </xf>
    <xf numFmtId="0" fontId="4" fillId="9" borderId="2" xfId="2" applyFont="1" applyFill="1" applyBorder="1" applyAlignment="1">
      <alignment horizontal="left" vertical="top" wrapText="1"/>
    </xf>
    <xf numFmtId="17" fontId="4" fillId="9" borderId="2" xfId="2" applyNumberFormat="1" applyFont="1" applyFill="1" applyBorder="1" applyAlignment="1">
      <alignment horizontal="left" vertical="top" wrapText="1"/>
    </xf>
    <xf numFmtId="3" fontId="4" fillId="9" borderId="2" xfId="1" applyNumberFormat="1" applyFont="1" applyFill="1" applyBorder="1" applyAlignment="1">
      <alignment horizontal="left" vertical="top" wrapText="1"/>
    </xf>
    <xf numFmtId="0" fontId="4" fillId="9" borderId="2" xfId="0" applyFont="1" applyFill="1" applyBorder="1" applyAlignment="1">
      <alignment horizontal="left" vertical="top"/>
    </xf>
    <xf numFmtId="0" fontId="4" fillId="9" borderId="2" xfId="0" applyFont="1" applyFill="1" applyBorder="1"/>
    <xf numFmtId="0" fontId="7" fillId="9" borderId="2" xfId="3" applyFont="1" applyFill="1" applyBorder="1" applyAlignment="1">
      <alignment horizontal="left" vertical="center" wrapText="1"/>
    </xf>
    <xf numFmtId="0" fontId="4" fillId="9" borderId="2" xfId="1" applyFont="1" applyFill="1" applyBorder="1" applyAlignment="1">
      <alignment horizontal="center" vertical="center" wrapText="1"/>
    </xf>
    <xf numFmtId="3" fontId="4" fillId="9" borderId="2" xfId="1" applyNumberFormat="1" applyFont="1" applyFill="1" applyBorder="1" applyAlignment="1">
      <alignment horizontal="center" vertical="center" wrapText="1"/>
    </xf>
    <xf numFmtId="0" fontId="4" fillId="9" borderId="2" xfId="1" applyNumberFormat="1" applyFont="1" applyFill="1" applyBorder="1" applyAlignment="1">
      <alignment horizontal="center" vertical="center" wrapText="1"/>
    </xf>
    <xf numFmtId="0" fontId="4" fillId="9" borderId="2" xfId="0" applyFont="1" applyFill="1" applyBorder="1" applyAlignment="1">
      <alignment horizontal="center"/>
    </xf>
    <xf numFmtId="49" fontId="5" fillId="9" borderId="2" xfId="0" applyNumberFormat="1" applyFont="1" applyFill="1" applyBorder="1" applyAlignment="1">
      <alignment wrapText="1"/>
    </xf>
    <xf numFmtId="49" fontId="6" fillId="11" borderId="2" xfId="2" applyNumberFormat="1" applyFont="1" applyFill="1" applyBorder="1" applyAlignment="1">
      <alignment horizontal="center" vertical="center" wrapText="1"/>
    </xf>
    <xf numFmtId="49" fontId="6" fillId="11" borderId="2" xfId="2" applyNumberFormat="1" applyFont="1" applyFill="1" applyBorder="1" applyAlignment="1">
      <alignment vertical="center" wrapText="1"/>
    </xf>
    <xf numFmtId="166" fontId="6" fillId="11" borderId="2" xfId="4" applyNumberFormat="1" applyFont="1" applyFill="1" applyBorder="1" applyAlignment="1">
      <alignment horizontal="right" vertical="center" wrapText="1"/>
    </xf>
    <xf numFmtId="49" fontId="6" fillId="11" borderId="2" xfId="2" applyNumberFormat="1" applyFont="1" applyFill="1" applyBorder="1" applyAlignment="1">
      <alignment horizontal="left" vertical="center" wrapText="1"/>
    </xf>
    <xf numFmtId="49" fontId="10" fillId="11" borderId="2" xfId="2" applyNumberFormat="1" applyFont="1" applyFill="1" applyBorder="1" applyAlignment="1">
      <alignment vertical="center" wrapText="1"/>
    </xf>
    <xf numFmtId="49" fontId="6" fillId="11" borderId="2" xfId="1" applyNumberFormat="1" applyFont="1" applyFill="1" applyBorder="1" applyAlignment="1">
      <alignment horizontal="center" vertical="center" wrapText="1"/>
    </xf>
    <xf numFmtId="165" fontId="6" fillId="11" borderId="2" xfId="4" applyFont="1" applyFill="1" applyBorder="1" applyAlignment="1">
      <alignment horizontal="right" vertical="center" wrapText="1"/>
    </xf>
    <xf numFmtId="49" fontId="10" fillId="11" borderId="2" xfId="1" applyNumberFormat="1" applyFont="1" applyFill="1" applyBorder="1" applyAlignment="1">
      <alignment horizontal="center" vertical="center" wrapText="1"/>
    </xf>
    <xf numFmtId="49" fontId="5" fillId="9" borderId="2" xfId="0" applyNumberFormat="1" applyFont="1" applyFill="1" applyBorder="1"/>
    <xf numFmtId="0" fontId="4" fillId="9" borderId="2" xfId="2" applyFont="1" applyFill="1" applyBorder="1" applyAlignment="1">
      <alignment vertical="center" wrapText="1"/>
    </xf>
    <xf numFmtId="17" fontId="4" fillId="9" borderId="2" xfId="2" applyNumberFormat="1" applyFont="1" applyFill="1" applyBorder="1" applyAlignment="1">
      <alignment vertical="center" wrapText="1"/>
    </xf>
    <xf numFmtId="3" fontId="4" fillId="9" borderId="2" xfId="2" applyNumberFormat="1" applyFont="1" applyFill="1" applyBorder="1" applyAlignment="1">
      <alignment horizontal="center" vertical="center" wrapText="1"/>
    </xf>
    <xf numFmtId="0" fontId="4" fillId="9" borderId="2" xfId="1" applyFont="1" applyFill="1" applyBorder="1" applyAlignment="1">
      <alignment horizontal="right" vertical="center" wrapText="1"/>
    </xf>
    <xf numFmtId="0" fontId="5" fillId="11" borderId="2" xfId="2" applyFont="1" applyFill="1" applyBorder="1" applyAlignment="1">
      <alignment vertical="center" wrapText="1"/>
    </xf>
    <xf numFmtId="3" fontId="4" fillId="9" borderId="2" xfId="1" applyNumberFormat="1" applyFont="1" applyFill="1" applyBorder="1" applyAlignment="1">
      <alignment horizontal="right" vertical="center" wrapText="1"/>
    </xf>
    <xf numFmtId="49" fontId="6" fillId="11" borderId="2" xfId="1" applyNumberFormat="1" applyFont="1" applyFill="1" applyBorder="1" applyAlignment="1">
      <alignment horizontal="left" vertical="center" wrapText="1"/>
    </xf>
    <xf numFmtId="0" fontId="4" fillId="9" borderId="2" xfId="1" applyNumberFormat="1" applyFont="1" applyFill="1" applyBorder="1" applyAlignment="1">
      <alignment horizontal="left" vertical="center" wrapText="1"/>
    </xf>
    <xf numFmtId="0" fontId="4" fillId="9" borderId="2" xfId="2" applyNumberFormat="1" applyFont="1" applyFill="1" applyBorder="1" applyAlignment="1">
      <alignment vertical="center" wrapText="1"/>
    </xf>
    <xf numFmtId="0" fontId="4" fillId="9" borderId="2" xfId="2" applyNumberFormat="1" applyFont="1" applyFill="1" applyBorder="1" applyAlignment="1">
      <alignment horizontal="center" vertical="center" wrapText="1"/>
    </xf>
    <xf numFmtId="0" fontId="9" fillId="9" borderId="2" xfId="2" applyNumberFormat="1" applyFont="1" applyFill="1" applyBorder="1" applyAlignment="1">
      <alignment vertical="center" wrapText="1"/>
    </xf>
    <xf numFmtId="17" fontId="4" fillId="9" borderId="2" xfId="1" applyNumberFormat="1" applyFont="1" applyFill="1" applyBorder="1" applyAlignment="1">
      <alignment horizontal="center" vertical="center" wrapText="1"/>
    </xf>
    <xf numFmtId="0" fontId="4" fillId="9" borderId="4" xfId="1" applyNumberFormat="1" applyFont="1" applyFill="1" applyBorder="1" applyAlignment="1">
      <alignment horizontal="center" vertical="center" wrapText="1"/>
    </xf>
    <xf numFmtId="0" fontId="4" fillId="9" borderId="2" xfId="0" applyNumberFormat="1" applyFont="1" applyFill="1" applyBorder="1"/>
    <xf numFmtId="0" fontId="4" fillId="9" borderId="2" xfId="3" applyFont="1" applyFill="1" applyBorder="1" applyAlignment="1">
      <alignment horizontal="center" vertical="center" wrapText="1"/>
    </xf>
    <xf numFmtId="0" fontId="4" fillId="9" borderId="2" xfId="3" applyFont="1" applyFill="1" applyBorder="1" applyAlignment="1">
      <alignment vertical="center" wrapText="1"/>
    </xf>
    <xf numFmtId="0" fontId="4" fillId="9" borderId="2" xfId="3" applyFont="1" applyFill="1" applyBorder="1" applyAlignment="1">
      <alignment horizontal="left" vertical="center" wrapText="1"/>
    </xf>
    <xf numFmtId="164" fontId="4" fillId="9" borderId="2" xfId="5" applyFont="1" applyFill="1" applyBorder="1" applyAlignment="1">
      <alignment horizontal="center" vertical="center" wrapText="1"/>
    </xf>
    <xf numFmtId="4" fontId="4" fillId="9" borderId="2" xfId="5" applyNumberFormat="1" applyFont="1" applyFill="1" applyBorder="1" applyAlignment="1">
      <alignment horizontal="center" vertical="center" wrapText="1"/>
    </xf>
    <xf numFmtId="0" fontId="4" fillId="9" borderId="3" xfId="3" applyFont="1" applyFill="1" applyBorder="1" applyAlignment="1">
      <alignment horizontal="left" vertical="center" wrapText="1"/>
    </xf>
    <xf numFmtId="0" fontId="4" fillId="9" borderId="5" xfId="3" applyFont="1" applyFill="1" applyBorder="1" applyAlignment="1">
      <alignment horizontal="left" vertical="center" wrapText="1"/>
    </xf>
    <xf numFmtId="0" fontId="23" fillId="9" borderId="0" xfId="0" applyFont="1" applyFill="1" applyAlignment="1">
      <alignment wrapText="1"/>
    </xf>
    <xf numFmtId="0" fontId="24" fillId="9" borderId="0" xfId="6" applyFont="1" applyFill="1" applyAlignment="1">
      <alignment wrapText="1"/>
    </xf>
    <xf numFmtId="0" fontId="4" fillId="5" borderId="3" xfId="0" applyFont="1" applyFill="1" applyBorder="1" applyAlignment="1">
      <alignment horizontal="left"/>
    </xf>
    <xf numFmtId="0" fontId="4" fillId="5" borderId="4" xfId="0" applyFont="1" applyFill="1" applyBorder="1" applyAlignment="1">
      <alignment horizontal="left"/>
    </xf>
    <xf numFmtId="0" fontId="4" fillId="5" borderId="5" xfId="0" applyFont="1" applyFill="1" applyBorder="1" applyAlignment="1">
      <alignment horizontal="left"/>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5" borderId="5" xfId="0" applyFont="1" applyFill="1" applyBorder="1" applyAlignment="1">
      <alignment horizontal="left" vertical="center"/>
    </xf>
    <xf numFmtId="0" fontId="4" fillId="13" borderId="2" xfId="0" applyFont="1" applyFill="1" applyBorder="1"/>
    <xf numFmtId="0" fontId="4" fillId="9" borderId="2" xfId="0" applyFont="1" applyFill="1" applyBorder="1" applyAlignment="1">
      <alignment wrapText="1"/>
    </xf>
    <xf numFmtId="0" fontId="4" fillId="9" borderId="3" xfId="3" applyFont="1" applyFill="1" applyBorder="1" applyAlignment="1">
      <alignment horizontal="left" vertical="center" wrapText="1"/>
    </xf>
    <xf numFmtId="0" fontId="5" fillId="11" borderId="2" xfId="2" applyFont="1" applyFill="1" applyBorder="1" applyAlignment="1">
      <alignment horizontal="center" vertical="center" wrapText="1"/>
    </xf>
    <xf numFmtId="0" fontId="6" fillId="11" borderId="2" xfId="2" applyFont="1" applyFill="1" applyBorder="1" applyAlignment="1">
      <alignment vertical="center" wrapText="1"/>
    </xf>
    <xf numFmtId="0" fontId="5" fillId="11" borderId="2" xfId="1" applyFont="1" applyFill="1" applyBorder="1" applyAlignment="1">
      <alignment horizontal="center" vertical="center" wrapText="1"/>
    </xf>
  </cellXfs>
  <cellStyles count="7">
    <cellStyle name="40% - Accent5" xfId="3" builtinId="47"/>
    <cellStyle name="Comma" xfId="4" builtinId="3"/>
    <cellStyle name="Currency" xfId="5" builtinId="4"/>
    <cellStyle name="Good" xfId="1" builtinId="26"/>
    <cellStyle name="Hyperlink" xfId="6"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4311127</xdr:colOff>
      <xdr:row>1</xdr:row>
      <xdr:rowOff>118782</xdr:rowOff>
    </xdr:from>
    <xdr:to>
      <xdr:col>2</xdr:col>
      <xdr:colOff>2207558</xdr:colOff>
      <xdr:row>13</xdr:row>
      <xdr:rowOff>193078</xdr:rowOff>
    </xdr:to>
    <xdr:pic>
      <xdr:nvPicPr>
        <xdr:cNvPr id="2" name="Picture 1"/>
        <xdr:cNvPicPr>
          <a:picLocks noChangeAspect="1"/>
        </xdr:cNvPicPr>
      </xdr:nvPicPr>
      <xdr:blipFill>
        <a:blip xmlns:r="http://schemas.openxmlformats.org/officeDocument/2006/relationships" r:embed="rId1"/>
        <a:stretch>
          <a:fillRect/>
        </a:stretch>
      </xdr:blipFill>
      <xdr:spPr>
        <a:xfrm>
          <a:off x="4311127" y="414617"/>
          <a:ext cx="5821231" cy="3319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shutiru@unhcr.org" TargetMode="External"/><Relationship Id="rId3" Type="http://schemas.openxmlformats.org/officeDocument/2006/relationships/hyperlink" Target="mailto:munyanec@unhcr.org)" TargetMode="External"/><Relationship Id="rId7" Type="http://schemas.openxmlformats.org/officeDocument/2006/relationships/hyperlink" Target="mailto:pomeroy@unhcr.org" TargetMode="External"/><Relationship Id="rId12" Type="http://schemas.openxmlformats.org/officeDocument/2006/relationships/drawing" Target="../drawings/drawing1.xml"/><Relationship Id="rId2" Type="http://schemas.openxmlformats.org/officeDocument/2006/relationships/hyperlink" Target="mailto:elfatih@unhcr.org" TargetMode="External"/><Relationship Id="rId1" Type="http://schemas.openxmlformats.org/officeDocument/2006/relationships/hyperlink" Target="mailto:elfatih@unhcr.org" TargetMode="External"/><Relationship Id="rId6" Type="http://schemas.openxmlformats.org/officeDocument/2006/relationships/hyperlink" Target="mailto:oster@unhcr.org" TargetMode="External"/><Relationship Id="rId11" Type="http://schemas.openxmlformats.org/officeDocument/2006/relationships/printerSettings" Target="../printerSettings/printerSettings1.bin"/><Relationship Id="rId5" Type="http://schemas.openxmlformats.org/officeDocument/2006/relationships/hyperlink" Target="mailto:sultana@unhcr.org" TargetMode="External"/><Relationship Id="rId10" Type="http://schemas.openxmlformats.org/officeDocument/2006/relationships/hyperlink" Target="mailto:sanwar@unhcr.org" TargetMode="External"/><Relationship Id="rId4" Type="http://schemas.openxmlformats.org/officeDocument/2006/relationships/hyperlink" Target="mailto:kundevsk@unhcr.org" TargetMode="External"/><Relationship Id="rId9" Type="http://schemas.openxmlformats.org/officeDocument/2006/relationships/hyperlink" Target="mailto:massoudm@unhcr.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Normal="100" zoomScaleSheetLayoutView="100" workbookViewId="0"/>
  </sheetViews>
  <sheetFormatPr defaultColWidth="8.88671875" defaultRowHeight="18" x14ac:dyDescent="0.35"/>
  <cols>
    <col min="1" max="1" width="98.77734375" style="34" customWidth="1"/>
    <col min="2" max="2" width="16.6640625" style="34" customWidth="1"/>
    <col min="3" max="3" width="33.21875" style="34" customWidth="1"/>
    <col min="4" max="4" width="29.88671875" style="34" customWidth="1"/>
    <col min="5" max="5" width="13.109375" style="34" bestFit="1" customWidth="1"/>
    <col min="6" max="16384" width="8.88671875" style="34"/>
  </cols>
  <sheetData>
    <row r="1" spans="1:4" s="33" customFormat="1" ht="23.4" x14ac:dyDescent="0.45">
      <c r="A1" s="32" t="s">
        <v>611</v>
      </c>
    </row>
    <row r="3" spans="1:4" x14ac:dyDescent="0.35">
      <c r="A3" s="38" t="s">
        <v>612</v>
      </c>
    </row>
    <row r="5" spans="1:4" x14ac:dyDescent="0.35">
      <c r="A5" s="34" t="s">
        <v>677</v>
      </c>
    </row>
    <row r="7" spans="1:4" x14ac:dyDescent="0.35">
      <c r="A7" s="34" t="s">
        <v>613</v>
      </c>
    </row>
    <row r="8" spans="1:4" x14ac:dyDescent="0.35">
      <c r="A8" s="141" t="s">
        <v>761</v>
      </c>
    </row>
    <row r="11" spans="1:4" ht="36" x14ac:dyDescent="0.35">
      <c r="A11" s="35" t="s">
        <v>615</v>
      </c>
    </row>
    <row r="13" spans="1:4" ht="36" x14ac:dyDescent="0.35">
      <c r="A13" s="36" t="s">
        <v>616</v>
      </c>
    </row>
    <row r="14" spans="1:4" x14ac:dyDescent="0.35">
      <c r="A14" s="37" t="s">
        <v>678</v>
      </c>
    </row>
    <row r="16" spans="1:4" ht="13.95" hidden="1" customHeight="1" x14ac:dyDescent="0.35">
      <c r="A16" s="38" t="s">
        <v>648</v>
      </c>
      <c r="B16" s="39"/>
      <c r="C16" s="39"/>
      <c r="D16" s="39"/>
    </row>
    <row r="17" spans="1:4" ht="13.95" hidden="1" customHeight="1" x14ac:dyDescent="0.35">
      <c r="A17" s="39" t="s">
        <v>649</v>
      </c>
      <c r="B17" s="39" t="s">
        <v>650</v>
      </c>
      <c r="C17" s="39" t="s">
        <v>656</v>
      </c>
      <c r="D17" s="40" t="s">
        <v>614</v>
      </c>
    </row>
    <row r="18" spans="1:4" ht="13.95" hidden="1" customHeight="1" x14ac:dyDescent="0.35">
      <c r="A18" s="39" t="s">
        <v>651</v>
      </c>
      <c r="B18" s="39" t="s">
        <v>652</v>
      </c>
      <c r="C18" s="39" t="s">
        <v>653</v>
      </c>
      <c r="D18" s="40" t="s">
        <v>655</v>
      </c>
    </row>
    <row r="19" spans="1:4" ht="13.95" hidden="1" customHeight="1" x14ac:dyDescent="0.35">
      <c r="A19" s="39" t="s">
        <v>657</v>
      </c>
      <c r="B19" s="39" t="s">
        <v>658</v>
      </c>
      <c r="C19" s="39" t="s">
        <v>671</v>
      </c>
      <c r="D19" s="40" t="s">
        <v>666</v>
      </c>
    </row>
    <row r="20" spans="1:4" ht="13.95" hidden="1" customHeight="1" x14ac:dyDescent="0.35">
      <c r="A20" s="39" t="s">
        <v>659</v>
      </c>
      <c r="B20" s="39" t="s">
        <v>660</v>
      </c>
      <c r="C20" s="39" t="s">
        <v>672</v>
      </c>
      <c r="D20" s="40" t="s">
        <v>667</v>
      </c>
    </row>
    <row r="21" spans="1:4" ht="13.95" hidden="1" customHeight="1" x14ac:dyDescent="0.35">
      <c r="A21" s="39" t="s">
        <v>661</v>
      </c>
      <c r="B21" s="39" t="s">
        <v>662</v>
      </c>
      <c r="C21" s="39" t="s">
        <v>673</v>
      </c>
      <c r="D21" s="40" t="s">
        <v>668</v>
      </c>
    </row>
    <row r="22" spans="1:4" ht="13.95" hidden="1" customHeight="1" x14ac:dyDescent="0.35">
      <c r="A22" s="39" t="s">
        <v>663</v>
      </c>
      <c r="B22" s="39" t="s">
        <v>664</v>
      </c>
      <c r="C22" s="39" t="s">
        <v>674</v>
      </c>
      <c r="D22" s="40" t="s">
        <v>669</v>
      </c>
    </row>
    <row r="23" spans="1:4" ht="13.95" hidden="1" customHeight="1" x14ac:dyDescent="0.35">
      <c r="A23" s="39" t="s">
        <v>694</v>
      </c>
      <c r="B23" s="39" t="s">
        <v>696</v>
      </c>
      <c r="C23" s="39" t="s">
        <v>698</v>
      </c>
      <c r="D23" s="42" t="s">
        <v>699</v>
      </c>
    </row>
    <row r="24" spans="1:4" ht="13.95" hidden="1" customHeight="1" x14ac:dyDescent="0.35">
      <c r="A24" s="39" t="s">
        <v>695</v>
      </c>
      <c r="B24" s="39" t="s">
        <v>697</v>
      </c>
      <c r="C24" s="39" t="s">
        <v>701</v>
      </c>
      <c r="D24" s="42" t="s">
        <v>700</v>
      </c>
    </row>
    <row r="25" spans="1:4" ht="13.95" hidden="1" customHeight="1" x14ac:dyDescent="0.35">
      <c r="A25" s="39" t="s">
        <v>665</v>
      </c>
      <c r="B25" s="39" t="s">
        <v>676</v>
      </c>
      <c r="C25" s="39" t="s">
        <v>675</v>
      </c>
      <c r="D25" s="40" t="s">
        <v>670</v>
      </c>
    </row>
  </sheetData>
  <hyperlinks>
    <hyperlink ref="A14" r:id="rId1" display="elfatih@unhcr.org"/>
    <hyperlink ref="D17" r:id="rId2"/>
    <hyperlink ref="D18" r:id="rId3"/>
    <hyperlink ref="D19" r:id="rId4"/>
    <hyperlink ref="D20" r:id="rId5"/>
    <hyperlink ref="D21" r:id="rId6"/>
    <hyperlink ref="D22" r:id="rId7"/>
    <hyperlink ref="D25" r:id="rId8"/>
    <hyperlink ref="D23" r:id="rId9"/>
    <hyperlink ref="D24" r:id="rId10"/>
  </hyperlinks>
  <pageMargins left="0.7" right="0.7" top="0.75" bottom="0.75" header="0.3" footer="0.3"/>
  <pageSetup paperSize="9" scale="85"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
  <sheetViews>
    <sheetView view="pageBreakPreview" zoomScale="25" zoomScaleNormal="30" zoomScaleSheetLayoutView="25" workbookViewId="0">
      <selection activeCell="B2" sqref="B2:B6"/>
    </sheetView>
  </sheetViews>
  <sheetFormatPr defaultColWidth="19" defaultRowHeight="31.2" x14ac:dyDescent="0.6"/>
  <cols>
    <col min="1" max="1" width="13.33203125" style="31" customWidth="1"/>
    <col min="2" max="2" width="119.6640625" style="9" customWidth="1"/>
    <col min="3" max="3" width="57.6640625" style="6" customWidth="1"/>
    <col min="4" max="4" width="48.33203125" style="10" bestFit="1" customWidth="1"/>
    <col min="5" max="5" width="89.88671875" style="6" hidden="1" customWidth="1"/>
    <col min="6" max="6" width="36.109375" style="6" hidden="1" customWidth="1"/>
    <col min="7" max="7" width="32.44140625" style="6" hidden="1" customWidth="1"/>
    <col min="8" max="9" width="32.6640625" style="6" hidden="1" customWidth="1"/>
    <col min="10" max="10" width="37.5546875" style="6" hidden="1" customWidth="1"/>
    <col min="11" max="11" width="64.5546875" style="6" hidden="1" customWidth="1"/>
    <col min="12" max="13" width="37.33203125" style="6" hidden="1" customWidth="1"/>
    <col min="14" max="14" width="40.44140625" style="6" bestFit="1" customWidth="1"/>
    <col min="15" max="15" width="32.44140625" style="6" bestFit="1" customWidth="1"/>
    <col min="16" max="16" width="32.6640625" style="6" bestFit="1" customWidth="1"/>
    <col min="17" max="17" width="32.6640625" style="6" customWidth="1"/>
    <col min="18" max="18" width="36.109375" style="6" bestFit="1" customWidth="1"/>
    <col min="19" max="19" width="36.44140625" style="6" bestFit="1" customWidth="1"/>
    <col min="20" max="20" width="37.33203125" style="6" bestFit="1" customWidth="1"/>
    <col min="21" max="21" width="29.88671875" style="6" bestFit="1" customWidth="1"/>
    <col min="22" max="22" width="47.88671875" style="6" customWidth="1"/>
    <col min="23" max="16384" width="19" style="6"/>
  </cols>
  <sheetData>
    <row r="1" spans="1:31" s="1" customFormat="1" ht="31.95" customHeight="1" x14ac:dyDescent="0.6">
      <c r="A1" s="12"/>
      <c r="B1" s="137" t="s">
        <v>63</v>
      </c>
      <c r="C1" s="138" t="s">
        <v>599</v>
      </c>
      <c r="D1" s="138"/>
      <c r="E1" s="138"/>
      <c r="F1" s="138"/>
      <c r="G1" s="138"/>
      <c r="H1" s="138"/>
      <c r="I1" s="138"/>
      <c r="J1" s="138"/>
      <c r="K1" s="138"/>
      <c r="L1" s="138"/>
      <c r="M1" s="138"/>
      <c r="N1" s="138"/>
      <c r="O1" s="138"/>
      <c r="P1" s="138"/>
      <c r="Q1" s="138"/>
      <c r="R1" s="138"/>
      <c r="S1" s="138"/>
      <c r="T1" s="138"/>
      <c r="U1" s="138"/>
      <c r="V1" s="138"/>
      <c r="W1" s="2"/>
      <c r="X1" s="2"/>
      <c r="Y1" s="2"/>
      <c r="Z1" s="2"/>
      <c r="AA1" s="2"/>
      <c r="AB1" s="2"/>
      <c r="AC1" s="2"/>
      <c r="AD1" s="2"/>
      <c r="AE1" s="2"/>
    </row>
    <row r="2" spans="1:31" s="4" customFormat="1" ht="31.95" customHeight="1" x14ac:dyDescent="0.6">
      <c r="A2" s="114" t="s">
        <v>603</v>
      </c>
      <c r="B2" s="113" t="s">
        <v>598</v>
      </c>
      <c r="C2" s="115" t="s">
        <v>58</v>
      </c>
      <c r="D2" s="115"/>
      <c r="E2" s="115"/>
      <c r="F2" s="115"/>
      <c r="G2" s="115"/>
      <c r="H2" s="115"/>
      <c r="I2" s="115"/>
      <c r="J2" s="115"/>
      <c r="K2" s="115"/>
      <c r="L2" s="115"/>
      <c r="M2" s="115"/>
      <c r="N2" s="115"/>
      <c r="O2" s="115"/>
      <c r="P2" s="115"/>
      <c r="Q2" s="115"/>
      <c r="R2" s="115"/>
      <c r="S2" s="115"/>
      <c r="T2" s="115"/>
      <c r="U2" s="115"/>
      <c r="V2" s="115"/>
      <c r="W2" s="3"/>
      <c r="X2" s="3"/>
      <c r="Y2" s="3"/>
      <c r="Z2" s="3"/>
      <c r="AA2" s="3"/>
      <c r="AB2" s="3"/>
      <c r="AC2" s="3"/>
      <c r="AD2" s="3"/>
      <c r="AE2" s="3"/>
    </row>
    <row r="3" spans="1:31" s="1" customFormat="1" ht="31.2" customHeight="1" x14ac:dyDescent="0.6">
      <c r="A3" s="114"/>
      <c r="B3" s="113"/>
      <c r="C3" s="112" t="s">
        <v>604</v>
      </c>
      <c r="D3" s="111" t="s">
        <v>59</v>
      </c>
      <c r="E3" s="111" t="s">
        <v>56</v>
      </c>
      <c r="F3" s="111" t="s">
        <v>57</v>
      </c>
      <c r="G3" s="111" t="s">
        <v>1</v>
      </c>
      <c r="H3" s="111"/>
      <c r="I3" s="111" t="s">
        <v>292</v>
      </c>
      <c r="J3" s="111" t="s">
        <v>60</v>
      </c>
      <c r="K3" s="111" t="s">
        <v>54</v>
      </c>
      <c r="L3" s="111" t="s">
        <v>55</v>
      </c>
      <c r="M3" s="111" t="s">
        <v>0</v>
      </c>
      <c r="N3" s="112" t="s">
        <v>754</v>
      </c>
      <c r="O3" s="112" t="s">
        <v>1</v>
      </c>
      <c r="P3" s="112"/>
      <c r="Q3" s="112" t="s">
        <v>292</v>
      </c>
      <c r="R3" s="112" t="s">
        <v>60</v>
      </c>
      <c r="S3" s="112" t="s">
        <v>61</v>
      </c>
      <c r="T3" s="112" t="s">
        <v>55</v>
      </c>
      <c r="U3" s="112" t="s">
        <v>62</v>
      </c>
      <c r="V3" s="112" t="s">
        <v>0</v>
      </c>
      <c r="W3" s="2"/>
      <c r="X3" s="2"/>
      <c r="Y3" s="2"/>
      <c r="Z3" s="2"/>
      <c r="AA3" s="2"/>
      <c r="AB3" s="2"/>
      <c r="AC3" s="2"/>
      <c r="AD3" s="2"/>
      <c r="AE3" s="2"/>
    </row>
    <row r="4" spans="1:31" s="1" customFormat="1" x14ac:dyDescent="0.6">
      <c r="A4" s="114"/>
      <c r="B4" s="113"/>
      <c r="C4" s="112"/>
      <c r="D4" s="111"/>
      <c r="E4" s="111"/>
      <c r="F4" s="111"/>
      <c r="G4" s="111" t="s">
        <v>3</v>
      </c>
      <c r="H4" s="111" t="s">
        <v>2</v>
      </c>
      <c r="I4" s="111"/>
      <c r="J4" s="111"/>
      <c r="K4" s="111"/>
      <c r="L4" s="111"/>
      <c r="M4" s="111"/>
      <c r="N4" s="112"/>
      <c r="O4" s="112" t="s">
        <v>3</v>
      </c>
      <c r="P4" s="112" t="s">
        <v>2</v>
      </c>
      <c r="Q4" s="112"/>
      <c r="R4" s="112"/>
      <c r="S4" s="112"/>
      <c r="T4" s="112"/>
      <c r="U4" s="112"/>
      <c r="V4" s="112"/>
      <c r="W4" s="2"/>
      <c r="X4" s="2"/>
      <c r="Y4" s="2"/>
      <c r="Z4" s="2"/>
      <c r="AA4" s="2"/>
      <c r="AB4" s="2"/>
      <c r="AC4" s="2"/>
      <c r="AD4" s="2"/>
      <c r="AE4" s="2"/>
    </row>
    <row r="5" spans="1:31" s="1" customFormat="1" x14ac:dyDescent="0.6">
      <c r="A5" s="114"/>
      <c r="B5" s="113"/>
      <c r="C5" s="112"/>
      <c r="D5" s="111"/>
      <c r="E5" s="111"/>
      <c r="F5" s="111"/>
      <c r="G5" s="111"/>
      <c r="H5" s="111"/>
      <c r="I5" s="111"/>
      <c r="J5" s="111"/>
      <c r="K5" s="111"/>
      <c r="L5" s="111"/>
      <c r="M5" s="111"/>
      <c r="N5" s="112"/>
      <c r="O5" s="112"/>
      <c r="P5" s="112"/>
      <c r="Q5" s="112"/>
      <c r="R5" s="112"/>
      <c r="S5" s="112"/>
      <c r="T5" s="112"/>
      <c r="U5" s="112"/>
      <c r="V5" s="112"/>
      <c r="W5" s="2"/>
      <c r="X5" s="2"/>
      <c r="Y5" s="2"/>
      <c r="Z5" s="2"/>
      <c r="AA5" s="2"/>
      <c r="AB5" s="2"/>
      <c r="AC5" s="2"/>
      <c r="AD5" s="2"/>
      <c r="AE5" s="2"/>
    </row>
    <row r="6" spans="1:31" s="1" customFormat="1" x14ac:dyDescent="0.6">
      <c r="A6" s="114"/>
      <c r="B6" s="113"/>
      <c r="C6" s="112"/>
      <c r="D6" s="111"/>
      <c r="E6" s="111"/>
      <c r="F6" s="111"/>
      <c r="G6" s="111"/>
      <c r="H6" s="111"/>
      <c r="I6" s="111"/>
      <c r="J6" s="111"/>
      <c r="K6" s="111"/>
      <c r="L6" s="111"/>
      <c r="M6" s="111"/>
      <c r="N6" s="112"/>
      <c r="O6" s="112"/>
      <c r="P6" s="112"/>
      <c r="Q6" s="112"/>
      <c r="R6" s="112"/>
      <c r="S6" s="112"/>
      <c r="T6" s="112"/>
      <c r="U6" s="112"/>
      <c r="V6" s="112"/>
      <c r="W6" s="2"/>
      <c r="X6" s="2"/>
      <c r="Y6" s="2"/>
      <c r="Z6" s="2"/>
      <c r="AA6" s="2"/>
      <c r="AB6" s="2"/>
      <c r="AC6" s="2"/>
      <c r="AD6" s="2"/>
      <c r="AE6" s="2"/>
    </row>
    <row r="7" spans="1:31" ht="156" x14ac:dyDescent="0.6">
      <c r="A7" s="107">
        <v>1</v>
      </c>
      <c r="B7" s="106" t="s">
        <v>4</v>
      </c>
      <c r="C7" s="49" t="s">
        <v>225</v>
      </c>
      <c r="D7" s="50" t="s">
        <v>222</v>
      </c>
      <c r="E7" s="51" t="s">
        <v>240</v>
      </c>
      <c r="F7" s="51" t="s">
        <v>72</v>
      </c>
      <c r="G7" s="52"/>
      <c r="H7" s="52">
        <v>43040</v>
      </c>
      <c r="I7" s="52"/>
      <c r="J7" s="51" t="s">
        <v>223</v>
      </c>
      <c r="K7" s="51" t="s">
        <v>224</v>
      </c>
      <c r="L7" s="51"/>
      <c r="M7" s="51"/>
      <c r="N7" s="49" t="s">
        <v>72</v>
      </c>
      <c r="O7" s="49">
        <v>2018</v>
      </c>
      <c r="P7" s="53">
        <v>43800</v>
      </c>
      <c r="Q7" s="54">
        <v>6000</v>
      </c>
      <c r="R7" s="49" t="s">
        <v>223</v>
      </c>
      <c r="S7" s="49" t="s">
        <v>226</v>
      </c>
      <c r="T7" s="49" t="s">
        <v>222</v>
      </c>
      <c r="U7" s="49" t="s">
        <v>6</v>
      </c>
      <c r="V7" s="49" t="s">
        <v>227</v>
      </c>
      <c r="W7" s="5"/>
      <c r="X7" s="5"/>
      <c r="Y7" s="5"/>
      <c r="Z7" s="5"/>
      <c r="AA7" s="5"/>
      <c r="AB7" s="5"/>
      <c r="AC7" s="5"/>
      <c r="AD7" s="5"/>
      <c r="AE7" s="5"/>
    </row>
    <row r="8" spans="1:31" s="148" customFormat="1" ht="187.2" x14ac:dyDescent="0.6">
      <c r="A8" s="107"/>
      <c r="B8" s="106"/>
      <c r="C8" s="142" t="s">
        <v>52</v>
      </c>
      <c r="D8" s="143" t="s">
        <v>290</v>
      </c>
      <c r="E8" s="144"/>
      <c r="F8" s="144"/>
      <c r="G8" s="145"/>
      <c r="H8" s="145"/>
      <c r="I8" s="145"/>
      <c r="J8" s="144"/>
      <c r="K8" s="144"/>
      <c r="L8" s="144"/>
      <c r="M8" s="144"/>
      <c r="N8" s="142" t="s">
        <v>122</v>
      </c>
      <c r="O8" s="142">
        <v>2018</v>
      </c>
      <c r="P8" s="142">
        <v>2022</v>
      </c>
      <c r="Q8" s="146">
        <v>150000</v>
      </c>
      <c r="R8" s="142" t="s">
        <v>618</v>
      </c>
      <c r="S8" s="142" t="s">
        <v>625</v>
      </c>
      <c r="T8" s="142" t="s">
        <v>629</v>
      </c>
      <c r="U8" s="142" t="s">
        <v>6</v>
      </c>
      <c r="V8" s="142" t="s">
        <v>617</v>
      </c>
      <c r="W8" s="147"/>
      <c r="X8" s="147"/>
      <c r="Y8" s="147"/>
      <c r="Z8" s="147"/>
      <c r="AA8" s="147"/>
      <c r="AB8" s="147"/>
      <c r="AC8" s="147"/>
      <c r="AD8" s="147"/>
      <c r="AE8" s="147"/>
    </row>
    <row r="9" spans="1:31" ht="156" x14ac:dyDescent="0.6">
      <c r="A9" s="107"/>
      <c r="B9" s="106"/>
      <c r="C9" s="49" t="s">
        <v>600</v>
      </c>
      <c r="D9" s="50" t="s">
        <v>290</v>
      </c>
      <c r="E9" s="51"/>
      <c r="F9" s="51"/>
      <c r="G9" s="52"/>
      <c r="H9" s="52"/>
      <c r="I9" s="52"/>
      <c r="J9" s="51"/>
      <c r="K9" s="51"/>
      <c r="L9" s="51"/>
      <c r="M9" s="51"/>
      <c r="N9" s="49" t="s">
        <v>122</v>
      </c>
      <c r="O9" s="49">
        <v>2018</v>
      </c>
      <c r="P9" s="49">
        <v>2022</v>
      </c>
      <c r="Q9" s="54">
        <v>400000</v>
      </c>
      <c r="R9" s="49" t="s">
        <v>169</v>
      </c>
      <c r="S9" s="49" t="s">
        <v>293</v>
      </c>
      <c r="T9" s="49" t="s">
        <v>629</v>
      </c>
      <c r="U9" s="49" t="s">
        <v>208</v>
      </c>
      <c r="V9" s="49" t="s">
        <v>617</v>
      </c>
      <c r="W9" s="5"/>
      <c r="X9" s="5"/>
      <c r="Y9" s="5"/>
      <c r="Z9" s="5"/>
      <c r="AA9" s="5"/>
      <c r="AB9" s="5"/>
      <c r="AC9" s="5"/>
      <c r="AD9" s="5"/>
      <c r="AE9" s="5"/>
    </row>
    <row r="10" spans="1:31" ht="187.2" x14ac:dyDescent="0.6">
      <c r="A10" s="107"/>
      <c r="B10" s="106"/>
      <c r="C10" s="49" t="s">
        <v>291</v>
      </c>
      <c r="D10" s="50" t="s">
        <v>290</v>
      </c>
      <c r="E10" s="51"/>
      <c r="F10" s="51"/>
      <c r="G10" s="52"/>
      <c r="H10" s="52"/>
      <c r="I10" s="52"/>
      <c r="J10" s="51"/>
      <c r="K10" s="51"/>
      <c r="L10" s="51"/>
      <c r="M10" s="51"/>
      <c r="N10" s="49" t="s">
        <v>122</v>
      </c>
      <c r="O10" s="49">
        <v>2018</v>
      </c>
      <c r="P10" s="49">
        <v>2022</v>
      </c>
      <c r="Q10" s="54">
        <v>1102500</v>
      </c>
      <c r="R10" s="49" t="s">
        <v>206</v>
      </c>
      <c r="S10" s="49" t="s">
        <v>293</v>
      </c>
      <c r="T10" s="49" t="s">
        <v>630</v>
      </c>
      <c r="U10" s="49" t="s">
        <v>6</v>
      </c>
      <c r="V10" s="49" t="s">
        <v>617</v>
      </c>
      <c r="W10" s="5"/>
      <c r="X10" s="5"/>
      <c r="Y10" s="5"/>
      <c r="Z10" s="5"/>
      <c r="AA10" s="5"/>
      <c r="AB10" s="5"/>
      <c r="AC10" s="5"/>
      <c r="AD10" s="5"/>
      <c r="AE10" s="5"/>
    </row>
    <row r="11" spans="1:31" ht="187.2" customHeight="1" x14ac:dyDescent="0.6">
      <c r="A11" s="23">
        <v>2</v>
      </c>
      <c r="B11" s="7" t="s">
        <v>8</v>
      </c>
      <c r="C11" s="49" t="s">
        <v>229</v>
      </c>
      <c r="D11" s="50" t="s">
        <v>222</v>
      </c>
      <c r="E11" s="51" t="s">
        <v>228</v>
      </c>
      <c r="F11" s="51" t="s">
        <v>72</v>
      </c>
      <c r="G11" s="52">
        <v>42736</v>
      </c>
      <c r="H11" s="52">
        <v>42795</v>
      </c>
      <c r="I11" s="52"/>
      <c r="J11" s="51" t="s">
        <v>223</v>
      </c>
      <c r="K11" s="51" t="s">
        <v>224</v>
      </c>
      <c r="L11" s="51"/>
      <c r="M11" s="51"/>
      <c r="N11" s="49" t="s">
        <v>72</v>
      </c>
      <c r="O11" s="49">
        <v>2018</v>
      </c>
      <c r="P11" s="49">
        <v>2022</v>
      </c>
      <c r="Q11" s="53" t="s">
        <v>122</v>
      </c>
      <c r="R11" s="49" t="s">
        <v>223</v>
      </c>
      <c r="S11" s="49" t="s">
        <v>226</v>
      </c>
      <c r="T11" s="49" t="s">
        <v>629</v>
      </c>
      <c r="U11" s="49" t="s">
        <v>6</v>
      </c>
      <c r="V11" s="49" t="s">
        <v>230</v>
      </c>
      <c r="W11" s="5"/>
      <c r="X11" s="5"/>
      <c r="Y11" s="5"/>
      <c r="Z11" s="5"/>
      <c r="AA11" s="5"/>
      <c r="AB11" s="5"/>
      <c r="AC11" s="5"/>
      <c r="AD11" s="5"/>
      <c r="AE11" s="5"/>
    </row>
    <row r="12" spans="1:31" ht="156" x14ac:dyDescent="0.6">
      <c r="A12" s="23">
        <v>3</v>
      </c>
      <c r="B12" s="7" t="s">
        <v>5</v>
      </c>
      <c r="C12" s="49" t="s">
        <v>232</v>
      </c>
      <c r="D12" s="50" t="s">
        <v>289</v>
      </c>
      <c r="E12" s="51" t="s">
        <v>231</v>
      </c>
      <c r="F12" s="51" t="s">
        <v>72</v>
      </c>
      <c r="G12" s="51"/>
      <c r="H12" s="51"/>
      <c r="I12" s="51"/>
      <c r="J12" s="51" t="s">
        <v>223</v>
      </c>
      <c r="K12" s="51"/>
      <c r="L12" s="51"/>
      <c r="M12" s="51"/>
      <c r="N12" s="49" t="s">
        <v>72</v>
      </c>
      <c r="O12" s="53">
        <v>43101</v>
      </c>
      <c r="P12" s="55">
        <v>44166</v>
      </c>
      <c r="Q12" s="55" t="s">
        <v>122</v>
      </c>
      <c r="R12" s="49" t="s">
        <v>207</v>
      </c>
      <c r="S12" s="49"/>
      <c r="T12" s="49" t="s">
        <v>628</v>
      </c>
      <c r="U12" s="49" t="s">
        <v>6</v>
      </c>
      <c r="V12" s="49" t="s">
        <v>619</v>
      </c>
      <c r="W12" s="5"/>
      <c r="X12" s="5"/>
      <c r="Y12" s="5"/>
      <c r="Z12" s="5"/>
      <c r="AA12" s="5"/>
      <c r="AB12" s="5"/>
      <c r="AC12" s="5"/>
      <c r="AD12" s="5"/>
      <c r="AE12" s="5"/>
    </row>
    <row r="13" spans="1:31" ht="187.2" customHeight="1" x14ac:dyDescent="0.6">
      <c r="A13" s="108">
        <v>4</v>
      </c>
      <c r="B13" s="116" t="s">
        <v>620</v>
      </c>
      <c r="C13" s="49" t="s">
        <v>621</v>
      </c>
      <c r="D13" s="50" t="s">
        <v>222</v>
      </c>
      <c r="E13" s="51" t="s">
        <v>233</v>
      </c>
      <c r="F13" s="51" t="s">
        <v>72</v>
      </c>
      <c r="G13" s="51"/>
      <c r="H13" s="51"/>
      <c r="I13" s="51"/>
      <c r="J13" s="51" t="s">
        <v>223</v>
      </c>
      <c r="K13" s="51" t="s">
        <v>234</v>
      </c>
      <c r="L13" s="51"/>
      <c r="M13" s="51"/>
      <c r="N13" s="49" t="s">
        <v>72</v>
      </c>
      <c r="O13" s="53">
        <v>43101</v>
      </c>
      <c r="P13" s="53">
        <v>43435</v>
      </c>
      <c r="Q13" s="54">
        <v>12500</v>
      </c>
      <c r="R13" s="49" t="s">
        <v>207</v>
      </c>
      <c r="S13" s="49"/>
      <c r="T13" s="49" t="s">
        <v>222</v>
      </c>
      <c r="U13" s="49" t="s">
        <v>6</v>
      </c>
      <c r="V13" s="49" t="s">
        <v>624</v>
      </c>
      <c r="W13" s="5"/>
      <c r="X13" s="5"/>
      <c r="Y13" s="5"/>
      <c r="Z13" s="5"/>
      <c r="AA13" s="5"/>
      <c r="AB13" s="5"/>
      <c r="AC13" s="5"/>
      <c r="AD13" s="5"/>
      <c r="AE13" s="5"/>
    </row>
    <row r="14" spans="1:31" ht="93.6" x14ac:dyDescent="0.6">
      <c r="A14" s="109"/>
      <c r="B14" s="117"/>
      <c r="C14" s="49" t="s">
        <v>622</v>
      </c>
      <c r="D14" s="50" t="s">
        <v>222</v>
      </c>
      <c r="E14" s="51"/>
      <c r="F14" s="51"/>
      <c r="G14" s="51"/>
      <c r="H14" s="51"/>
      <c r="I14" s="51"/>
      <c r="J14" s="51"/>
      <c r="K14" s="51"/>
      <c r="L14" s="51"/>
      <c r="M14" s="51"/>
      <c r="N14" s="49" t="s">
        <v>72</v>
      </c>
      <c r="O14" s="53">
        <v>43101</v>
      </c>
      <c r="P14" s="53">
        <v>43435</v>
      </c>
      <c r="Q14" s="53" t="s">
        <v>122</v>
      </c>
      <c r="R14" s="49" t="s">
        <v>207</v>
      </c>
      <c r="S14" s="49"/>
      <c r="T14" s="49" t="s">
        <v>222</v>
      </c>
      <c r="U14" s="49" t="s">
        <v>6</v>
      </c>
      <c r="V14" s="49" t="s">
        <v>624</v>
      </c>
      <c r="W14" s="5"/>
      <c r="X14" s="5"/>
      <c r="Y14" s="5"/>
      <c r="Z14" s="5"/>
      <c r="AA14" s="5"/>
      <c r="AB14" s="5"/>
      <c r="AC14" s="5"/>
      <c r="AD14" s="5"/>
      <c r="AE14" s="5"/>
    </row>
    <row r="15" spans="1:31" ht="62.4" x14ac:dyDescent="0.6">
      <c r="A15" s="110"/>
      <c r="B15" s="118"/>
      <c r="C15" s="49" t="s">
        <v>623</v>
      </c>
      <c r="D15" s="50" t="s">
        <v>222</v>
      </c>
      <c r="E15" s="51"/>
      <c r="F15" s="51"/>
      <c r="G15" s="51"/>
      <c r="H15" s="51"/>
      <c r="I15" s="51"/>
      <c r="J15" s="51"/>
      <c r="K15" s="51"/>
      <c r="L15" s="51"/>
      <c r="M15" s="51"/>
      <c r="N15" s="49" t="s">
        <v>72</v>
      </c>
      <c r="O15" s="53">
        <v>43101</v>
      </c>
      <c r="P15" s="53">
        <v>43435</v>
      </c>
      <c r="Q15" s="53" t="s">
        <v>122</v>
      </c>
      <c r="R15" s="49" t="s">
        <v>207</v>
      </c>
      <c r="S15" s="49"/>
      <c r="T15" s="49" t="s">
        <v>222</v>
      </c>
      <c r="U15" s="49" t="s">
        <v>6</v>
      </c>
      <c r="V15" s="49" t="s">
        <v>624</v>
      </c>
      <c r="W15" s="5"/>
      <c r="X15" s="5"/>
      <c r="Y15" s="5"/>
      <c r="Z15" s="5"/>
      <c r="AA15" s="5"/>
      <c r="AB15" s="5"/>
      <c r="AC15" s="5"/>
      <c r="AD15" s="5"/>
      <c r="AE15" s="5"/>
    </row>
    <row r="16" spans="1:31" ht="124.8" x14ac:dyDescent="0.6">
      <c r="A16" s="23">
        <v>6</v>
      </c>
      <c r="B16" s="7" t="s">
        <v>7</v>
      </c>
      <c r="C16" s="49" t="s">
        <v>601</v>
      </c>
      <c r="D16" s="50" t="s">
        <v>602</v>
      </c>
      <c r="E16" s="51" t="s">
        <v>294</v>
      </c>
      <c r="F16" s="51" t="s">
        <v>72</v>
      </c>
      <c r="G16" s="51"/>
      <c r="H16" s="51"/>
      <c r="I16" s="51"/>
      <c r="J16" s="51" t="s">
        <v>223</v>
      </c>
      <c r="K16" s="51"/>
      <c r="L16" s="51"/>
      <c r="M16" s="51"/>
      <c r="N16" s="49" t="s">
        <v>72</v>
      </c>
      <c r="O16" s="53">
        <v>43101</v>
      </c>
      <c r="P16" s="53">
        <v>39600</v>
      </c>
      <c r="Q16" s="49">
        <v>2000</v>
      </c>
      <c r="R16" s="49" t="s">
        <v>164</v>
      </c>
      <c r="S16" s="49"/>
      <c r="T16" s="49" t="s">
        <v>628</v>
      </c>
      <c r="U16" s="49" t="s">
        <v>295</v>
      </c>
      <c r="V16" s="49" t="s">
        <v>627</v>
      </c>
      <c r="W16" s="5"/>
      <c r="X16" s="5"/>
      <c r="Y16" s="5"/>
      <c r="Z16" s="5"/>
      <c r="AA16" s="5"/>
      <c r="AB16" s="5"/>
      <c r="AC16" s="5"/>
      <c r="AD16" s="5"/>
      <c r="AE16" s="5"/>
    </row>
    <row r="17" spans="1:31" ht="280.8" x14ac:dyDescent="0.6">
      <c r="A17" s="23">
        <v>7</v>
      </c>
      <c r="B17" s="7" t="s">
        <v>53</v>
      </c>
      <c r="C17" s="49" t="s">
        <v>237</v>
      </c>
      <c r="D17" s="50" t="s">
        <v>626</v>
      </c>
      <c r="E17" s="51" t="s">
        <v>235</v>
      </c>
      <c r="F17" s="51" t="s">
        <v>72</v>
      </c>
      <c r="G17" s="51">
        <v>2015</v>
      </c>
      <c r="H17" s="51">
        <v>2017</v>
      </c>
      <c r="I17" s="51"/>
      <c r="J17" s="51" t="s">
        <v>223</v>
      </c>
      <c r="K17" s="51" t="s">
        <v>236</v>
      </c>
      <c r="L17" s="51"/>
      <c r="M17" s="51"/>
      <c r="N17" s="49" t="s">
        <v>605</v>
      </c>
      <c r="O17" s="49">
        <v>2018</v>
      </c>
      <c r="P17" s="49">
        <v>2020</v>
      </c>
      <c r="Q17" s="54">
        <v>1200000</v>
      </c>
      <c r="R17" s="49" t="s">
        <v>238</v>
      </c>
      <c r="S17" s="56" t="s">
        <v>239</v>
      </c>
      <c r="T17" s="49" t="s">
        <v>222</v>
      </c>
      <c r="U17" s="49" t="s">
        <v>6</v>
      </c>
      <c r="V17" s="49" t="s">
        <v>631</v>
      </c>
      <c r="W17" s="5"/>
      <c r="X17" s="5"/>
      <c r="Y17" s="5"/>
      <c r="Z17" s="5"/>
      <c r="AA17" s="5"/>
      <c r="AB17" s="5"/>
      <c r="AC17" s="5"/>
      <c r="AD17" s="5"/>
      <c r="AE17" s="5"/>
    </row>
    <row r="18" spans="1:31" x14ac:dyDescent="0.6">
      <c r="B18" s="8"/>
      <c r="C18" s="57"/>
      <c r="D18" s="58"/>
      <c r="E18" s="57"/>
      <c r="F18" s="57"/>
      <c r="G18" s="57"/>
      <c r="H18" s="57"/>
      <c r="I18" s="57"/>
      <c r="J18" s="57"/>
      <c r="K18" s="57"/>
      <c r="L18" s="57"/>
      <c r="M18" s="57"/>
      <c r="N18" s="57"/>
      <c r="O18" s="57"/>
      <c r="P18" s="57"/>
      <c r="Q18" s="59"/>
      <c r="R18" s="57"/>
      <c r="S18" s="57"/>
      <c r="T18" s="57"/>
      <c r="U18" s="57"/>
      <c r="V18" s="57"/>
      <c r="W18" s="5"/>
      <c r="X18" s="5"/>
      <c r="Y18" s="5"/>
      <c r="Z18" s="5"/>
      <c r="AA18" s="5"/>
      <c r="AB18" s="5"/>
      <c r="AC18" s="5"/>
      <c r="AD18" s="5"/>
      <c r="AE18" s="5"/>
    </row>
  </sheetData>
  <mergeCells count="30">
    <mergeCell ref="C1:V1"/>
    <mergeCell ref="B13:B15"/>
    <mergeCell ref="O3:P3"/>
    <mergeCell ref="R3:R6"/>
    <mergeCell ref="O4:O6"/>
    <mergeCell ref="V3:V6"/>
    <mergeCell ref="P4:P6"/>
    <mergeCell ref="N3:N6"/>
    <mergeCell ref="S3:S6"/>
    <mergeCell ref="U3:U6"/>
    <mergeCell ref="F3:F6"/>
    <mergeCell ref="J3:J6"/>
    <mergeCell ref="L3:L6"/>
    <mergeCell ref="T3:T6"/>
    <mergeCell ref="M3:M6"/>
    <mergeCell ref="G3:H3"/>
    <mergeCell ref="B7:B10"/>
    <mergeCell ref="A7:A10"/>
    <mergeCell ref="A13:A15"/>
    <mergeCell ref="E3:E6"/>
    <mergeCell ref="Q3:Q6"/>
    <mergeCell ref="B2:B6"/>
    <mergeCell ref="G4:G6"/>
    <mergeCell ref="H4:H6"/>
    <mergeCell ref="D3:D6"/>
    <mergeCell ref="A2:A6"/>
    <mergeCell ref="K3:K6"/>
    <mergeCell ref="I3:I6"/>
    <mergeCell ref="C3:C6"/>
    <mergeCell ref="C2:V2"/>
  </mergeCells>
  <pageMargins left="0.23622047244094499" right="0.23622047244094499" top="0.74803149606299202" bottom="0.15748031496063" header="0.31496062992126" footer="0.15748031496063"/>
  <pageSetup scale="23" fitToHeight="5"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view="pageBreakPreview" zoomScale="25" zoomScaleNormal="40" zoomScaleSheetLayoutView="25" workbookViewId="0">
      <pane xSplit="13" ySplit="6" topLeftCell="N7" activePane="bottomRight" state="frozen"/>
      <selection pane="topRight" activeCell="N1" sqref="N1"/>
      <selection pane="bottomLeft" activeCell="A7" sqref="A7"/>
      <selection pane="bottomRight" activeCell="C11" sqref="C11"/>
    </sheetView>
  </sheetViews>
  <sheetFormatPr defaultColWidth="9.109375" defaultRowHeight="31.2" x14ac:dyDescent="0.6"/>
  <cols>
    <col min="1" max="1" width="19.44140625" style="14" customWidth="1"/>
    <col min="2" max="2" width="92.109375" style="13" customWidth="1"/>
    <col min="3" max="3" width="96.33203125" style="13" customWidth="1"/>
    <col min="4" max="4" width="39.6640625" style="14" customWidth="1"/>
    <col min="5" max="5" width="118.88671875" style="13" hidden="1" customWidth="1"/>
    <col min="6" max="6" width="120.5546875" style="13" hidden="1" customWidth="1"/>
    <col min="7" max="7" width="55.44140625" style="13" hidden="1" customWidth="1"/>
    <col min="8" max="8" width="56.88671875" style="13" hidden="1" customWidth="1"/>
    <col min="9" max="9" width="62.5546875" style="13" hidden="1" customWidth="1"/>
    <col min="10" max="10" width="164.44140625" style="13" hidden="1" customWidth="1"/>
    <col min="11" max="11" width="255.6640625" style="13" hidden="1" customWidth="1"/>
    <col min="12" max="12" width="140.109375" style="13" hidden="1" customWidth="1"/>
    <col min="13" max="13" width="131.44140625" style="13" hidden="1" customWidth="1"/>
    <col min="14" max="14" width="91.5546875" style="13" bestFit="1" customWidth="1"/>
    <col min="15" max="15" width="55.44140625" style="13" bestFit="1" customWidth="1"/>
    <col min="16" max="16" width="56.88671875" style="13" bestFit="1" customWidth="1"/>
    <col min="17" max="17" width="37.6640625" style="13" bestFit="1" customWidth="1"/>
    <col min="18" max="18" width="63.6640625" style="13" customWidth="1"/>
    <col min="19" max="19" width="61.109375" style="13" customWidth="1"/>
    <col min="20" max="20" width="54.5546875" style="13" customWidth="1"/>
    <col min="21" max="21" width="33.6640625" style="13" customWidth="1"/>
    <col min="22" max="22" width="63.88671875" style="13" customWidth="1"/>
    <col min="23" max="16384" width="9.109375" style="13"/>
  </cols>
  <sheetData>
    <row r="1" spans="1:22" s="12" customFormat="1" ht="48" customHeight="1" x14ac:dyDescent="0.6">
      <c r="A1" s="1"/>
      <c r="B1" s="137" t="s">
        <v>63</v>
      </c>
      <c r="C1" s="138" t="s">
        <v>17</v>
      </c>
      <c r="D1" s="138"/>
      <c r="E1" s="138"/>
      <c r="F1" s="138"/>
      <c r="G1" s="138"/>
      <c r="H1" s="138"/>
      <c r="I1" s="138"/>
      <c r="J1" s="138"/>
      <c r="K1" s="138"/>
      <c r="L1" s="138"/>
      <c r="M1" s="138"/>
      <c r="N1" s="138"/>
      <c r="O1" s="138"/>
      <c r="P1" s="138"/>
      <c r="Q1" s="138"/>
      <c r="R1" s="138"/>
      <c r="S1" s="138"/>
      <c r="T1" s="138"/>
      <c r="U1" s="138"/>
      <c r="V1" s="138"/>
    </row>
    <row r="2" spans="1:22" s="12" customFormat="1" ht="66.75" customHeight="1" x14ac:dyDescent="0.3">
      <c r="A2" s="114" t="s">
        <v>603</v>
      </c>
      <c r="B2" s="113" t="s">
        <v>598</v>
      </c>
      <c r="C2" s="115" t="s">
        <v>58</v>
      </c>
      <c r="D2" s="115"/>
      <c r="E2" s="115"/>
      <c r="F2" s="115"/>
      <c r="G2" s="115"/>
      <c r="H2" s="115"/>
      <c r="I2" s="115"/>
      <c r="J2" s="115"/>
      <c r="K2" s="115"/>
      <c r="L2" s="115"/>
      <c r="M2" s="115"/>
      <c r="N2" s="115"/>
      <c r="O2" s="115"/>
      <c r="P2" s="115"/>
      <c r="Q2" s="115"/>
      <c r="R2" s="115"/>
      <c r="S2" s="115"/>
      <c r="T2" s="115"/>
      <c r="U2" s="115"/>
      <c r="V2" s="115"/>
    </row>
    <row r="3" spans="1:22" s="12" customFormat="1" ht="31.2" customHeight="1" x14ac:dyDescent="0.3">
      <c r="A3" s="114"/>
      <c r="B3" s="113"/>
      <c r="C3" s="112" t="s">
        <v>604</v>
      </c>
      <c r="D3" s="111" t="s">
        <v>59</v>
      </c>
      <c r="E3" s="111" t="s">
        <v>56</v>
      </c>
      <c r="F3" s="111" t="s">
        <v>57</v>
      </c>
      <c r="G3" s="111" t="s">
        <v>1</v>
      </c>
      <c r="H3" s="111"/>
      <c r="I3" s="111" t="s">
        <v>292</v>
      </c>
      <c r="J3" s="111" t="s">
        <v>60</v>
      </c>
      <c r="K3" s="111" t="s">
        <v>54</v>
      </c>
      <c r="L3" s="111" t="s">
        <v>55</v>
      </c>
      <c r="M3" s="111" t="s">
        <v>0</v>
      </c>
      <c r="N3" s="112" t="s">
        <v>754</v>
      </c>
      <c r="O3" s="112" t="s">
        <v>1</v>
      </c>
      <c r="P3" s="112"/>
      <c r="Q3" s="112" t="s">
        <v>292</v>
      </c>
      <c r="R3" s="112" t="s">
        <v>60</v>
      </c>
      <c r="S3" s="112" t="s">
        <v>61</v>
      </c>
      <c r="T3" s="112" t="s">
        <v>55</v>
      </c>
      <c r="U3" s="112" t="s">
        <v>62</v>
      </c>
      <c r="V3" s="112" t="s">
        <v>0</v>
      </c>
    </row>
    <row r="4" spans="1:22" s="12" customFormat="1" x14ac:dyDescent="0.3">
      <c r="A4" s="114"/>
      <c r="B4" s="113"/>
      <c r="C4" s="112"/>
      <c r="D4" s="111"/>
      <c r="E4" s="111"/>
      <c r="F4" s="111"/>
      <c r="G4" s="111" t="s">
        <v>3</v>
      </c>
      <c r="H4" s="111" t="s">
        <v>2</v>
      </c>
      <c r="I4" s="111"/>
      <c r="J4" s="111"/>
      <c r="K4" s="111"/>
      <c r="L4" s="111"/>
      <c r="M4" s="111"/>
      <c r="N4" s="112"/>
      <c r="O4" s="112" t="s">
        <v>3</v>
      </c>
      <c r="P4" s="112" t="s">
        <v>2</v>
      </c>
      <c r="Q4" s="112"/>
      <c r="R4" s="112"/>
      <c r="S4" s="112"/>
      <c r="T4" s="112"/>
      <c r="U4" s="112"/>
      <c r="V4" s="112"/>
    </row>
    <row r="5" spans="1:22" s="12" customFormat="1" x14ac:dyDescent="0.3">
      <c r="A5" s="114"/>
      <c r="B5" s="113"/>
      <c r="C5" s="112"/>
      <c r="D5" s="111"/>
      <c r="E5" s="111"/>
      <c r="F5" s="111"/>
      <c r="G5" s="111"/>
      <c r="H5" s="111"/>
      <c r="I5" s="111"/>
      <c r="J5" s="111"/>
      <c r="K5" s="111"/>
      <c r="L5" s="111"/>
      <c r="M5" s="111"/>
      <c r="N5" s="112"/>
      <c r="O5" s="112"/>
      <c r="P5" s="112"/>
      <c r="Q5" s="112"/>
      <c r="R5" s="112"/>
      <c r="S5" s="112"/>
      <c r="T5" s="112"/>
      <c r="U5" s="112"/>
      <c r="V5" s="112"/>
    </row>
    <row r="6" spans="1:22" s="12" customFormat="1" x14ac:dyDescent="0.3">
      <c r="A6" s="114"/>
      <c r="B6" s="113"/>
      <c r="C6" s="112"/>
      <c r="D6" s="111"/>
      <c r="E6" s="111"/>
      <c r="F6" s="111"/>
      <c r="G6" s="111"/>
      <c r="H6" s="111"/>
      <c r="I6" s="111"/>
      <c r="J6" s="111"/>
      <c r="K6" s="111"/>
      <c r="L6" s="111"/>
      <c r="M6" s="111"/>
      <c r="N6" s="112"/>
      <c r="O6" s="112"/>
      <c r="P6" s="112"/>
      <c r="Q6" s="112"/>
      <c r="R6" s="112"/>
      <c r="S6" s="112"/>
      <c r="T6" s="112"/>
      <c r="U6" s="112"/>
      <c r="V6" s="112"/>
    </row>
    <row r="7" spans="1:22" ht="193.5" customHeight="1" x14ac:dyDescent="0.6">
      <c r="A7" s="107">
        <v>1</v>
      </c>
      <c r="B7" s="119" t="s">
        <v>9</v>
      </c>
      <c r="C7" s="46" t="s">
        <v>571</v>
      </c>
      <c r="D7" s="46" t="s">
        <v>77</v>
      </c>
      <c r="E7" s="46" t="s">
        <v>78</v>
      </c>
      <c r="F7" s="46" t="s">
        <v>605</v>
      </c>
      <c r="G7" s="47">
        <v>41699</v>
      </c>
      <c r="H7" s="46" t="s">
        <v>80</v>
      </c>
      <c r="I7" s="46"/>
      <c r="J7" s="46" t="s">
        <v>81</v>
      </c>
      <c r="K7" s="46" t="s">
        <v>82</v>
      </c>
      <c r="L7" s="46" t="s">
        <v>83</v>
      </c>
      <c r="M7" s="46" t="s">
        <v>84</v>
      </c>
      <c r="N7" s="46" t="s">
        <v>79</v>
      </c>
      <c r="O7" s="46">
        <v>2018</v>
      </c>
      <c r="P7" s="46" t="s">
        <v>80</v>
      </c>
      <c r="Q7" s="46">
        <v>58006.5</v>
      </c>
      <c r="R7" s="46" t="s">
        <v>81</v>
      </c>
      <c r="S7" s="46" t="s">
        <v>85</v>
      </c>
      <c r="T7" s="46" t="s">
        <v>83</v>
      </c>
      <c r="U7" s="46" t="s">
        <v>86</v>
      </c>
      <c r="V7" s="46" t="s">
        <v>87</v>
      </c>
    </row>
    <row r="8" spans="1:22" ht="173.25" customHeight="1" x14ac:dyDescent="0.6">
      <c r="A8" s="107"/>
      <c r="B8" s="119"/>
      <c r="C8" s="46" t="s">
        <v>93</v>
      </c>
      <c r="D8" s="46" t="s">
        <v>88</v>
      </c>
      <c r="E8" s="46" t="s">
        <v>162</v>
      </c>
      <c r="F8" s="46" t="s">
        <v>163</v>
      </c>
      <c r="G8" s="46">
        <v>2014</v>
      </c>
      <c r="H8" s="46" t="s">
        <v>89</v>
      </c>
      <c r="I8" s="46"/>
      <c r="J8" s="46" t="s">
        <v>164</v>
      </c>
      <c r="K8" s="46" t="s">
        <v>165</v>
      </c>
      <c r="L8" s="46" t="s">
        <v>166</v>
      </c>
      <c r="M8" s="46" t="s">
        <v>167</v>
      </c>
      <c r="N8" s="46" t="s">
        <v>94</v>
      </c>
      <c r="O8" s="46">
        <v>43101</v>
      </c>
      <c r="P8" s="46" t="s">
        <v>168</v>
      </c>
      <c r="Q8" s="46"/>
      <c r="R8" s="46" t="s">
        <v>169</v>
      </c>
      <c r="S8" s="46" t="s">
        <v>170</v>
      </c>
      <c r="T8" s="46" t="s">
        <v>166</v>
      </c>
      <c r="U8" s="46" t="s">
        <v>171</v>
      </c>
      <c r="V8" s="46" t="s">
        <v>167</v>
      </c>
    </row>
    <row r="9" spans="1:22" ht="140.25" customHeight="1" x14ac:dyDescent="0.6">
      <c r="A9" s="107">
        <v>2</v>
      </c>
      <c r="B9" s="119" t="s">
        <v>35</v>
      </c>
      <c r="C9" s="46" t="s">
        <v>96</v>
      </c>
      <c r="D9" s="46" t="s">
        <v>77</v>
      </c>
      <c r="E9" s="46" t="s">
        <v>96</v>
      </c>
      <c r="F9" s="46" t="s">
        <v>605</v>
      </c>
      <c r="G9" s="46"/>
      <c r="H9" s="46"/>
      <c r="I9" s="46"/>
      <c r="J9" s="46" t="s">
        <v>81</v>
      </c>
      <c r="K9" s="46" t="s">
        <v>97</v>
      </c>
      <c r="L9" s="46" t="s">
        <v>83</v>
      </c>
      <c r="M9" s="46" t="s">
        <v>98</v>
      </c>
      <c r="N9" s="46" t="s">
        <v>79</v>
      </c>
      <c r="O9" s="46">
        <v>2018</v>
      </c>
      <c r="P9" s="46" t="s">
        <v>80</v>
      </c>
      <c r="Q9" s="46">
        <v>17017.650000000001</v>
      </c>
      <c r="R9" s="46" t="s">
        <v>572</v>
      </c>
      <c r="S9" s="46" t="s">
        <v>99</v>
      </c>
      <c r="T9" s="46" t="s">
        <v>83</v>
      </c>
      <c r="U9" s="46" t="s">
        <v>86</v>
      </c>
      <c r="V9" s="46" t="s">
        <v>100</v>
      </c>
    </row>
    <row r="10" spans="1:22" ht="291" customHeight="1" x14ac:dyDescent="0.6">
      <c r="A10" s="107"/>
      <c r="B10" s="119"/>
      <c r="C10" s="46" t="s">
        <v>439</v>
      </c>
      <c r="D10" s="46" t="s">
        <v>438</v>
      </c>
      <c r="E10" s="46"/>
      <c r="F10" s="46"/>
      <c r="G10" s="46"/>
      <c r="H10" s="46"/>
      <c r="I10" s="46"/>
      <c r="J10" s="46"/>
      <c r="K10" s="46"/>
      <c r="L10" s="46"/>
      <c r="M10" s="46"/>
      <c r="N10" s="46" t="s">
        <v>440</v>
      </c>
      <c r="O10" s="46">
        <v>43160</v>
      </c>
      <c r="P10" s="46">
        <v>44166</v>
      </c>
      <c r="Q10" s="46" t="s">
        <v>441</v>
      </c>
      <c r="R10" s="46" t="s">
        <v>442</v>
      </c>
      <c r="S10" s="46"/>
      <c r="T10" s="46" t="s">
        <v>443</v>
      </c>
      <c r="U10" s="46" t="s">
        <v>6</v>
      </c>
      <c r="V10" s="46" t="s">
        <v>444</v>
      </c>
    </row>
    <row r="11" spans="1:22" s="134" customFormat="1" ht="291" customHeight="1" x14ac:dyDescent="0.6">
      <c r="A11" s="107"/>
      <c r="B11" s="119"/>
      <c r="C11" s="129" t="s">
        <v>725</v>
      </c>
      <c r="D11" s="129" t="s">
        <v>760</v>
      </c>
      <c r="E11" s="129"/>
      <c r="F11" s="129"/>
      <c r="G11" s="129"/>
      <c r="H11" s="129"/>
      <c r="I11" s="129"/>
      <c r="J11" s="129"/>
      <c r="K11" s="129"/>
      <c r="L11" s="129"/>
      <c r="M11" s="129"/>
      <c r="N11" s="129" t="s">
        <v>122</v>
      </c>
      <c r="O11" s="130">
        <v>42736</v>
      </c>
      <c r="P11" s="130">
        <v>43435</v>
      </c>
      <c r="Q11" s="129">
        <v>200000</v>
      </c>
      <c r="R11" s="129" t="s">
        <v>721</v>
      </c>
      <c r="S11" s="131"/>
      <c r="T11" s="132" t="s">
        <v>726</v>
      </c>
      <c r="U11" s="133" t="s">
        <v>727</v>
      </c>
      <c r="V11" s="129" t="s">
        <v>728</v>
      </c>
    </row>
    <row r="12" spans="1:22" ht="209.25" customHeight="1" x14ac:dyDescent="0.6">
      <c r="A12" s="107"/>
      <c r="B12" s="119"/>
      <c r="C12" s="46" t="s">
        <v>103</v>
      </c>
      <c r="D12" s="46" t="s">
        <v>88</v>
      </c>
      <c r="E12" s="46" t="s">
        <v>101</v>
      </c>
      <c r="F12" s="46" t="s">
        <v>172</v>
      </c>
      <c r="G12" s="46">
        <v>2014</v>
      </c>
      <c r="H12" s="46" t="s">
        <v>89</v>
      </c>
      <c r="I12" s="46">
        <v>5000</v>
      </c>
      <c r="J12" s="46" t="s">
        <v>241</v>
      </c>
      <c r="K12" s="46" t="s">
        <v>174</v>
      </c>
      <c r="L12" s="46" t="s">
        <v>175</v>
      </c>
      <c r="M12" s="46" t="s">
        <v>102</v>
      </c>
      <c r="N12" s="46" t="s">
        <v>72</v>
      </c>
      <c r="O12" s="46">
        <v>43101</v>
      </c>
      <c r="P12" s="46" t="s">
        <v>168</v>
      </c>
      <c r="Q12" s="46">
        <f>+I12*3</f>
        <v>15000</v>
      </c>
      <c r="R12" s="46" t="s">
        <v>173</v>
      </c>
      <c r="S12" s="46" t="s">
        <v>176</v>
      </c>
      <c r="T12" s="46" t="s">
        <v>175</v>
      </c>
      <c r="U12" s="46" t="s">
        <v>171</v>
      </c>
      <c r="V12" s="46" t="s">
        <v>102</v>
      </c>
    </row>
    <row r="13" spans="1:22" ht="130.5" customHeight="1" x14ac:dyDescent="0.6">
      <c r="A13" s="107">
        <v>3</v>
      </c>
      <c r="B13" s="119" t="s">
        <v>242</v>
      </c>
      <c r="C13" s="46" t="s">
        <v>573</v>
      </c>
      <c r="D13" s="46" t="s">
        <v>77</v>
      </c>
      <c r="E13" s="46" t="s">
        <v>96</v>
      </c>
      <c r="F13" s="46" t="s">
        <v>605</v>
      </c>
      <c r="G13" s="46"/>
      <c r="H13" s="46"/>
      <c r="I13" s="46"/>
      <c r="J13" s="46" t="s">
        <v>81</v>
      </c>
      <c r="K13" s="46" t="s">
        <v>97</v>
      </c>
      <c r="L13" s="46" t="s">
        <v>83</v>
      </c>
      <c r="M13" s="46" t="s">
        <v>104</v>
      </c>
      <c r="N13" s="46" t="s">
        <v>79</v>
      </c>
      <c r="O13" s="46">
        <v>2018</v>
      </c>
      <c r="P13" s="46" t="s">
        <v>80</v>
      </c>
      <c r="Q13" s="46">
        <v>11345.1</v>
      </c>
      <c r="R13" s="46" t="s">
        <v>81</v>
      </c>
      <c r="S13" s="46" t="s">
        <v>99</v>
      </c>
      <c r="T13" s="46" t="s">
        <v>83</v>
      </c>
      <c r="U13" s="46" t="s">
        <v>86</v>
      </c>
      <c r="V13" s="46" t="s">
        <v>100</v>
      </c>
    </row>
    <row r="14" spans="1:22" ht="134.25" customHeight="1" x14ac:dyDescent="0.6">
      <c r="A14" s="107"/>
      <c r="B14" s="119"/>
      <c r="C14" s="46" t="s">
        <v>105</v>
      </c>
      <c r="D14" s="46" t="s">
        <v>88</v>
      </c>
      <c r="E14" s="46" t="s">
        <v>105</v>
      </c>
      <c r="F14" s="46" t="s">
        <v>105</v>
      </c>
      <c r="G14" s="46" t="s">
        <v>105</v>
      </c>
      <c r="H14" s="46" t="s">
        <v>105</v>
      </c>
      <c r="I14" s="46">
        <v>10000</v>
      </c>
      <c r="J14" s="46" t="s">
        <v>90</v>
      </c>
      <c r="K14" s="46" t="s">
        <v>105</v>
      </c>
      <c r="L14" s="46" t="s">
        <v>177</v>
      </c>
      <c r="M14" s="46" t="s">
        <v>178</v>
      </c>
      <c r="N14" s="46" t="s">
        <v>105</v>
      </c>
      <c r="O14" s="46" t="s">
        <v>105</v>
      </c>
      <c r="P14" s="46" t="s">
        <v>105</v>
      </c>
      <c r="Q14" s="46">
        <v>15000</v>
      </c>
      <c r="R14" s="46" t="s">
        <v>105</v>
      </c>
      <c r="S14" s="46" t="s">
        <v>105</v>
      </c>
      <c r="T14" s="46" t="s">
        <v>105</v>
      </c>
      <c r="U14" s="46" t="s">
        <v>105</v>
      </c>
      <c r="V14" s="46" t="s">
        <v>105</v>
      </c>
    </row>
    <row r="15" spans="1:22" ht="156" customHeight="1" x14ac:dyDescent="0.6">
      <c r="A15" s="107">
        <v>4</v>
      </c>
      <c r="B15" s="119" t="s">
        <v>36</v>
      </c>
      <c r="C15" s="46" t="s">
        <v>574</v>
      </c>
      <c r="D15" s="46" t="s">
        <v>77</v>
      </c>
      <c r="E15" s="46" t="s">
        <v>96</v>
      </c>
      <c r="F15" s="46" t="s">
        <v>605</v>
      </c>
      <c r="G15" s="46"/>
      <c r="H15" s="46"/>
      <c r="I15" s="46"/>
      <c r="J15" s="46" t="s">
        <v>81</v>
      </c>
      <c r="K15" s="46" t="s">
        <v>97</v>
      </c>
      <c r="L15" s="46" t="s">
        <v>83</v>
      </c>
      <c r="M15" s="46" t="s">
        <v>104</v>
      </c>
      <c r="N15" s="46" t="s">
        <v>79</v>
      </c>
      <c r="O15" s="46">
        <v>2018</v>
      </c>
      <c r="P15" s="46" t="s">
        <v>80</v>
      </c>
      <c r="Q15" s="46">
        <v>5672.5</v>
      </c>
      <c r="R15" s="46" t="s">
        <v>81</v>
      </c>
      <c r="S15" s="46" t="s">
        <v>99</v>
      </c>
      <c r="T15" s="46" t="s">
        <v>83</v>
      </c>
      <c r="U15" s="46" t="s">
        <v>86</v>
      </c>
      <c r="V15" s="46" t="s">
        <v>106</v>
      </c>
    </row>
    <row r="16" spans="1:22" ht="93.6" x14ac:dyDescent="0.6">
      <c r="A16" s="107"/>
      <c r="B16" s="119"/>
      <c r="C16" s="46"/>
      <c r="D16" s="46" t="s">
        <v>88</v>
      </c>
      <c r="E16" s="46" t="s">
        <v>107</v>
      </c>
      <c r="F16" s="46" t="s">
        <v>108</v>
      </c>
      <c r="G16" s="46"/>
      <c r="H16" s="46"/>
      <c r="I16" s="46">
        <v>15000</v>
      </c>
      <c r="J16" s="46" t="s">
        <v>90</v>
      </c>
      <c r="K16" s="46" t="s">
        <v>243</v>
      </c>
      <c r="L16" s="46" t="s">
        <v>91</v>
      </c>
      <c r="M16" s="46" t="s">
        <v>92</v>
      </c>
      <c r="N16" s="46"/>
      <c r="O16" s="46"/>
      <c r="P16" s="46"/>
      <c r="Q16" s="46"/>
      <c r="R16" s="46"/>
      <c r="S16" s="46"/>
      <c r="T16" s="46"/>
      <c r="U16" s="46"/>
      <c r="V16" s="46"/>
    </row>
    <row r="17" spans="1:22" ht="124.8" x14ac:dyDescent="0.6">
      <c r="A17" s="107">
        <v>5</v>
      </c>
      <c r="B17" s="119" t="s">
        <v>37</v>
      </c>
      <c r="C17" s="46" t="s">
        <v>575</v>
      </c>
      <c r="D17" s="46" t="s">
        <v>77</v>
      </c>
      <c r="E17" s="46"/>
      <c r="F17" s="46" t="s">
        <v>605</v>
      </c>
      <c r="G17" s="46"/>
      <c r="H17" s="46"/>
      <c r="I17" s="46"/>
      <c r="J17" s="46" t="s">
        <v>81</v>
      </c>
      <c r="K17" s="46" t="s">
        <v>109</v>
      </c>
      <c r="L17" s="46" t="s">
        <v>83</v>
      </c>
      <c r="M17" s="46" t="s">
        <v>110</v>
      </c>
      <c r="N17" s="46" t="s">
        <v>79</v>
      </c>
      <c r="O17" s="46">
        <v>2018</v>
      </c>
      <c r="P17" s="46" t="s">
        <v>80</v>
      </c>
      <c r="Q17" s="46">
        <v>5673</v>
      </c>
      <c r="R17" s="46" t="s">
        <v>576</v>
      </c>
      <c r="S17" s="46" t="s">
        <v>111</v>
      </c>
      <c r="T17" s="46" t="s">
        <v>83</v>
      </c>
      <c r="U17" s="46" t="s">
        <v>86</v>
      </c>
      <c r="V17" s="46" t="s">
        <v>112</v>
      </c>
    </row>
    <row r="18" spans="1:22" ht="123.75" customHeight="1" x14ac:dyDescent="0.6">
      <c r="A18" s="107"/>
      <c r="B18" s="119"/>
      <c r="C18" s="46" t="s">
        <v>183</v>
      </c>
      <c r="D18" s="46" t="s">
        <v>88</v>
      </c>
      <c r="E18" s="46" t="s">
        <v>113</v>
      </c>
      <c r="F18" s="46" t="s">
        <v>179</v>
      </c>
      <c r="G18" s="46" t="s">
        <v>180</v>
      </c>
      <c r="H18" s="46" t="s">
        <v>180</v>
      </c>
      <c r="I18" s="46">
        <v>10000</v>
      </c>
      <c r="J18" s="46" t="s">
        <v>164</v>
      </c>
      <c r="K18" s="46"/>
      <c r="L18" s="46" t="s">
        <v>181</v>
      </c>
      <c r="M18" s="46" t="s">
        <v>182</v>
      </c>
      <c r="N18" s="46" t="s">
        <v>184</v>
      </c>
      <c r="O18" s="46">
        <v>43101</v>
      </c>
      <c r="P18" s="46" t="s">
        <v>180</v>
      </c>
      <c r="Q18" s="46">
        <f>+I18*3</f>
        <v>30000</v>
      </c>
      <c r="R18" s="46" t="s">
        <v>169</v>
      </c>
      <c r="S18" s="46" t="s">
        <v>185</v>
      </c>
      <c r="T18" s="46" t="s">
        <v>181</v>
      </c>
      <c r="U18" s="46" t="s">
        <v>186</v>
      </c>
      <c r="V18" s="46" t="s">
        <v>182</v>
      </c>
    </row>
    <row r="19" spans="1:22" ht="93.6" x14ac:dyDescent="0.6">
      <c r="A19" s="107">
        <v>6</v>
      </c>
      <c r="B19" s="119" t="s">
        <v>38</v>
      </c>
      <c r="C19" s="46" t="s">
        <v>577</v>
      </c>
      <c r="D19" s="46" t="s">
        <v>77</v>
      </c>
      <c r="E19" s="46"/>
      <c r="F19" s="46" t="s">
        <v>605</v>
      </c>
      <c r="G19" s="46"/>
      <c r="H19" s="46"/>
      <c r="I19" s="46"/>
      <c r="J19" s="46" t="s">
        <v>81</v>
      </c>
      <c r="K19" s="46" t="s">
        <v>109</v>
      </c>
      <c r="L19" s="46" t="s">
        <v>83</v>
      </c>
      <c r="M19" s="46" t="s">
        <v>112</v>
      </c>
      <c r="N19" s="46" t="s">
        <v>79</v>
      </c>
      <c r="O19" s="46">
        <v>2018</v>
      </c>
      <c r="P19" s="46" t="s">
        <v>80</v>
      </c>
      <c r="Q19" s="46">
        <v>15632</v>
      </c>
      <c r="R19" s="46" t="s">
        <v>81</v>
      </c>
      <c r="S19" s="46" t="s">
        <v>99</v>
      </c>
      <c r="T19" s="46" t="s">
        <v>83</v>
      </c>
      <c r="U19" s="46" t="s">
        <v>86</v>
      </c>
      <c r="V19" s="46" t="s">
        <v>112</v>
      </c>
    </row>
    <row r="20" spans="1:22" ht="216.75" customHeight="1" x14ac:dyDescent="0.6">
      <c r="A20" s="107"/>
      <c r="B20" s="119"/>
      <c r="C20" s="46" t="s">
        <v>190</v>
      </c>
      <c r="D20" s="46" t="s">
        <v>88</v>
      </c>
      <c r="E20" s="46" t="s">
        <v>187</v>
      </c>
      <c r="F20" s="46" t="s">
        <v>179</v>
      </c>
      <c r="G20" s="46" t="s">
        <v>180</v>
      </c>
      <c r="H20" s="46" t="s">
        <v>180</v>
      </c>
      <c r="I20" s="46">
        <v>15000</v>
      </c>
      <c r="J20" s="46" t="s">
        <v>164</v>
      </c>
      <c r="K20" s="46" t="s">
        <v>188</v>
      </c>
      <c r="L20" s="46" t="s">
        <v>189</v>
      </c>
      <c r="M20" s="46" t="s">
        <v>182</v>
      </c>
      <c r="N20" s="46" t="s">
        <v>94</v>
      </c>
      <c r="O20" s="46">
        <v>43101</v>
      </c>
      <c r="P20" s="46" t="s">
        <v>168</v>
      </c>
      <c r="Q20" s="46">
        <f>+I20*3</f>
        <v>45000</v>
      </c>
      <c r="R20" s="46" t="s">
        <v>169</v>
      </c>
      <c r="S20" s="46" t="s">
        <v>191</v>
      </c>
      <c r="T20" s="46" t="s">
        <v>181</v>
      </c>
      <c r="U20" s="46" t="s">
        <v>186</v>
      </c>
      <c r="V20" s="46" t="s">
        <v>95</v>
      </c>
    </row>
    <row r="21" spans="1:22" ht="93.6" x14ac:dyDescent="0.6">
      <c r="A21" s="107">
        <v>7</v>
      </c>
      <c r="B21" s="119" t="s">
        <v>10</v>
      </c>
      <c r="C21" s="46" t="s">
        <v>578</v>
      </c>
      <c r="D21" s="46" t="s">
        <v>77</v>
      </c>
      <c r="E21" s="46"/>
      <c r="F21" s="46" t="s">
        <v>605</v>
      </c>
      <c r="G21" s="46"/>
      <c r="H21" s="46"/>
      <c r="I21" s="46"/>
      <c r="J21" s="46" t="s">
        <v>81</v>
      </c>
      <c r="K21" s="46" t="s">
        <v>109</v>
      </c>
      <c r="L21" s="46" t="s">
        <v>83</v>
      </c>
      <c r="M21" s="46" t="s">
        <v>112</v>
      </c>
      <c r="N21" s="46" t="s">
        <v>79</v>
      </c>
      <c r="O21" s="46">
        <v>2018</v>
      </c>
      <c r="P21" s="46" t="s">
        <v>80</v>
      </c>
      <c r="Q21" s="46">
        <v>6879</v>
      </c>
      <c r="R21" s="46" t="s">
        <v>81</v>
      </c>
      <c r="S21" s="46" t="s">
        <v>99</v>
      </c>
      <c r="T21" s="46" t="s">
        <v>83</v>
      </c>
      <c r="U21" s="46" t="s">
        <v>86</v>
      </c>
      <c r="V21" s="46" t="s">
        <v>112</v>
      </c>
    </row>
    <row r="22" spans="1:22" ht="112.5" customHeight="1" x14ac:dyDescent="0.6">
      <c r="A22" s="107"/>
      <c r="B22" s="119"/>
      <c r="C22" s="46" t="s">
        <v>69</v>
      </c>
      <c r="D22" s="46" t="s">
        <v>88</v>
      </c>
      <c r="E22" s="46" t="s">
        <v>69</v>
      </c>
      <c r="F22" s="46" t="s">
        <v>179</v>
      </c>
      <c r="G22" s="46" t="s">
        <v>69</v>
      </c>
      <c r="H22" s="46" t="s">
        <v>69</v>
      </c>
      <c r="I22" s="46"/>
      <c r="J22" s="46" t="s">
        <v>69</v>
      </c>
      <c r="K22" s="46" t="s">
        <v>69</v>
      </c>
      <c r="L22" s="46" t="s">
        <v>69</v>
      </c>
      <c r="M22" s="46" t="s">
        <v>69</v>
      </c>
      <c r="N22" s="46" t="s">
        <v>69</v>
      </c>
      <c r="O22" s="46" t="s">
        <v>69</v>
      </c>
      <c r="P22" s="46" t="s">
        <v>69</v>
      </c>
      <c r="Q22" s="46">
        <f>+I22*3</f>
        <v>0</v>
      </c>
      <c r="R22" s="46" t="s">
        <v>69</v>
      </c>
      <c r="S22" s="46" t="s">
        <v>69</v>
      </c>
      <c r="T22" s="46" t="s">
        <v>69</v>
      </c>
      <c r="U22" s="46" t="s">
        <v>69</v>
      </c>
      <c r="V22" s="46" t="s">
        <v>69</v>
      </c>
    </row>
    <row r="23" spans="1:22" ht="93.6" x14ac:dyDescent="0.6">
      <c r="A23" s="107">
        <v>8</v>
      </c>
      <c r="B23" s="119" t="s">
        <v>12</v>
      </c>
      <c r="C23" s="46" t="s">
        <v>96</v>
      </c>
      <c r="D23" s="46" t="s">
        <v>216</v>
      </c>
      <c r="E23" s="46"/>
      <c r="F23" s="46" t="s">
        <v>77</v>
      </c>
      <c r="G23" s="46"/>
      <c r="H23" s="46"/>
      <c r="I23" s="46"/>
      <c r="J23" s="46" t="s">
        <v>81</v>
      </c>
      <c r="K23" s="46" t="s">
        <v>109</v>
      </c>
      <c r="L23" s="46" t="s">
        <v>83</v>
      </c>
      <c r="M23" s="46" t="s">
        <v>112</v>
      </c>
      <c r="N23" s="46" t="s">
        <v>79</v>
      </c>
      <c r="O23" s="46">
        <v>43040</v>
      </c>
      <c r="P23" s="46" t="s">
        <v>80</v>
      </c>
      <c r="Q23" s="46">
        <v>6879</v>
      </c>
      <c r="R23" s="46" t="s">
        <v>81</v>
      </c>
      <c r="S23" s="46" t="s">
        <v>99</v>
      </c>
      <c r="T23" s="46" t="s">
        <v>83</v>
      </c>
      <c r="U23" s="46" t="s">
        <v>86</v>
      </c>
      <c r="V23" s="46" t="s">
        <v>112</v>
      </c>
    </row>
    <row r="24" spans="1:22" ht="193.5" customHeight="1" x14ac:dyDescent="0.6">
      <c r="A24" s="107"/>
      <c r="B24" s="119"/>
      <c r="C24" s="46" t="s">
        <v>94</v>
      </c>
      <c r="D24" s="46" t="s">
        <v>88</v>
      </c>
      <c r="E24" s="46" t="s">
        <v>192</v>
      </c>
      <c r="F24" s="46" t="s">
        <v>193</v>
      </c>
      <c r="G24" s="47">
        <v>41640</v>
      </c>
      <c r="H24" s="47">
        <v>42979</v>
      </c>
      <c r="I24" s="46"/>
      <c r="J24" s="46" t="s">
        <v>194</v>
      </c>
      <c r="K24" s="46" t="s">
        <v>195</v>
      </c>
      <c r="L24" s="46" t="s">
        <v>177</v>
      </c>
      <c r="M24" s="46" t="s">
        <v>196</v>
      </c>
      <c r="N24" s="46" t="s">
        <v>94</v>
      </c>
      <c r="O24" s="46">
        <v>43101</v>
      </c>
      <c r="P24" s="46" t="s">
        <v>180</v>
      </c>
      <c r="Q24" s="46"/>
      <c r="R24" s="46" t="s">
        <v>197</v>
      </c>
      <c r="S24" s="46" t="s">
        <v>176</v>
      </c>
      <c r="T24" s="46" t="s">
        <v>177</v>
      </c>
      <c r="U24" s="46" t="s">
        <v>186</v>
      </c>
      <c r="V24" s="46" t="s">
        <v>196</v>
      </c>
    </row>
    <row r="25" spans="1:22" ht="141.75" customHeight="1" x14ac:dyDescent="0.6">
      <c r="A25" s="107">
        <v>9</v>
      </c>
      <c r="B25" s="119" t="s">
        <v>11</v>
      </c>
      <c r="C25" s="46" t="s">
        <v>579</v>
      </c>
      <c r="D25" s="46" t="s">
        <v>216</v>
      </c>
      <c r="E25" s="46"/>
      <c r="F25" s="46" t="s">
        <v>77</v>
      </c>
      <c r="G25" s="46"/>
      <c r="H25" s="46"/>
      <c r="I25" s="46"/>
      <c r="J25" s="46" t="s">
        <v>81</v>
      </c>
      <c r="K25" s="46" t="s">
        <v>109</v>
      </c>
      <c r="L25" s="46" t="s">
        <v>83</v>
      </c>
      <c r="M25" s="46" t="s">
        <v>112</v>
      </c>
      <c r="N25" s="46" t="s">
        <v>79</v>
      </c>
      <c r="O25" s="46">
        <v>43040</v>
      </c>
      <c r="P25" s="46" t="s">
        <v>80</v>
      </c>
      <c r="Q25" s="46">
        <v>11463</v>
      </c>
      <c r="R25" s="46" t="s">
        <v>81</v>
      </c>
      <c r="S25" s="46" t="s">
        <v>99</v>
      </c>
      <c r="T25" s="46" t="s">
        <v>83</v>
      </c>
      <c r="U25" s="46" t="s">
        <v>86</v>
      </c>
      <c r="V25" s="46" t="s">
        <v>112</v>
      </c>
    </row>
    <row r="26" spans="1:22" ht="180.75" customHeight="1" x14ac:dyDescent="0.6">
      <c r="A26" s="107"/>
      <c r="B26" s="119"/>
      <c r="C26" s="46" t="s">
        <v>94</v>
      </c>
      <c r="D26" s="46" t="s">
        <v>88</v>
      </c>
      <c r="E26" s="46" t="s">
        <v>198</v>
      </c>
      <c r="F26" s="46" t="s">
        <v>69</v>
      </c>
      <c r="G26" s="47">
        <v>41640</v>
      </c>
      <c r="H26" s="46" t="s">
        <v>180</v>
      </c>
      <c r="I26" s="46">
        <v>15000</v>
      </c>
      <c r="J26" s="46" t="s">
        <v>199</v>
      </c>
      <c r="K26" s="46" t="s">
        <v>200</v>
      </c>
      <c r="L26" s="46" t="s">
        <v>177</v>
      </c>
      <c r="M26" s="46" t="s">
        <v>201</v>
      </c>
      <c r="N26" s="46" t="s">
        <v>94</v>
      </c>
      <c r="O26" s="46">
        <v>43101</v>
      </c>
      <c r="P26" s="46" t="s">
        <v>180</v>
      </c>
      <c r="Q26" s="46">
        <f>+I26*3</f>
        <v>45000</v>
      </c>
      <c r="R26" s="46" t="s">
        <v>197</v>
      </c>
      <c r="S26" s="46" t="s">
        <v>202</v>
      </c>
      <c r="T26" s="46" t="s">
        <v>177</v>
      </c>
      <c r="U26" s="46"/>
      <c r="V26" s="46" t="s">
        <v>296</v>
      </c>
    </row>
    <row r="27" spans="1:22" ht="154.5" hidden="1" customHeight="1" x14ac:dyDescent="0.6">
      <c r="A27" s="107">
        <v>10</v>
      </c>
      <c r="B27" s="119" t="s">
        <v>13</v>
      </c>
      <c r="C27" s="46" t="s">
        <v>580</v>
      </c>
      <c r="D27" s="46" t="s">
        <v>216</v>
      </c>
      <c r="E27" s="46"/>
      <c r="F27" s="46" t="s">
        <v>77</v>
      </c>
      <c r="G27" s="46"/>
      <c r="H27" s="46"/>
      <c r="I27" s="46"/>
      <c r="J27" s="46" t="s">
        <v>81</v>
      </c>
      <c r="K27" s="46" t="s">
        <v>114</v>
      </c>
      <c r="L27" s="46" t="s">
        <v>83</v>
      </c>
      <c r="M27" s="46" t="s">
        <v>112</v>
      </c>
      <c r="N27" s="46" t="s">
        <v>79</v>
      </c>
      <c r="O27" s="46">
        <v>43040</v>
      </c>
      <c r="P27" s="46" t="s">
        <v>80</v>
      </c>
      <c r="Q27" s="46">
        <v>10063</v>
      </c>
      <c r="R27" s="46" t="s">
        <v>81</v>
      </c>
      <c r="S27" s="46" t="s">
        <v>99</v>
      </c>
      <c r="T27" s="46" t="s">
        <v>83</v>
      </c>
      <c r="U27" s="46" t="s">
        <v>86</v>
      </c>
      <c r="V27" s="46" t="s">
        <v>112</v>
      </c>
    </row>
    <row r="28" spans="1:22" s="134" customFormat="1" ht="169.2" customHeight="1" x14ac:dyDescent="0.6">
      <c r="A28" s="107"/>
      <c r="B28" s="119"/>
      <c r="C28" s="129" t="s">
        <v>720</v>
      </c>
      <c r="D28" s="129" t="s">
        <v>759</v>
      </c>
      <c r="E28" s="129" t="s">
        <v>69</v>
      </c>
      <c r="F28" s="129" t="s">
        <v>69</v>
      </c>
      <c r="G28" s="129" t="s">
        <v>69</v>
      </c>
      <c r="H28" s="129" t="s">
        <v>69</v>
      </c>
      <c r="I28" s="129"/>
      <c r="J28" s="129" t="s">
        <v>69</v>
      </c>
      <c r="K28" s="129" t="s">
        <v>69</v>
      </c>
      <c r="L28" s="129" t="s">
        <v>69</v>
      </c>
      <c r="M28" s="129" t="s">
        <v>69</v>
      </c>
      <c r="N28" s="129" t="s">
        <v>122</v>
      </c>
      <c r="O28" s="135">
        <v>42979</v>
      </c>
      <c r="P28" s="130">
        <v>43435</v>
      </c>
      <c r="Q28" s="136">
        <v>600000</v>
      </c>
      <c r="R28" s="129" t="s">
        <v>721</v>
      </c>
      <c r="S28" s="129" t="s">
        <v>69</v>
      </c>
      <c r="T28" s="129" t="s">
        <v>722</v>
      </c>
      <c r="U28" s="129" t="s">
        <v>723</v>
      </c>
      <c r="V28" s="129" t="s">
        <v>724</v>
      </c>
    </row>
    <row r="31" spans="1:22" x14ac:dyDescent="0.6">
      <c r="S31" s="39"/>
      <c r="T31" s="39"/>
      <c r="U31" s="40"/>
    </row>
  </sheetData>
  <mergeCells count="46">
    <mergeCell ref="R3:R6"/>
    <mergeCell ref="S3:S6"/>
    <mergeCell ref="T3:T6"/>
    <mergeCell ref="U3:U6"/>
    <mergeCell ref="C1:V1"/>
    <mergeCell ref="D3:D6"/>
    <mergeCell ref="C3:C6"/>
    <mergeCell ref="J3:J6"/>
    <mergeCell ref="G4:G6"/>
    <mergeCell ref="F3:F6"/>
    <mergeCell ref="G3:H3"/>
    <mergeCell ref="I3:I6"/>
    <mergeCell ref="E3:E6"/>
    <mergeCell ref="C2:V2"/>
    <mergeCell ref="V3:V6"/>
    <mergeCell ref="H4:H6"/>
    <mergeCell ref="Q3:Q6"/>
    <mergeCell ref="B19:B20"/>
    <mergeCell ref="N3:N6"/>
    <mergeCell ref="K3:K6"/>
    <mergeCell ref="L3:L6"/>
    <mergeCell ref="B7:B8"/>
    <mergeCell ref="B9:B12"/>
    <mergeCell ref="B13:B14"/>
    <mergeCell ref="B15:B16"/>
    <mergeCell ref="B17:B18"/>
    <mergeCell ref="O3:P3"/>
    <mergeCell ref="B2:B6"/>
    <mergeCell ref="O4:O6"/>
    <mergeCell ref="P4:P6"/>
    <mergeCell ref="B21:B22"/>
    <mergeCell ref="B23:B24"/>
    <mergeCell ref="B27:B28"/>
    <mergeCell ref="M3:M6"/>
    <mergeCell ref="A13:A14"/>
    <mergeCell ref="A15:A16"/>
    <mergeCell ref="A17:A18"/>
    <mergeCell ref="A27:A28"/>
    <mergeCell ref="A19:A20"/>
    <mergeCell ref="A21:A22"/>
    <mergeCell ref="A23:A24"/>
    <mergeCell ref="B25:B26"/>
    <mergeCell ref="A25:A26"/>
    <mergeCell ref="A7:A8"/>
    <mergeCell ref="A9:A12"/>
    <mergeCell ref="A2:A6"/>
  </mergeCells>
  <pageMargins left="0.70866141732283472" right="0.70866141732283472" top="0.74803149606299213" bottom="0.74803149606299213" header="0.31496062992125984" footer="0.31496062992125984"/>
  <pageSetup paperSize="8" scale="20" orientation="landscape" r:id="rId1"/>
  <rowBreaks count="1" manualBreakCount="1">
    <brk id="8" max="16383"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view="pageBreakPreview" zoomScale="25" zoomScaleNormal="30" zoomScaleSheetLayoutView="25" workbookViewId="0">
      <pane xSplit="3" ySplit="6" topLeftCell="D17" activePane="bottomRight" state="frozen"/>
      <selection pane="topRight" activeCell="D1" sqref="D1"/>
      <selection pane="bottomLeft" activeCell="A7" sqref="A7"/>
      <selection pane="bottomRight" activeCell="B19" sqref="B19:B22"/>
    </sheetView>
  </sheetViews>
  <sheetFormatPr defaultColWidth="24.6640625" defaultRowHeight="31.2" x14ac:dyDescent="0.6"/>
  <cols>
    <col min="1" max="1" width="17.33203125" style="19" customWidth="1"/>
    <col min="2" max="2" width="105.44140625" style="18" customWidth="1"/>
    <col min="3" max="3" width="58.6640625" style="20" customWidth="1"/>
    <col min="4" max="4" width="39.6640625" style="19" bestFit="1" customWidth="1"/>
    <col min="5" max="5" width="65.5546875" style="18" hidden="1" customWidth="1"/>
    <col min="6" max="6" width="36.88671875" style="19" hidden="1" customWidth="1"/>
    <col min="7" max="7" width="33.33203125" style="19" hidden="1" customWidth="1"/>
    <col min="8" max="8" width="33.6640625" style="19" hidden="1" customWidth="1"/>
    <col min="9" max="9" width="33.6640625" style="18" hidden="1" customWidth="1"/>
    <col min="10" max="10" width="63.6640625" style="18" hidden="1" customWidth="1"/>
    <col min="11" max="11" width="52.33203125" style="18" hidden="1" customWidth="1"/>
    <col min="12" max="12" width="51.5546875" style="18" hidden="1" customWidth="1"/>
    <col min="13" max="13" width="83" style="18" hidden="1" customWidth="1"/>
    <col min="14" max="14" width="55.109375" style="18" bestFit="1" customWidth="1"/>
    <col min="15" max="15" width="39.109375" style="18" bestFit="1" customWidth="1"/>
    <col min="16" max="16" width="33.6640625" style="18" bestFit="1" customWidth="1"/>
    <col min="17" max="17" width="33.6640625" style="18" customWidth="1"/>
    <col min="18" max="18" width="43.44140625" style="18" bestFit="1" customWidth="1"/>
    <col min="19" max="19" width="51.109375" style="18" customWidth="1"/>
    <col min="20" max="20" width="51.5546875" style="18" bestFit="1" customWidth="1"/>
    <col min="21" max="21" width="30.5546875" style="18" bestFit="1" customWidth="1"/>
    <col min="22" max="22" width="51.109375" style="18" bestFit="1" customWidth="1"/>
    <col min="23" max="16384" width="24.6640625" style="18"/>
  </cols>
  <sheetData>
    <row r="1" spans="1:22" s="15" customFormat="1" x14ac:dyDescent="0.6">
      <c r="A1" s="1"/>
      <c r="B1" s="137" t="s">
        <v>63</v>
      </c>
      <c r="C1" s="139" t="s">
        <v>18</v>
      </c>
      <c r="D1" s="139"/>
      <c r="E1" s="139"/>
      <c r="F1" s="139"/>
      <c r="G1" s="139"/>
      <c r="H1" s="139"/>
      <c r="I1" s="139"/>
      <c r="J1" s="139"/>
      <c r="K1" s="139"/>
      <c r="L1" s="139"/>
      <c r="M1" s="139"/>
      <c r="N1" s="139"/>
      <c r="O1" s="139"/>
      <c r="P1" s="139"/>
      <c r="Q1" s="139"/>
      <c r="R1" s="139"/>
      <c r="S1" s="139"/>
      <c r="T1" s="139"/>
      <c r="U1" s="139"/>
      <c r="V1" s="139"/>
    </row>
    <row r="2" spans="1:22" s="15" customFormat="1" x14ac:dyDescent="0.6">
      <c r="A2" s="114" t="s">
        <v>603</v>
      </c>
      <c r="B2" s="113" t="s">
        <v>598</v>
      </c>
      <c r="C2" s="115" t="s">
        <v>58</v>
      </c>
      <c r="D2" s="115"/>
      <c r="E2" s="115"/>
      <c r="F2" s="115"/>
      <c r="G2" s="115"/>
      <c r="H2" s="115"/>
      <c r="I2" s="115"/>
      <c r="J2" s="115"/>
      <c r="K2" s="115"/>
      <c r="L2" s="115"/>
      <c r="M2" s="115"/>
      <c r="N2" s="115"/>
      <c r="O2" s="115"/>
      <c r="P2" s="115"/>
      <c r="Q2" s="115"/>
      <c r="R2" s="115"/>
      <c r="S2" s="115"/>
      <c r="T2" s="115"/>
      <c r="U2" s="115"/>
      <c r="V2" s="115"/>
    </row>
    <row r="3" spans="1:22" s="15" customFormat="1" ht="31.2" customHeight="1" x14ac:dyDescent="0.6">
      <c r="A3" s="114"/>
      <c r="B3" s="113"/>
      <c r="C3" s="112" t="s">
        <v>604</v>
      </c>
      <c r="D3" s="111" t="s">
        <v>59</v>
      </c>
      <c r="E3" s="111" t="s">
        <v>56</v>
      </c>
      <c r="F3" s="111" t="s">
        <v>57</v>
      </c>
      <c r="G3" s="111" t="s">
        <v>1</v>
      </c>
      <c r="H3" s="111"/>
      <c r="I3" s="111" t="s">
        <v>292</v>
      </c>
      <c r="J3" s="111" t="s">
        <v>60</v>
      </c>
      <c r="K3" s="111" t="s">
        <v>54</v>
      </c>
      <c r="L3" s="111" t="s">
        <v>55</v>
      </c>
      <c r="M3" s="111" t="s">
        <v>0</v>
      </c>
      <c r="N3" s="112" t="s">
        <v>754</v>
      </c>
      <c r="O3" s="112" t="s">
        <v>1</v>
      </c>
      <c r="P3" s="112"/>
      <c r="Q3" s="112" t="s">
        <v>292</v>
      </c>
      <c r="R3" s="112" t="s">
        <v>60</v>
      </c>
      <c r="S3" s="112" t="s">
        <v>61</v>
      </c>
      <c r="T3" s="112" t="s">
        <v>55</v>
      </c>
      <c r="U3" s="112" t="s">
        <v>62</v>
      </c>
      <c r="V3" s="112" t="s">
        <v>0</v>
      </c>
    </row>
    <row r="4" spans="1:22" s="15" customFormat="1" x14ac:dyDescent="0.6">
      <c r="A4" s="114"/>
      <c r="B4" s="113"/>
      <c r="C4" s="112"/>
      <c r="D4" s="111"/>
      <c r="E4" s="111"/>
      <c r="F4" s="111"/>
      <c r="G4" s="111" t="s">
        <v>3</v>
      </c>
      <c r="H4" s="111" t="s">
        <v>2</v>
      </c>
      <c r="I4" s="111"/>
      <c r="J4" s="111"/>
      <c r="K4" s="111"/>
      <c r="L4" s="111"/>
      <c r="M4" s="111"/>
      <c r="N4" s="112"/>
      <c r="O4" s="112" t="s">
        <v>3</v>
      </c>
      <c r="P4" s="112" t="s">
        <v>2</v>
      </c>
      <c r="Q4" s="112"/>
      <c r="R4" s="112"/>
      <c r="S4" s="112"/>
      <c r="T4" s="112"/>
      <c r="U4" s="112"/>
      <c r="V4" s="112"/>
    </row>
    <row r="5" spans="1:22" s="15" customFormat="1" x14ac:dyDescent="0.6">
      <c r="A5" s="114"/>
      <c r="B5" s="113"/>
      <c r="C5" s="112"/>
      <c r="D5" s="111"/>
      <c r="E5" s="111"/>
      <c r="F5" s="111"/>
      <c r="G5" s="111"/>
      <c r="H5" s="111"/>
      <c r="I5" s="111"/>
      <c r="J5" s="111"/>
      <c r="K5" s="111"/>
      <c r="L5" s="111"/>
      <c r="M5" s="111"/>
      <c r="N5" s="112"/>
      <c r="O5" s="112"/>
      <c r="P5" s="112"/>
      <c r="Q5" s="112"/>
      <c r="R5" s="112"/>
      <c r="S5" s="112"/>
      <c r="T5" s="112"/>
      <c r="U5" s="112"/>
      <c r="V5" s="112"/>
    </row>
    <row r="6" spans="1:22" s="15" customFormat="1" x14ac:dyDescent="0.6">
      <c r="A6" s="114"/>
      <c r="B6" s="113"/>
      <c r="C6" s="112"/>
      <c r="D6" s="111"/>
      <c r="E6" s="111"/>
      <c r="F6" s="111"/>
      <c r="G6" s="111"/>
      <c r="H6" s="111"/>
      <c r="I6" s="111"/>
      <c r="J6" s="111"/>
      <c r="K6" s="111"/>
      <c r="L6" s="111"/>
      <c r="M6" s="111"/>
      <c r="N6" s="112"/>
      <c r="O6" s="112"/>
      <c r="P6" s="112"/>
      <c r="Q6" s="112"/>
      <c r="R6" s="112"/>
      <c r="S6" s="112"/>
      <c r="T6" s="112"/>
      <c r="U6" s="112"/>
      <c r="V6" s="112"/>
    </row>
    <row r="7" spans="1:22" ht="234" x14ac:dyDescent="0.6">
      <c r="A7" s="120">
        <v>1</v>
      </c>
      <c r="B7" s="120" t="s">
        <v>633</v>
      </c>
      <c r="C7" s="73" t="s">
        <v>634</v>
      </c>
      <c r="D7" s="61" t="s">
        <v>635</v>
      </c>
      <c r="E7" s="62" t="s">
        <v>368</v>
      </c>
      <c r="F7" s="61" t="s">
        <v>79</v>
      </c>
      <c r="G7" s="61">
        <v>2016</v>
      </c>
      <c r="H7" s="61">
        <v>2017</v>
      </c>
      <c r="I7" s="63">
        <v>1785000</v>
      </c>
      <c r="J7" s="74" t="s">
        <v>369</v>
      </c>
      <c r="K7" s="75" t="s">
        <v>370</v>
      </c>
      <c r="L7" s="62" t="s">
        <v>115</v>
      </c>
      <c r="M7" s="62" t="s">
        <v>371</v>
      </c>
      <c r="N7" s="60" t="s">
        <v>632</v>
      </c>
      <c r="O7" s="60" t="s">
        <v>637</v>
      </c>
      <c r="P7" s="60" t="s">
        <v>640</v>
      </c>
      <c r="Q7" s="64">
        <v>1471804</v>
      </c>
      <c r="R7" s="60" t="s">
        <v>641</v>
      </c>
      <c r="S7" s="60"/>
      <c r="T7" s="65"/>
      <c r="U7" s="60" t="s">
        <v>6</v>
      </c>
      <c r="V7" s="60"/>
    </row>
    <row r="8" spans="1:22" s="163" customFormat="1" ht="124.8" x14ac:dyDescent="0.6">
      <c r="A8" s="121"/>
      <c r="B8" s="121"/>
      <c r="C8" s="154" t="s">
        <v>684</v>
      </c>
      <c r="D8" s="155" t="s">
        <v>685</v>
      </c>
      <c r="E8" s="156"/>
      <c r="F8" s="155"/>
      <c r="G8" s="155"/>
      <c r="H8" s="155"/>
      <c r="I8" s="157"/>
      <c r="J8" s="158"/>
      <c r="K8" s="159"/>
      <c r="L8" s="156"/>
      <c r="M8" s="156"/>
      <c r="N8" s="160" t="s">
        <v>632</v>
      </c>
      <c r="O8" s="160" t="s">
        <v>687</v>
      </c>
      <c r="P8" s="160" t="s">
        <v>688</v>
      </c>
      <c r="Q8" s="161" t="s">
        <v>686</v>
      </c>
      <c r="R8" s="160" t="s">
        <v>207</v>
      </c>
      <c r="S8" s="160"/>
      <c r="T8" s="162"/>
      <c r="U8" s="160" t="s">
        <v>6</v>
      </c>
      <c r="V8" s="160"/>
    </row>
    <row r="9" spans="1:22" ht="210.6" x14ac:dyDescent="0.6">
      <c r="A9" s="121"/>
      <c r="B9" s="121"/>
      <c r="C9" s="66" t="s">
        <v>642</v>
      </c>
      <c r="D9" s="61" t="s">
        <v>161</v>
      </c>
      <c r="E9" s="62"/>
      <c r="F9" s="61"/>
      <c r="G9" s="61"/>
      <c r="H9" s="61"/>
      <c r="I9" s="63"/>
      <c r="J9" s="74"/>
      <c r="K9" s="75"/>
      <c r="L9" s="62"/>
      <c r="M9" s="62"/>
      <c r="N9" s="60" t="s">
        <v>638</v>
      </c>
      <c r="O9" s="60" t="s">
        <v>637</v>
      </c>
      <c r="P9" s="60" t="s">
        <v>640</v>
      </c>
      <c r="Q9" s="64">
        <v>7339000</v>
      </c>
      <c r="R9" s="60" t="s">
        <v>207</v>
      </c>
      <c r="S9" s="60" t="s">
        <v>643</v>
      </c>
      <c r="T9" s="65" t="s">
        <v>654</v>
      </c>
      <c r="U9" s="60" t="s">
        <v>6</v>
      </c>
      <c r="V9" s="60" t="s">
        <v>644</v>
      </c>
    </row>
    <row r="10" spans="1:22" ht="210.6" x14ac:dyDescent="0.6">
      <c r="A10" s="122"/>
      <c r="B10" s="122"/>
      <c r="C10" s="66" t="s">
        <v>636</v>
      </c>
      <c r="D10" s="61" t="s">
        <v>161</v>
      </c>
      <c r="E10" s="62"/>
      <c r="F10" s="61"/>
      <c r="G10" s="61"/>
      <c r="H10" s="61"/>
      <c r="I10" s="63"/>
      <c r="J10" s="74"/>
      <c r="K10" s="75"/>
      <c r="L10" s="62"/>
      <c r="M10" s="62"/>
      <c r="N10" s="60" t="s">
        <v>638</v>
      </c>
      <c r="O10" s="60" t="s">
        <v>637</v>
      </c>
      <c r="P10" s="60" t="s">
        <v>639</v>
      </c>
      <c r="Q10" s="64">
        <v>800000</v>
      </c>
      <c r="R10" s="60" t="s">
        <v>207</v>
      </c>
      <c r="S10" s="60" t="s">
        <v>643</v>
      </c>
      <c r="T10" s="65" t="s">
        <v>654</v>
      </c>
      <c r="U10" s="60" t="s">
        <v>6</v>
      </c>
      <c r="V10" s="60" t="s">
        <v>644</v>
      </c>
    </row>
    <row r="11" spans="1:22" ht="210.6" x14ac:dyDescent="0.6">
      <c r="A11" s="16">
        <v>2</v>
      </c>
      <c r="B11" s="17" t="s">
        <v>40</v>
      </c>
      <c r="C11" s="66" t="s">
        <v>645</v>
      </c>
      <c r="D11" s="61" t="s">
        <v>161</v>
      </c>
      <c r="E11" s="62" t="s">
        <v>374</v>
      </c>
      <c r="F11" s="61" t="s">
        <v>79</v>
      </c>
      <c r="G11" s="74" t="s">
        <v>375</v>
      </c>
      <c r="H11" s="61" t="s">
        <v>80</v>
      </c>
      <c r="I11" s="63" t="s">
        <v>464</v>
      </c>
      <c r="J11" s="61" t="s">
        <v>81</v>
      </c>
      <c r="K11" s="62" t="s">
        <v>376</v>
      </c>
      <c r="L11" s="62" t="s">
        <v>115</v>
      </c>
      <c r="M11" s="62" t="s">
        <v>377</v>
      </c>
      <c r="N11" s="60" t="s">
        <v>372</v>
      </c>
      <c r="O11" s="60">
        <v>2018</v>
      </c>
      <c r="P11" s="60" t="s">
        <v>80</v>
      </c>
      <c r="Q11" s="64" t="s">
        <v>468</v>
      </c>
      <c r="R11" s="60" t="s">
        <v>373</v>
      </c>
      <c r="S11" s="60" t="s">
        <v>378</v>
      </c>
      <c r="T11" s="65" t="s">
        <v>654</v>
      </c>
      <c r="U11" s="60" t="s">
        <v>86</v>
      </c>
      <c r="V11" s="60" t="s">
        <v>379</v>
      </c>
    </row>
    <row r="12" spans="1:22" ht="210.6" x14ac:dyDescent="0.6">
      <c r="A12" s="16">
        <v>3</v>
      </c>
      <c r="B12" s="17" t="s">
        <v>380</v>
      </c>
      <c r="C12" s="66" t="s">
        <v>386</v>
      </c>
      <c r="D12" s="61" t="s">
        <v>161</v>
      </c>
      <c r="E12" s="62" t="s">
        <v>381</v>
      </c>
      <c r="F12" s="61" t="s">
        <v>382</v>
      </c>
      <c r="G12" s="61" t="s">
        <v>383</v>
      </c>
      <c r="H12" s="61" t="s">
        <v>80</v>
      </c>
      <c r="I12" s="63">
        <v>50000</v>
      </c>
      <c r="J12" s="61" t="s">
        <v>81</v>
      </c>
      <c r="K12" s="76" t="s">
        <v>384</v>
      </c>
      <c r="L12" s="62" t="s">
        <v>116</v>
      </c>
      <c r="M12" s="62" t="s">
        <v>385</v>
      </c>
      <c r="N12" s="60" t="s">
        <v>387</v>
      </c>
      <c r="O12" s="60">
        <v>2018</v>
      </c>
      <c r="P12" s="60" t="s">
        <v>80</v>
      </c>
      <c r="Q12" s="64">
        <v>30000</v>
      </c>
      <c r="R12" s="77" t="s">
        <v>388</v>
      </c>
      <c r="S12" s="60" t="s">
        <v>389</v>
      </c>
      <c r="T12" s="65" t="s">
        <v>654</v>
      </c>
      <c r="U12" s="60" t="s">
        <v>86</v>
      </c>
      <c r="V12" s="60" t="s">
        <v>379</v>
      </c>
    </row>
    <row r="13" spans="1:22" ht="210.6" x14ac:dyDescent="0.6">
      <c r="A13" s="16">
        <v>4</v>
      </c>
      <c r="B13" s="17" t="s">
        <v>14</v>
      </c>
      <c r="C13" s="66" t="s">
        <v>390</v>
      </c>
      <c r="D13" s="61" t="s">
        <v>161</v>
      </c>
      <c r="E13" s="62" t="s">
        <v>381</v>
      </c>
      <c r="F13" s="61" t="s">
        <v>382</v>
      </c>
      <c r="G13" s="61" t="s">
        <v>383</v>
      </c>
      <c r="H13" s="61" t="s">
        <v>80</v>
      </c>
      <c r="I13" s="63" t="s">
        <v>465</v>
      </c>
      <c r="J13" s="61" t="s">
        <v>81</v>
      </c>
      <c r="K13" s="76" t="s">
        <v>384</v>
      </c>
      <c r="L13" s="62" t="s">
        <v>115</v>
      </c>
      <c r="M13" s="62" t="s">
        <v>385</v>
      </c>
      <c r="N13" s="60" t="s">
        <v>387</v>
      </c>
      <c r="O13" s="60">
        <v>2018</v>
      </c>
      <c r="P13" s="60" t="s">
        <v>80</v>
      </c>
      <c r="Q13" s="64" t="s">
        <v>469</v>
      </c>
      <c r="R13" s="77" t="s">
        <v>388</v>
      </c>
      <c r="S13" s="60" t="s">
        <v>391</v>
      </c>
      <c r="T13" s="65" t="s">
        <v>654</v>
      </c>
      <c r="U13" s="60" t="s">
        <v>392</v>
      </c>
      <c r="V13" s="60" t="s">
        <v>379</v>
      </c>
    </row>
    <row r="14" spans="1:22" ht="210.6" x14ac:dyDescent="0.6">
      <c r="A14" s="16">
        <v>5</v>
      </c>
      <c r="B14" s="17" t="s">
        <v>19</v>
      </c>
      <c r="C14" s="60" t="s">
        <v>397</v>
      </c>
      <c r="D14" s="61" t="s">
        <v>161</v>
      </c>
      <c r="E14" s="62" t="s">
        <v>393</v>
      </c>
      <c r="F14" s="61" t="s">
        <v>382</v>
      </c>
      <c r="G14" s="61" t="s">
        <v>394</v>
      </c>
      <c r="H14" s="61" t="s">
        <v>80</v>
      </c>
      <c r="I14" s="63">
        <v>10000</v>
      </c>
      <c r="J14" s="61" t="s">
        <v>81</v>
      </c>
      <c r="K14" s="62" t="s">
        <v>395</v>
      </c>
      <c r="L14" s="62"/>
      <c r="M14" s="62" t="s">
        <v>396</v>
      </c>
      <c r="N14" s="60" t="s">
        <v>161</v>
      </c>
      <c r="O14" s="60" t="s">
        <v>398</v>
      </c>
      <c r="P14" s="60" t="s">
        <v>80</v>
      </c>
      <c r="Q14" s="64">
        <v>10000</v>
      </c>
      <c r="R14" s="60" t="s">
        <v>399</v>
      </c>
      <c r="S14" s="60" t="s">
        <v>400</v>
      </c>
      <c r="T14" s="65" t="s">
        <v>654</v>
      </c>
      <c r="U14" s="60"/>
      <c r="V14" s="60" t="s">
        <v>401</v>
      </c>
    </row>
    <row r="15" spans="1:22" ht="210.6" x14ac:dyDescent="0.6">
      <c r="A15" s="16">
        <v>6</v>
      </c>
      <c r="B15" s="17" t="s">
        <v>16</v>
      </c>
      <c r="C15" s="66" t="s">
        <v>402</v>
      </c>
      <c r="D15" s="61" t="s">
        <v>161</v>
      </c>
      <c r="E15" s="62"/>
      <c r="F15" s="61"/>
      <c r="G15" s="61"/>
      <c r="H15" s="61"/>
      <c r="I15" s="63"/>
      <c r="J15" s="61"/>
      <c r="K15" s="62"/>
      <c r="L15" s="62"/>
      <c r="M15" s="62"/>
      <c r="N15" s="60" t="s">
        <v>387</v>
      </c>
      <c r="O15" s="60">
        <v>2018</v>
      </c>
      <c r="P15" s="60" t="s">
        <v>80</v>
      </c>
      <c r="Q15" s="64">
        <v>9000</v>
      </c>
      <c r="R15" s="60" t="s">
        <v>399</v>
      </c>
      <c r="S15" s="60" t="s">
        <v>403</v>
      </c>
      <c r="T15" s="65" t="s">
        <v>654</v>
      </c>
      <c r="U15" s="60" t="s">
        <v>6</v>
      </c>
      <c r="V15" s="60" t="s">
        <v>404</v>
      </c>
    </row>
    <row r="16" spans="1:22" ht="210.6" x14ac:dyDescent="0.6">
      <c r="A16" s="16">
        <v>7</v>
      </c>
      <c r="B16" s="17" t="s">
        <v>15</v>
      </c>
      <c r="C16" s="60" t="s">
        <v>354</v>
      </c>
      <c r="D16" s="61" t="s">
        <v>747</v>
      </c>
      <c r="E16" s="62" t="s">
        <v>354</v>
      </c>
      <c r="F16" s="62"/>
      <c r="G16" s="61" t="s">
        <v>405</v>
      </c>
      <c r="H16" s="61" t="s">
        <v>80</v>
      </c>
      <c r="I16" s="63"/>
      <c r="J16" s="61" t="s">
        <v>406</v>
      </c>
      <c r="K16" s="62" t="s">
        <v>407</v>
      </c>
      <c r="L16" s="61" t="s">
        <v>161</v>
      </c>
      <c r="M16" s="62" t="s">
        <v>408</v>
      </c>
      <c r="N16" s="60" t="s">
        <v>122</v>
      </c>
      <c r="O16" s="60">
        <v>2018</v>
      </c>
      <c r="P16" s="60">
        <v>2022</v>
      </c>
      <c r="Q16" s="64"/>
      <c r="R16" s="60" t="s">
        <v>409</v>
      </c>
      <c r="S16" s="60" t="s">
        <v>410</v>
      </c>
      <c r="T16" s="65" t="s">
        <v>654</v>
      </c>
      <c r="U16" s="60" t="s">
        <v>295</v>
      </c>
      <c r="V16" s="60" t="s">
        <v>404</v>
      </c>
    </row>
    <row r="17" spans="1:22" ht="210.6" x14ac:dyDescent="0.6">
      <c r="A17" s="16">
        <v>8</v>
      </c>
      <c r="B17" s="17" t="s">
        <v>26</v>
      </c>
      <c r="C17" s="66" t="s">
        <v>288</v>
      </c>
      <c r="D17" s="61" t="s">
        <v>161</v>
      </c>
      <c r="E17" s="62" t="s">
        <v>411</v>
      </c>
      <c r="F17" s="61" t="s">
        <v>79</v>
      </c>
      <c r="G17" s="61" t="s">
        <v>394</v>
      </c>
      <c r="H17" s="61" t="s">
        <v>80</v>
      </c>
      <c r="I17" s="63">
        <v>100000</v>
      </c>
      <c r="J17" s="61" t="s">
        <v>81</v>
      </c>
      <c r="K17" s="62" t="s">
        <v>412</v>
      </c>
      <c r="L17" s="62"/>
      <c r="M17" s="62" t="s">
        <v>413</v>
      </c>
      <c r="N17" s="60" t="s">
        <v>372</v>
      </c>
      <c r="O17" s="60">
        <v>2018</v>
      </c>
      <c r="P17" s="60" t="s">
        <v>80</v>
      </c>
      <c r="Q17" s="64">
        <v>5000</v>
      </c>
      <c r="R17" s="65" t="s">
        <v>414</v>
      </c>
      <c r="S17" s="60" t="s">
        <v>415</v>
      </c>
      <c r="T17" s="65" t="s">
        <v>654</v>
      </c>
      <c r="U17" s="60" t="s">
        <v>86</v>
      </c>
      <c r="V17" s="60" t="s">
        <v>404</v>
      </c>
    </row>
    <row r="18" spans="1:22" ht="210.6" x14ac:dyDescent="0.6">
      <c r="A18" s="16">
        <v>9</v>
      </c>
      <c r="B18" s="17" t="s">
        <v>39</v>
      </c>
      <c r="C18" s="66" t="s">
        <v>418</v>
      </c>
      <c r="D18" s="61" t="s">
        <v>161</v>
      </c>
      <c r="E18" s="62" t="s">
        <v>416</v>
      </c>
      <c r="F18" s="61" t="s">
        <v>79</v>
      </c>
      <c r="G18" s="61" t="s">
        <v>394</v>
      </c>
      <c r="H18" s="61" t="s">
        <v>405</v>
      </c>
      <c r="I18" s="63" t="s">
        <v>466</v>
      </c>
      <c r="J18" s="61" t="s">
        <v>81</v>
      </c>
      <c r="K18" s="62" t="s">
        <v>417</v>
      </c>
      <c r="L18" s="62"/>
      <c r="M18" s="62" t="s">
        <v>366</v>
      </c>
      <c r="N18" s="60" t="s">
        <v>372</v>
      </c>
      <c r="O18" s="60" t="s">
        <v>398</v>
      </c>
      <c r="P18" s="60" t="s">
        <v>419</v>
      </c>
      <c r="Q18" s="60" t="s">
        <v>466</v>
      </c>
      <c r="R18" s="60" t="s">
        <v>373</v>
      </c>
      <c r="S18" s="60" t="s">
        <v>420</v>
      </c>
      <c r="T18" s="65" t="s">
        <v>654</v>
      </c>
      <c r="U18" s="60" t="s">
        <v>86</v>
      </c>
      <c r="V18" s="60" t="s">
        <v>404</v>
      </c>
    </row>
    <row r="19" spans="1:22" ht="210.6" x14ac:dyDescent="0.6">
      <c r="A19" s="120">
        <v>10</v>
      </c>
      <c r="B19" s="120" t="s">
        <v>679</v>
      </c>
      <c r="C19" s="66" t="s">
        <v>421</v>
      </c>
      <c r="D19" s="61" t="s">
        <v>161</v>
      </c>
      <c r="E19" s="62" t="s">
        <v>421</v>
      </c>
      <c r="F19" s="61" t="s">
        <v>79</v>
      </c>
      <c r="G19" s="61">
        <v>2013</v>
      </c>
      <c r="H19" s="61"/>
      <c r="I19" s="63">
        <v>40000</v>
      </c>
      <c r="J19" s="61" t="s">
        <v>81</v>
      </c>
      <c r="K19" s="62" t="s">
        <v>422</v>
      </c>
      <c r="L19" s="62"/>
      <c r="M19" s="62" t="s">
        <v>423</v>
      </c>
      <c r="N19" s="60" t="s">
        <v>372</v>
      </c>
      <c r="O19" s="60" t="s">
        <v>398</v>
      </c>
      <c r="P19" s="60" t="s">
        <v>80</v>
      </c>
      <c r="Q19" s="64">
        <v>50000</v>
      </c>
      <c r="R19" s="60" t="s">
        <v>373</v>
      </c>
      <c r="S19" s="60" t="s">
        <v>424</v>
      </c>
      <c r="T19" s="65" t="s">
        <v>654</v>
      </c>
      <c r="U19" s="60" t="s">
        <v>86</v>
      </c>
      <c r="V19" s="60" t="s">
        <v>404</v>
      </c>
    </row>
    <row r="20" spans="1:22" s="148" customFormat="1" ht="312" x14ac:dyDescent="0.6">
      <c r="A20" s="121"/>
      <c r="B20" s="121"/>
      <c r="C20" s="150" t="s">
        <v>736</v>
      </c>
      <c r="D20" s="164" t="s">
        <v>747</v>
      </c>
      <c r="E20" s="164" t="s">
        <v>203</v>
      </c>
      <c r="F20" s="164"/>
      <c r="G20" s="165"/>
      <c r="H20" s="164"/>
      <c r="I20" s="166"/>
      <c r="J20" s="143"/>
      <c r="K20" s="164"/>
      <c r="L20" s="164"/>
      <c r="M20" s="164"/>
      <c r="N20" s="150" t="s">
        <v>122</v>
      </c>
      <c r="O20" s="167">
        <v>2018</v>
      </c>
      <c r="P20" s="168">
        <v>2022</v>
      </c>
      <c r="Q20" s="169">
        <v>500000</v>
      </c>
      <c r="R20" s="150" t="s">
        <v>207</v>
      </c>
      <c r="S20" s="150" t="s">
        <v>204</v>
      </c>
      <c r="T20" s="162" t="s">
        <v>731</v>
      </c>
      <c r="U20" s="150" t="s">
        <v>6</v>
      </c>
      <c r="V20" s="150" t="s">
        <v>732</v>
      </c>
    </row>
    <row r="21" spans="1:22" s="163" customFormat="1" ht="210.6" x14ac:dyDescent="0.6">
      <c r="A21" s="121"/>
      <c r="B21" s="121"/>
      <c r="C21" s="170" t="s">
        <v>680</v>
      </c>
      <c r="D21" s="155" t="s">
        <v>161</v>
      </c>
      <c r="E21" s="156"/>
      <c r="F21" s="155"/>
      <c r="G21" s="155"/>
      <c r="H21" s="155"/>
      <c r="I21" s="157"/>
      <c r="J21" s="155"/>
      <c r="K21" s="156"/>
      <c r="L21" s="156"/>
      <c r="M21" s="156"/>
      <c r="N21" s="160" t="s">
        <v>681</v>
      </c>
      <c r="O21" s="160" t="s">
        <v>637</v>
      </c>
      <c r="P21" s="160" t="s">
        <v>682</v>
      </c>
      <c r="Q21" s="161" t="s">
        <v>683</v>
      </c>
      <c r="R21" s="160" t="s">
        <v>207</v>
      </c>
      <c r="S21" s="160" t="s">
        <v>605</v>
      </c>
      <c r="T21" s="162" t="s">
        <v>654</v>
      </c>
      <c r="U21" s="160" t="s">
        <v>6</v>
      </c>
      <c r="V21" s="160" t="s">
        <v>624</v>
      </c>
    </row>
    <row r="22" spans="1:22" s="163" customFormat="1" ht="210.6" x14ac:dyDescent="0.6">
      <c r="A22" s="122"/>
      <c r="B22" s="122"/>
      <c r="C22" s="170" t="s">
        <v>646</v>
      </c>
      <c r="D22" s="155" t="s">
        <v>747</v>
      </c>
      <c r="E22" s="156"/>
      <c r="F22" s="155"/>
      <c r="G22" s="155"/>
      <c r="H22" s="155"/>
      <c r="I22" s="157"/>
      <c r="J22" s="155"/>
      <c r="K22" s="156"/>
      <c r="L22" s="156"/>
      <c r="M22" s="156"/>
      <c r="N22" s="160" t="s">
        <v>122</v>
      </c>
      <c r="O22" s="160" t="s">
        <v>637</v>
      </c>
      <c r="P22" s="160" t="s">
        <v>647</v>
      </c>
      <c r="Q22" s="161">
        <v>288000</v>
      </c>
      <c r="R22" s="160" t="s">
        <v>207</v>
      </c>
      <c r="S22" s="160" t="s">
        <v>643</v>
      </c>
      <c r="T22" s="162" t="s">
        <v>654</v>
      </c>
      <c r="U22" s="160" t="s">
        <v>86</v>
      </c>
      <c r="V22" s="160" t="s">
        <v>644</v>
      </c>
    </row>
    <row r="23" spans="1:22" ht="210.6" x14ac:dyDescent="0.6">
      <c r="A23" s="16">
        <v>11</v>
      </c>
      <c r="B23" s="17" t="s">
        <v>27</v>
      </c>
      <c r="C23" s="66" t="s">
        <v>421</v>
      </c>
      <c r="D23" s="61" t="s">
        <v>161</v>
      </c>
      <c r="E23" s="62" t="s">
        <v>421</v>
      </c>
      <c r="F23" s="61" t="s">
        <v>79</v>
      </c>
      <c r="G23" s="61">
        <v>2013</v>
      </c>
      <c r="H23" s="61"/>
      <c r="I23" s="63">
        <v>150000</v>
      </c>
      <c r="J23" s="61" t="s">
        <v>81</v>
      </c>
      <c r="K23" s="62" t="s">
        <v>422</v>
      </c>
      <c r="L23" s="62"/>
      <c r="M23" s="62" t="s">
        <v>423</v>
      </c>
      <c r="N23" s="60" t="s">
        <v>372</v>
      </c>
      <c r="O23" s="60" t="s">
        <v>398</v>
      </c>
      <c r="P23" s="60" t="s">
        <v>80</v>
      </c>
      <c r="Q23" s="64">
        <v>200000</v>
      </c>
      <c r="R23" s="60" t="s">
        <v>373</v>
      </c>
      <c r="S23" s="60" t="s">
        <v>424</v>
      </c>
      <c r="T23" s="65" t="s">
        <v>654</v>
      </c>
      <c r="U23" s="60" t="s">
        <v>86</v>
      </c>
      <c r="V23" s="60" t="s">
        <v>404</v>
      </c>
    </row>
    <row r="24" spans="1:22" ht="210.6" x14ac:dyDescent="0.6">
      <c r="A24" s="16">
        <v>12</v>
      </c>
      <c r="B24" s="17" t="s">
        <v>425</v>
      </c>
      <c r="C24" s="66" t="s">
        <v>426</v>
      </c>
      <c r="D24" s="61" t="s">
        <v>161</v>
      </c>
      <c r="E24" s="62" t="s">
        <v>426</v>
      </c>
      <c r="F24" s="61" t="s">
        <v>79</v>
      </c>
      <c r="G24" s="61">
        <v>2016</v>
      </c>
      <c r="H24" s="61" t="s">
        <v>80</v>
      </c>
      <c r="I24" s="63" t="s">
        <v>467</v>
      </c>
      <c r="J24" s="61" t="s">
        <v>81</v>
      </c>
      <c r="K24" s="62" t="s">
        <v>427</v>
      </c>
      <c r="L24" s="62"/>
      <c r="M24" s="62" t="s">
        <v>427</v>
      </c>
      <c r="N24" s="60" t="s">
        <v>428</v>
      </c>
      <c r="O24" s="60">
        <v>2018</v>
      </c>
      <c r="P24" s="60" t="s">
        <v>80</v>
      </c>
      <c r="Q24" s="64" t="s">
        <v>467</v>
      </c>
      <c r="R24" s="65" t="s">
        <v>414</v>
      </c>
      <c r="S24" s="60" t="s">
        <v>426</v>
      </c>
      <c r="T24" s="65" t="s">
        <v>654</v>
      </c>
      <c r="U24" s="60" t="s">
        <v>86</v>
      </c>
      <c r="V24" s="60" t="s">
        <v>429</v>
      </c>
    </row>
  </sheetData>
  <mergeCells count="30">
    <mergeCell ref="C1:V1"/>
    <mergeCell ref="B2:B6"/>
    <mergeCell ref="D3:D6"/>
    <mergeCell ref="E3:E6"/>
    <mergeCell ref="J3:J6"/>
    <mergeCell ref="O4:O6"/>
    <mergeCell ref="K3:K6"/>
    <mergeCell ref="L3:L6"/>
    <mergeCell ref="M3:M6"/>
    <mergeCell ref="G4:G6"/>
    <mergeCell ref="H4:H6"/>
    <mergeCell ref="I3:I6"/>
    <mergeCell ref="C3:C6"/>
    <mergeCell ref="C2:V2"/>
    <mergeCell ref="Q3:Q6"/>
    <mergeCell ref="P4:P6"/>
    <mergeCell ref="S3:S6"/>
    <mergeCell ref="T3:T6"/>
    <mergeCell ref="U3:U6"/>
    <mergeCell ref="V3:V6"/>
    <mergeCell ref="A2:A6"/>
    <mergeCell ref="F3:F6"/>
    <mergeCell ref="G3:H3"/>
    <mergeCell ref="N3:N6"/>
    <mergeCell ref="O3:P3"/>
    <mergeCell ref="B7:B10"/>
    <mergeCell ref="A7:A10"/>
    <mergeCell ref="B19:B22"/>
    <mergeCell ref="A19:A22"/>
    <mergeCell ref="R3:R6"/>
  </mergeCells>
  <pageMargins left="0.70866141732283472" right="0.70866141732283472" top="0.74803149606299213" bottom="0.74803149606299213" header="0.31496062992125984" footer="0.31496062992125984"/>
  <pageSetup scale="18" fitToWidth="2" fitToHeight="3" orientation="landscape"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view="pageBreakPreview" topLeftCell="B1" zoomScale="25" zoomScaleNormal="25" zoomScaleSheetLayoutView="25" workbookViewId="0">
      <pane xSplit="2" ySplit="6" topLeftCell="D7" activePane="bottomRight" state="frozen"/>
      <selection activeCell="B1" sqref="B1"/>
      <selection pane="topRight" activeCell="D1" sqref="D1"/>
      <selection pane="bottomLeft" activeCell="B7" sqref="B7"/>
      <selection pane="bottomRight" activeCell="B7" sqref="B7:B8"/>
    </sheetView>
  </sheetViews>
  <sheetFormatPr defaultColWidth="8.88671875" defaultRowHeight="31.2" x14ac:dyDescent="0.6"/>
  <cols>
    <col min="1" max="1" width="18.33203125" style="6" customWidth="1"/>
    <col min="2" max="2" width="82.109375" style="6" customWidth="1"/>
    <col min="3" max="3" width="117" style="6" customWidth="1"/>
    <col min="4" max="4" width="49.109375" style="6" customWidth="1"/>
    <col min="5" max="5" width="53.6640625" style="6" hidden="1" customWidth="1"/>
    <col min="6" max="6" width="45.88671875" style="6" hidden="1" customWidth="1"/>
    <col min="7" max="7" width="34.109375" style="6" hidden="1" customWidth="1"/>
    <col min="8" max="9" width="43.6640625" style="6" hidden="1" customWidth="1"/>
    <col min="10" max="10" width="22.33203125" style="6" hidden="1" customWidth="1"/>
    <col min="11" max="11" width="40.44140625" style="6" hidden="1" customWidth="1"/>
    <col min="12" max="12" width="54.109375" style="6" hidden="1" customWidth="1"/>
    <col min="13" max="13" width="53.44140625" style="6" hidden="1" customWidth="1"/>
    <col min="14" max="14" width="58" style="6" customWidth="1"/>
    <col min="15" max="15" width="34.109375" style="6" customWidth="1"/>
    <col min="16" max="17" width="34.44140625" style="6" customWidth="1"/>
    <col min="18" max="18" width="39.88671875" style="6" customWidth="1"/>
    <col min="19" max="19" width="28.6640625" style="6" customWidth="1"/>
    <col min="20" max="20" width="54.109375" style="6" bestFit="1" customWidth="1"/>
    <col min="21" max="21" width="32.6640625" style="6" bestFit="1" customWidth="1"/>
    <col min="22" max="22" width="53.44140625" style="6" bestFit="1" customWidth="1"/>
    <col min="23" max="16384" width="8.88671875" style="6"/>
  </cols>
  <sheetData>
    <row r="1" spans="1:22" s="21" customFormat="1" x14ac:dyDescent="0.6">
      <c r="A1" s="1"/>
      <c r="B1" s="137" t="s">
        <v>63</v>
      </c>
      <c r="C1" s="140" t="s">
        <v>606</v>
      </c>
      <c r="D1" s="140"/>
      <c r="E1" s="140"/>
      <c r="F1" s="140"/>
      <c r="G1" s="140"/>
      <c r="H1" s="140"/>
      <c r="I1" s="140"/>
      <c r="J1" s="140"/>
      <c r="K1" s="140"/>
      <c r="L1" s="140"/>
      <c r="M1" s="140"/>
      <c r="N1" s="140"/>
      <c r="O1" s="140"/>
      <c r="P1" s="140"/>
      <c r="Q1" s="140"/>
      <c r="R1" s="140"/>
      <c r="S1" s="140"/>
      <c r="T1" s="140"/>
      <c r="U1" s="140"/>
      <c r="V1" s="140"/>
    </row>
    <row r="2" spans="1:22" s="21" customFormat="1" x14ac:dyDescent="0.6">
      <c r="A2" s="114" t="s">
        <v>603</v>
      </c>
      <c r="B2" s="113" t="s">
        <v>598</v>
      </c>
      <c r="C2" s="115" t="s">
        <v>58</v>
      </c>
      <c r="D2" s="115"/>
      <c r="E2" s="115"/>
      <c r="F2" s="115"/>
      <c r="G2" s="115"/>
      <c r="H2" s="115"/>
      <c r="I2" s="115"/>
      <c r="J2" s="115"/>
      <c r="K2" s="115"/>
      <c r="L2" s="115"/>
      <c r="M2" s="115"/>
      <c r="N2" s="115"/>
      <c r="O2" s="115"/>
      <c r="P2" s="115"/>
      <c r="Q2" s="115"/>
      <c r="R2" s="115"/>
      <c r="S2" s="115"/>
      <c r="T2" s="115"/>
      <c r="U2" s="115"/>
      <c r="V2" s="115"/>
    </row>
    <row r="3" spans="1:22" ht="31.2" customHeight="1" x14ac:dyDescent="0.6">
      <c r="A3" s="114"/>
      <c r="B3" s="113"/>
      <c r="C3" s="112" t="s">
        <v>604</v>
      </c>
      <c r="D3" s="111" t="s">
        <v>59</v>
      </c>
      <c r="E3" s="111" t="s">
        <v>56</v>
      </c>
      <c r="F3" s="111" t="s">
        <v>57</v>
      </c>
      <c r="G3" s="111" t="s">
        <v>1</v>
      </c>
      <c r="H3" s="111"/>
      <c r="I3" s="111" t="s">
        <v>292</v>
      </c>
      <c r="J3" s="111" t="s">
        <v>60</v>
      </c>
      <c r="K3" s="111" t="s">
        <v>54</v>
      </c>
      <c r="L3" s="111" t="s">
        <v>55</v>
      </c>
      <c r="M3" s="111" t="s">
        <v>0</v>
      </c>
      <c r="N3" s="112" t="s">
        <v>754</v>
      </c>
      <c r="O3" s="112" t="s">
        <v>1</v>
      </c>
      <c r="P3" s="112"/>
      <c r="Q3" s="112" t="s">
        <v>292</v>
      </c>
      <c r="R3" s="112" t="s">
        <v>60</v>
      </c>
      <c r="S3" s="112" t="s">
        <v>61</v>
      </c>
      <c r="T3" s="112" t="s">
        <v>55</v>
      </c>
      <c r="U3" s="112" t="s">
        <v>62</v>
      </c>
      <c r="V3" s="112" t="s">
        <v>0</v>
      </c>
    </row>
    <row r="4" spans="1:22" x14ac:dyDescent="0.6">
      <c r="A4" s="114"/>
      <c r="B4" s="113"/>
      <c r="C4" s="112"/>
      <c r="D4" s="111"/>
      <c r="E4" s="111"/>
      <c r="F4" s="111"/>
      <c r="G4" s="111" t="s">
        <v>3</v>
      </c>
      <c r="H4" s="111" t="s">
        <v>2</v>
      </c>
      <c r="I4" s="111"/>
      <c r="J4" s="111"/>
      <c r="K4" s="111"/>
      <c r="L4" s="111"/>
      <c r="M4" s="111"/>
      <c r="N4" s="112"/>
      <c r="O4" s="112" t="s">
        <v>3</v>
      </c>
      <c r="P4" s="112" t="s">
        <v>2</v>
      </c>
      <c r="Q4" s="112"/>
      <c r="R4" s="112"/>
      <c r="S4" s="112"/>
      <c r="T4" s="112"/>
      <c r="U4" s="112"/>
      <c r="V4" s="112"/>
    </row>
    <row r="5" spans="1:22" x14ac:dyDescent="0.6">
      <c r="A5" s="114"/>
      <c r="B5" s="113"/>
      <c r="C5" s="112"/>
      <c r="D5" s="111"/>
      <c r="E5" s="111"/>
      <c r="F5" s="111"/>
      <c r="G5" s="111"/>
      <c r="H5" s="111"/>
      <c r="I5" s="111"/>
      <c r="J5" s="111"/>
      <c r="K5" s="111"/>
      <c r="L5" s="111"/>
      <c r="M5" s="111"/>
      <c r="N5" s="112"/>
      <c r="O5" s="112"/>
      <c r="P5" s="112"/>
      <c r="Q5" s="112"/>
      <c r="R5" s="112"/>
      <c r="S5" s="112"/>
      <c r="T5" s="112"/>
      <c r="U5" s="112"/>
      <c r="V5" s="112"/>
    </row>
    <row r="6" spans="1:22" x14ac:dyDescent="0.6">
      <c r="A6" s="114"/>
      <c r="B6" s="113"/>
      <c r="C6" s="112"/>
      <c r="D6" s="111"/>
      <c r="E6" s="111"/>
      <c r="F6" s="111"/>
      <c r="G6" s="111"/>
      <c r="H6" s="111"/>
      <c r="I6" s="111"/>
      <c r="J6" s="111"/>
      <c r="K6" s="111"/>
      <c r="L6" s="111"/>
      <c r="M6" s="111"/>
      <c r="N6" s="112"/>
      <c r="O6" s="112"/>
      <c r="P6" s="112"/>
      <c r="Q6" s="112"/>
      <c r="R6" s="112"/>
      <c r="S6" s="112"/>
      <c r="T6" s="112"/>
      <c r="U6" s="112"/>
      <c r="V6" s="112"/>
    </row>
    <row r="7" spans="1:22" ht="343.2" x14ac:dyDescent="0.6">
      <c r="A7" s="113">
        <v>1</v>
      </c>
      <c r="B7" s="113" t="s">
        <v>28</v>
      </c>
      <c r="C7" s="78" t="s">
        <v>304</v>
      </c>
      <c r="D7" s="79" t="s">
        <v>297</v>
      </c>
      <c r="E7" s="79" t="s">
        <v>298</v>
      </c>
      <c r="F7" s="79" t="s">
        <v>299</v>
      </c>
      <c r="G7" s="79" t="s">
        <v>217</v>
      </c>
      <c r="H7" s="80" t="s">
        <v>300</v>
      </c>
      <c r="I7" s="79"/>
      <c r="J7" s="79" t="s">
        <v>301</v>
      </c>
      <c r="K7" s="79" t="str">
        <f>$K$8</f>
        <v>Budget constrains</v>
      </c>
      <c r="L7" s="81" t="s">
        <v>302</v>
      </c>
      <c r="M7" s="79" t="s">
        <v>303</v>
      </c>
      <c r="N7" s="78" t="s">
        <v>305</v>
      </c>
      <c r="O7" s="82" t="s">
        <v>217</v>
      </c>
      <c r="P7" s="78" t="s">
        <v>122</v>
      </c>
      <c r="Q7" s="67"/>
      <c r="R7" s="78" t="s">
        <v>123</v>
      </c>
      <c r="S7" s="78" t="s">
        <v>124</v>
      </c>
      <c r="T7" s="78" t="str">
        <f>$L$7</f>
        <v>AHA:Dr Mulugeta 0788232742 mulugetatenna59@gmail.com ARC:Liliane Birasa 0788318644
LilianB@arc.org
SCI: Stanis Ngarukiye 0788304030
UNHCR: Jeanne Mumporeze 0788648002 mumporez@unhcr.org</v>
      </c>
      <c r="U7" s="78" t="s">
        <v>295</v>
      </c>
      <c r="V7" s="79" t="str">
        <f>$K$8</f>
        <v>Budget constrains</v>
      </c>
    </row>
    <row r="8" spans="1:22" ht="124.8" x14ac:dyDescent="0.6">
      <c r="A8" s="113"/>
      <c r="B8" s="113"/>
      <c r="C8" s="78" t="str">
        <f>$E$8</f>
        <v>Provision of reproductive health kits, capacity building of health providers on MISP</v>
      </c>
      <c r="D8" s="79" t="s">
        <v>306</v>
      </c>
      <c r="E8" s="79" t="s">
        <v>126</v>
      </c>
      <c r="F8" s="79" t="s">
        <v>299</v>
      </c>
      <c r="G8" s="79" t="s">
        <v>217</v>
      </c>
      <c r="H8" s="79" t="s">
        <v>128</v>
      </c>
      <c r="I8" s="79"/>
      <c r="J8" s="79" t="s">
        <v>301</v>
      </c>
      <c r="K8" s="79" t="s">
        <v>129</v>
      </c>
      <c r="L8" s="79" t="s">
        <v>130</v>
      </c>
      <c r="M8" s="79" t="s">
        <v>307</v>
      </c>
      <c r="N8" s="78" t="s">
        <v>308</v>
      </c>
      <c r="O8" s="82">
        <v>43101</v>
      </c>
      <c r="P8" s="78" t="s">
        <v>122</v>
      </c>
      <c r="Q8" s="67"/>
      <c r="R8" s="83" t="s">
        <v>219</v>
      </c>
      <c r="S8" s="78" t="s">
        <v>124</v>
      </c>
      <c r="T8" s="78" t="str">
        <f>$L$8</f>
        <v>Vestine mutarabayire@unfpa.org 0788510540</v>
      </c>
      <c r="U8" s="78" t="s">
        <v>125</v>
      </c>
      <c r="V8" s="78" t="s">
        <v>131</v>
      </c>
    </row>
    <row r="9" spans="1:22" ht="374.4" x14ac:dyDescent="0.6">
      <c r="A9" s="11">
        <v>2</v>
      </c>
      <c r="B9" s="22" t="s">
        <v>132</v>
      </c>
      <c r="C9" s="78" t="s">
        <v>132</v>
      </c>
      <c r="D9" s="79" t="s">
        <v>309</v>
      </c>
      <c r="E9" s="79" t="s">
        <v>310</v>
      </c>
      <c r="F9" s="79" t="s">
        <v>299</v>
      </c>
      <c r="G9" s="79" t="s">
        <v>69</v>
      </c>
      <c r="H9" s="79" t="s">
        <v>69</v>
      </c>
      <c r="I9" s="79"/>
      <c r="J9" s="79" t="s">
        <v>301</v>
      </c>
      <c r="K9" s="79" t="s">
        <v>69</v>
      </c>
      <c r="L9" s="79" t="s">
        <v>311</v>
      </c>
      <c r="M9" s="84" t="s">
        <v>312</v>
      </c>
      <c r="N9" s="78" t="s">
        <v>135</v>
      </c>
      <c r="O9" s="82">
        <v>43101</v>
      </c>
      <c r="P9" s="78" t="s">
        <v>122</v>
      </c>
      <c r="Q9" s="67"/>
      <c r="R9" s="78" t="s">
        <v>219</v>
      </c>
      <c r="S9" s="85" t="s">
        <v>313</v>
      </c>
      <c r="T9" s="78" t="str">
        <f>$T$7</f>
        <v>AHA:Dr Mulugeta 0788232742 mulugetatenna59@gmail.com ARC:Liliane Birasa 0788318644
LilianB@arc.org
SCI: Stanis Ngarukiye 0788304030
UNHCR: Jeanne Mumporeze 0788648002 mumporez@unhcr.org</v>
      </c>
      <c r="U9" s="78" t="s">
        <v>133</v>
      </c>
      <c r="V9" s="78" t="s">
        <v>312</v>
      </c>
    </row>
    <row r="10" spans="1:22" ht="343.2" x14ac:dyDescent="0.6">
      <c r="A10" s="11">
        <v>3</v>
      </c>
      <c r="B10" s="22" t="s">
        <v>29</v>
      </c>
      <c r="C10" s="78" t="str">
        <f>$E$10</f>
        <v>Incorporate into routine care and service delivery</v>
      </c>
      <c r="D10" s="79" t="s">
        <v>314</v>
      </c>
      <c r="E10" s="79" t="s">
        <v>315</v>
      </c>
      <c r="F10" s="79" t="s">
        <v>299</v>
      </c>
      <c r="G10" s="79" t="s">
        <v>128</v>
      </c>
      <c r="H10" s="79" t="s">
        <v>128</v>
      </c>
      <c r="I10" s="79"/>
      <c r="J10" s="79" t="str">
        <f>$J$7</f>
        <v>All six camps</v>
      </c>
      <c r="K10" s="79" t="s">
        <v>69</v>
      </c>
      <c r="L10" s="81" t="s">
        <v>302</v>
      </c>
      <c r="M10" s="84" t="s">
        <v>316</v>
      </c>
      <c r="N10" s="78" t="s">
        <v>135</v>
      </c>
      <c r="O10" s="82">
        <v>43101</v>
      </c>
      <c r="P10" s="78" t="s">
        <v>317</v>
      </c>
      <c r="Q10" s="67"/>
      <c r="R10" s="78" t="s">
        <v>219</v>
      </c>
      <c r="S10" s="78" t="s">
        <v>69</v>
      </c>
      <c r="T10" s="78" t="str">
        <f>$L$7</f>
        <v>AHA:Dr Mulugeta 0788232742 mulugetatenna59@gmail.com ARC:Liliane Birasa 0788318644
LilianB@arc.org
SCI: Stanis Ngarukiye 0788304030
UNHCR: Jeanne Mumporeze 0788648002 mumporez@unhcr.org</v>
      </c>
      <c r="U10" s="78" t="s">
        <v>69</v>
      </c>
      <c r="V10" s="78" t="s">
        <v>318</v>
      </c>
    </row>
    <row r="11" spans="1:22" ht="343.2" x14ac:dyDescent="0.6">
      <c r="A11" s="11">
        <v>4</v>
      </c>
      <c r="B11" s="22" t="s">
        <v>30</v>
      </c>
      <c r="C11" s="78" t="str">
        <f>$E$11</f>
        <v>High Qulity HIV prevention , treatment, care and support and RH services among pregnant women, children youth and key population</v>
      </c>
      <c r="D11" s="79" t="s">
        <v>319</v>
      </c>
      <c r="E11" s="79" t="s">
        <v>134</v>
      </c>
      <c r="F11" s="79" t="s">
        <v>299</v>
      </c>
      <c r="G11" s="79" t="s">
        <v>320</v>
      </c>
      <c r="H11" s="79" t="s">
        <v>321</v>
      </c>
      <c r="I11" s="79"/>
      <c r="J11" s="79" t="str">
        <f>$J$7</f>
        <v>All six camps</v>
      </c>
      <c r="K11" s="79" t="s">
        <v>69</v>
      </c>
      <c r="L11" s="79" t="s">
        <v>302</v>
      </c>
      <c r="M11" s="84" t="s">
        <v>322</v>
      </c>
      <c r="N11" s="78" t="s">
        <v>135</v>
      </c>
      <c r="O11" s="78">
        <v>43101</v>
      </c>
      <c r="P11" s="78" t="s">
        <v>317</v>
      </c>
      <c r="Q11" s="67"/>
      <c r="R11" s="78" t="s">
        <v>219</v>
      </c>
      <c r="S11" s="78" t="s">
        <v>124</v>
      </c>
      <c r="T11" s="78" t="str">
        <f>$L$7</f>
        <v>AHA:Dr Mulugeta 0788232742 mulugetatenna59@gmail.com ARC:Liliane Birasa 0788318644
LilianB@arc.org
SCI: Stanis Ngarukiye 0788304030
UNHCR: Jeanne Mumporeze 0788648002 mumporez@unhcr.org</v>
      </c>
      <c r="U11" s="78" t="s">
        <v>125</v>
      </c>
      <c r="V11" s="78" t="str">
        <f>$M$11</f>
        <v>Technical support, supervision, monitoring, evaluation</v>
      </c>
    </row>
    <row r="12" spans="1:22" s="153" customFormat="1" ht="208.95" customHeight="1" x14ac:dyDescent="0.6">
      <c r="A12" s="45">
        <v>5</v>
      </c>
      <c r="B12" s="149" t="s">
        <v>34</v>
      </c>
      <c r="C12" s="150" t="s">
        <v>713</v>
      </c>
      <c r="D12" s="143" t="s">
        <v>161</v>
      </c>
      <c r="E12" s="143" t="s">
        <v>69</v>
      </c>
      <c r="F12" s="143" t="s">
        <v>69</v>
      </c>
      <c r="G12" s="143" t="s">
        <v>69</v>
      </c>
      <c r="H12" s="143" t="s">
        <v>69</v>
      </c>
      <c r="I12" s="143"/>
      <c r="J12" s="143" t="str">
        <f>$J$7</f>
        <v>All six camps</v>
      </c>
      <c r="K12" s="143" t="s">
        <v>69</v>
      </c>
      <c r="L12" s="143" t="s">
        <v>323</v>
      </c>
      <c r="M12" s="143" t="s">
        <v>69</v>
      </c>
      <c r="N12" s="150" t="s">
        <v>715</v>
      </c>
      <c r="O12" s="150" t="s">
        <v>69</v>
      </c>
      <c r="P12" s="150" t="s">
        <v>69</v>
      </c>
      <c r="Q12" s="151">
        <v>225000</v>
      </c>
      <c r="R12" s="150" t="s">
        <v>219</v>
      </c>
      <c r="S12" s="150" t="s">
        <v>69</v>
      </c>
      <c r="T12" s="152" t="s">
        <v>569</v>
      </c>
      <c r="U12" s="150" t="s">
        <v>69</v>
      </c>
      <c r="V12" s="150" t="s">
        <v>714</v>
      </c>
    </row>
    <row r="13" spans="1:22" ht="343.2" x14ac:dyDescent="0.6">
      <c r="A13" s="11">
        <v>6</v>
      </c>
      <c r="B13" s="22" t="s">
        <v>31</v>
      </c>
      <c r="C13" s="78" t="s">
        <v>136</v>
      </c>
      <c r="D13" s="79" t="s">
        <v>324</v>
      </c>
      <c r="E13" s="79" t="s">
        <v>325</v>
      </c>
      <c r="F13" s="79" t="s">
        <v>326</v>
      </c>
      <c r="G13" s="79" t="s">
        <v>217</v>
      </c>
      <c r="H13" s="79" t="s">
        <v>327</v>
      </c>
      <c r="I13" s="79"/>
      <c r="J13" s="79" t="str">
        <f t="shared" ref="J13:J16" si="0">$J$7</f>
        <v>All six camps</v>
      </c>
      <c r="K13" s="79" t="s">
        <v>137</v>
      </c>
      <c r="L13" s="79" t="s">
        <v>302</v>
      </c>
      <c r="M13" s="79" t="s">
        <v>328</v>
      </c>
      <c r="N13" s="78" t="s">
        <v>329</v>
      </c>
      <c r="O13" s="78">
        <v>43101</v>
      </c>
      <c r="P13" s="78" t="s">
        <v>122</v>
      </c>
      <c r="Q13" s="67"/>
      <c r="R13" s="78" t="s">
        <v>219</v>
      </c>
      <c r="S13" s="78" t="s">
        <v>124</v>
      </c>
      <c r="T13" s="78" t="str">
        <f>$T$11</f>
        <v>AHA:Dr Mulugeta 0788232742 mulugetatenna59@gmail.com ARC:Liliane Birasa 0788318644
LilianB@arc.org
SCI: Stanis Ngarukiye 0788304030
UNHCR: Jeanne Mumporeze 0788648002 mumporez@unhcr.org</v>
      </c>
      <c r="U13" s="78" t="s">
        <v>138</v>
      </c>
      <c r="V13" s="78" t="str">
        <f>$V$11</f>
        <v>Technical support, supervision, monitoring, evaluation</v>
      </c>
    </row>
    <row r="14" spans="1:22" ht="249.6" x14ac:dyDescent="0.6">
      <c r="A14" s="113">
        <v>7</v>
      </c>
      <c r="B14" s="113" t="s">
        <v>32</v>
      </c>
      <c r="C14" s="87" t="s">
        <v>445</v>
      </c>
      <c r="D14" s="79" t="s">
        <v>438</v>
      </c>
      <c r="E14" s="79"/>
      <c r="F14" s="79"/>
      <c r="G14" s="79"/>
      <c r="H14" s="79"/>
      <c r="I14" s="79"/>
      <c r="J14" s="79"/>
      <c r="K14" s="79"/>
      <c r="L14" s="79"/>
      <c r="M14" s="79"/>
      <c r="N14" s="78" t="s">
        <v>440</v>
      </c>
      <c r="O14" s="78">
        <v>43160</v>
      </c>
      <c r="P14" s="78">
        <v>44166</v>
      </c>
      <c r="Q14" s="78" t="s">
        <v>446</v>
      </c>
      <c r="R14" s="78" t="s">
        <v>442</v>
      </c>
      <c r="S14" s="78" t="s">
        <v>124</v>
      </c>
      <c r="T14" s="78" t="s">
        <v>447</v>
      </c>
      <c r="U14" s="78" t="s">
        <v>6</v>
      </c>
      <c r="V14" s="78" t="s">
        <v>448</v>
      </c>
    </row>
    <row r="15" spans="1:22" s="148" customFormat="1" ht="343.2" x14ac:dyDescent="0.6">
      <c r="A15" s="113"/>
      <c r="B15" s="113"/>
      <c r="C15" s="150" t="s">
        <v>712</v>
      </c>
      <c r="D15" s="143" t="s">
        <v>746</v>
      </c>
      <c r="E15" s="143" t="s">
        <v>330</v>
      </c>
      <c r="F15" s="143" t="s">
        <v>299</v>
      </c>
      <c r="G15" s="143" t="s">
        <v>331</v>
      </c>
      <c r="H15" s="143" t="s">
        <v>332</v>
      </c>
      <c r="I15" s="143"/>
      <c r="J15" s="143" t="str">
        <f t="shared" si="0"/>
        <v>All six camps</v>
      </c>
      <c r="K15" s="143" t="s">
        <v>333</v>
      </c>
      <c r="L15" s="143" t="s">
        <v>302</v>
      </c>
      <c r="M15" s="143" t="s">
        <v>334</v>
      </c>
      <c r="N15" s="150" t="s">
        <v>122</v>
      </c>
      <c r="O15" s="150">
        <v>43101</v>
      </c>
      <c r="P15" s="150" t="s">
        <v>122</v>
      </c>
      <c r="Q15" s="151">
        <v>50000</v>
      </c>
      <c r="R15" s="150" t="s">
        <v>219</v>
      </c>
      <c r="S15" s="150" t="s">
        <v>124</v>
      </c>
      <c r="T15" s="150" t="str">
        <f>$T$11</f>
        <v>AHA:Dr Mulugeta 0788232742 mulugetatenna59@gmail.com ARC:Liliane Birasa 0788318644
LilianB@arc.org
SCI: Stanis Ngarukiye 0788304030
UNHCR: Jeanne Mumporeze 0788648002 mumporez@unhcr.org</v>
      </c>
      <c r="U15" s="150" t="s">
        <v>138</v>
      </c>
      <c r="V15" s="150" t="s">
        <v>322</v>
      </c>
    </row>
    <row r="16" spans="1:22" ht="124.8" x14ac:dyDescent="0.6">
      <c r="A16" s="11">
        <v>8</v>
      </c>
      <c r="B16" s="22" t="s">
        <v>33</v>
      </c>
      <c r="C16" s="78" t="s">
        <v>122</v>
      </c>
      <c r="D16" s="79" t="s">
        <v>335</v>
      </c>
      <c r="E16" s="79" t="s">
        <v>336</v>
      </c>
      <c r="F16" s="79" t="s">
        <v>299</v>
      </c>
      <c r="G16" s="79" t="s">
        <v>122</v>
      </c>
      <c r="H16" s="79" t="s">
        <v>122</v>
      </c>
      <c r="I16" s="79"/>
      <c r="J16" s="79" t="str">
        <f t="shared" si="0"/>
        <v>All six camps</v>
      </c>
      <c r="K16" s="79" t="s">
        <v>122</v>
      </c>
      <c r="L16" s="79" t="s">
        <v>122</v>
      </c>
      <c r="M16" s="79" t="s">
        <v>122</v>
      </c>
      <c r="N16" s="78" t="s">
        <v>122</v>
      </c>
      <c r="O16" s="78" t="s">
        <v>122</v>
      </c>
      <c r="P16" s="78" t="s">
        <v>122</v>
      </c>
      <c r="Q16" s="67"/>
      <c r="R16" s="78" t="s">
        <v>122</v>
      </c>
      <c r="S16" s="78" t="s">
        <v>122</v>
      </c>
      <c r="T16" s="78" t="s">
        <v>122</v>
      </c>
      <c r="U16" s="78" t="s">
        <v>122</v>
      </c>
      <c r="V16" s="78" t="s">
        <v>122</v>
      </c>
    </row>
  </sheetData>
  <mergeCells count="30">
    <mergeCell ref="C2:V2"/>
    <mergeCell ref="C1:V1"/>
    <mergeCell ref="Q3:Q6"/>
    <mergeCell ref="A2:A6"/>
    <mergeCell ref="B2:B6"/>
    <mergeCell ref="D3:D6"/>
    <mergeCell ref="E3:E6"/>
    <mergeCell ref="F3:F6"/>
    <mergeCell ref="G3:H3"/>
    <mergeCell ref="I3:I6"/>
    <mergeCell ref="V3:V6"/>
    <mergeCell ref="J3:J6"/>
    <mergeCell ref="K3:K6"/>
    <mergeCell ref="L3:L6"/>
    <mergeCell ref="M3:M6"/>
    <mergeCell ref="N3:N6"/>
    <mergeCell ref="B14:B15"/>
    <mergeCell ref="A14:A15"/>
    <mergeCell ref="A7:A8"/>
    <mergeCell ref="B7:B8"/>
    <mergeCell ref="U3:U6"/>
    <mergeCell ref="G4:G6"/>
    <mergeCell ref="H4:H6"/>
    <mergeCell ref="O4:O6"/>
    <mergeCell ref="P4:P6"/>
    <mergeCell ref="O3:P3"/>
    <mergeCell ref="R3:R6"/>
    <mergeCell ref="S3:S6"/>
    <mergeCell ref="T3:T6"/>
    <mergeCell ref="C3:C6"/>
  </mergeCells>
  <pageMargins left="0.7" right="0.7" top="0.75" bottom="0.75" header="0.3" footer="0.3"/>
  <pageSetup paperSize="9" scale="1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
  <sheetViews>
    <sheetView view="pageBreakPreview" zoomScale="40" zoomScaleNormal="25" zoomScaleSheetLayoutView="40" workbookViewId="0">
      <pane xSplit="3" ySplit="6" topLeftCell="D7" activePane="bottomRight" state="frozen"/>
      <selection pane="topRight" activeCell="D1" sqref="D1"/>
      <selection pane="bottomLeft" activeCell="A7" sqref="A7"/>
      <selection pane="bottomRight" activeCell="B7" sqref="B7"/>
    </sheetView>
  </sheetViews>
  <sheetFormatPr defaultColWidth="21.88671875" defaultRowHeight="31.2" x14ac:dyDescent="0.6"/>
  <cols>
    <col min="1" max="1" width="20.88671875" style="6" customWidth="1"/>
    <col min="2" max="2" width="103.33203125" style="6" bestFit="1" customWidth="1"/>
    <col min="3" max="3" width="72.6640625" style="6" customWidth="1"/>
    <col min="4" max="4" width="39.44140625" style="6" bestFit="1" customWidth="1"/>
    <col min="5" max="5" width="90.5546875" style="6" hidden="1" customWidth="1"/>
    <col min="6" max="6" width="42.6640625" style="6" hidden="1" customWidth="1"/>
    <col min="7" max="7" width="38.44140625" style="6" hidden="1" customWidth="1"/>
    <col min="8" max="8" width="39" style="6" hidden="1" customWidth="1"/>
    <col min="9" max="9" width="30.5546875" style="6" hidden="1" customWidth="1"/>
    <col min="10" max="10" width="34.88671875" style="6" hidden="1" customWidth="1"/>
    <col min="11" max="11" width="35.44140625" style="6" hidden="1" customWidth="1"/>
    <col min="12" max="12" width="59.6640625" style="6" hidden="1" customWidth="1"/>
    <col min="13" max="13" width="59.109375" style="6" hidden="1" customWidth="1"/>
    <col min="14" max="14" width="64.109375" style="6" bestFit="1" customWidth="1"/>
    <col min="15" max="15" width="38.44140625" style="6" bestFit="1" customWidth="1"/>
    <col min="16" max="16" width="39" style="6" bestFit="1" customWidth="1"/>
    <col min="17" max="17" width="30.5546875" style="6" bestFit="1" customWidth="1"/>
    <col min="18" max="18" width="28" style="6" customWidth="1"/>
    <col min="19" max="19" width="31.109375" style="6" bestFit="1" customWidth="1"/>
    <col min="20" max="20" width="59.6640625" style="6" bestFit="1" customWidth="1"/>
    <col min="21" max="21" width="36.109375" style="6" bestFit="1" customWidth="1"/>
    <col min="22" max="22" width="59.109375" style="6" bestFit="1" customWidth="1"/>
    <col min="23" max="62" width="21.88671875" style="44"/>
    <col min="63" max="16384" width="21.88671875" style="6"/>
  </cols>
  <sheetData>
    <row r="1" spans="1:62" s="1" customFormat="1" x14ac:dyDescent="0.6">
      <c r="B1" s="137" t="s">
        <v>63</v>
      </c>
      <c r="C1" s="140" t="s">
        <v>607</v>
      </c>
      <c r="D1" s="140"/>
      <c r="E1" s="140"/>
      <c r="F1" s="140"/>
      <c r="G1" s="140"/>
      <c r="H1" s="140"/>
      <c r="I1" s="140"/>
      <c r="J1" s="140"/>
      <c r="K1" s="140"/>
      <c r="L1" s="140"/>
      <c r="M1" s="140"/>
      <c r="N1" s="140"/>
      <c r="O1" s="140"/>
      <c r="P1" s="140"/>
      <c r="Q1" s="140"/>
      <c r="R1" s="140"/>
      <c r="S1" s="140"/>
      <c r="T1" s="140"/>
      <c r="U1" s="140"/>
      <c r="V1" s="140"/>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row>
    <row r="2" spans="1:62" s="1" customFormat="1" x14ac:dyDescent="0.6">
      <c r="A2" s="114" t="s">
        <v>603</v>
      </c>
      <c r="B2" s="113" t="s">
        <v>598</v>
      </c>
      <c r="C2" s="115" t="s">
        <v>58</v>
      </c>
      <c r="D2" s="115"/>
      <c r="E2" s="115"/>
      <c r="F2" s="115"/>
      <c r="G2" s="115"/>
      <c r="H2" s="115"/>
      <c r="I2" s="115"/>
      <c r="J2" s="115"/>
      <c r="K2" s="115"/>
      <c r="L2" s="115"/>
      <c r="M2" s="115"/>
      <c r="N2" s="115"/>
      <c r="O2" s="115"/>
      <c r="P2" s="115"/>
      <c r="Q2" s="115"/>
      <c r="R2" s="115"/>
      <c r="S2" s="115"/>
      <c r="T2" s="115"/>
      <c r="U2" s="115"/>
      <c r="V2" s="115"/>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row>
    <row r="3" spans="1:62" s="1" customFormat="1" x14ac:dyDescent="0.6">
      <c r="A3" s="114"/>
      <c r="B3" s="113"/>
      <c r="C3" s="112" t="s">
        <v>604</v>
      </c>
      <c r="D3" s="111" t="s">
        <v>59</v>
      </c>
      <c r="E3" s="111" t="s">
        <v>56</v>
      </c>
      <c r="F3" s="111" t="s">
        <v>57</v>
      </c>
      <c r="G3" s="111" t="s">
        <v>1</v>
      </c>
      <c r="H3" s="111"/>
      <c r="I3" s="111" t="s">
        <v>292</v>
      </c>
      <c r="J3" s="111" t="s">
        <v>60</v>
      </c>
      <c r="K3" s="111" t="s">
        <v>54</v>
      </c>
      <c r="L3" s="111" t="s">
        <v>55</v>
      </c>
      <c r="M3" s="111" t="s">
        <v>0</v>
      </c>
      <c r="N3" s="112" t="s">
        <v>754</v>
      </c>
      <c r="O3" s="112" t="s">
        <v>1</v>
      </c>
      <c r="P3" s="112"/>
      <c r="Q3" s="112" t="s">
        <v>292</v>
      </c>
      <c r="R3" s="112" t="s">
        <v>60</v>
      </c>
      <c r="S3" s="112" t="s">
        <v>61</v>
      </c>
      <c r="T3" s="112" t="s">
        <v>55</v>
      </c>
      <c r="U3" s="112" t="s">
        <v>62</v>
      </c>
      <c r="V3" s="112" t="s">
        <v>0</v>
      </c>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row>
    <row r="4" spans="1:62" s="1" customFormat="1" x14ac:dyDescent="0.6">
      <c r="A4" s="114"/>
      <c r="B4" s="113"/>
      <c r="C4" s="112"/>
      <c r="D4" s="111"/>
      <c r="E4" s="111"/>
      <c r="F4" s="111"/>
      <c r="G4" s="111" t="s">
        <v>3</v>
      </c>
      <c r="H4" s="111" t="s">
        <v>2</v>
      </c>
      <c r="I4" s="111"/>
      <c r="J4" s="111"/>
      <c r="K4" s="111"/>
      <c r="L4" s="111"/>
      <c r="M4" s="111"/>
      <c r="N4" s="112"/>
      <c r="O4" s="112" t="s">
        <v>3</v>
      </c>
      <c r="P4" s="112" t="s">
        <v>2</v>
      </c>
      <c r="Q4" s="112"/>
      <c r="R4" s="112"/>
      <c r="S4" s="112"/>
      <c r="T4" s="112"/>
      <c r="U4" s="112"/>
      <c r="V4" s="112"/>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row>
    <row r="5" spans="1:62" s="1" customFormat="1" x14ac:dyDescent="0.6">
      <c r="A5" s="114"/>
      <c r="B5" s="113"/>
      <c r="C5" s="112"/>
      <c r="D5" s="111"/>
      <c r="E5" s="111"/>
      <c r="F5" s="111"/>
      <c r="G5" s="111"/>
      <c r="H5" s="111"/>
      <c r="I5" s="111"/>
      <c r="J5" s="111"/>
      <c r="K5" s="111"/>
      <c r="L5" s="111"/>
      <c r="M5" s="111"/>
      <c r="N5" s="112"/>
      <c r="O5" s="112"/>
      <c r="P5" s="112"/>
      <c r="Q5" s="112"/>
      <c r="R5" s="112"/>
      <c r="S5" s="112"/>
      <c r="T5" s="112"/>
      <c r="U5" s="112"/>
      <c r="V5" s="112"/>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row>
    <row r="6" spans="1:62" s="1" customFormat="1" x14ac:dyDescent="0.6">
      <c r="A6" s="114"/>
      <c r="B6" s="113"/>
      <c r="C6" s="112"/>
      <c r="D6" s="111"/>
      <c r="E6" s="111"/>
      <c r="F6" s="111"/>
      <c r="G6" s="111"/>
      <c r="H6" s="111"/>
      <c r="I6" s="111"/>
      <c r="J6" s="111"/>
      <c r="K6" s="111"/>
      <c r="L6" s="111"/>
      <c r="M6" s="111"/>
      <c r="N6" s="112"/>
      <c r="O6" s="112"/>
      <c r="P6" s="112"/>
      <c r="Q6" s="112"/>
      <c r="R6" s="112"/>
      <c r="S6" s="112"/>
      <c r="T6" s="112"/>
      <c r="U6" s="112"/>
      <c r="V6" s="112"/>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row>
    <row r="7" spans="1:62" ht="409.6" x14ac:dyDescent="0.6">
      <c r="A7" s="23">
        <v>1</v>
      </c>
      <c r="B7" s="24" t="s">
        <v>341</v>
      </c>
      <c r="C7" s="88" t="s">
        <v>355</v>
      </c>
      <c r="D7" s="71" t="s">
        <v>583</v>
      </c>
      <c r="E7" s="71" t="s">
        <v>354</v>
      </c>
      <c r="F7" s="71" t="s">
        <v>584</v>
      </c>
      <c r="G7" s="71">
        <v>2016</v>
      </c>
      <c r="H7" s="71">
        <v>2017</v>
      </c>
      <c r="I7" s="89">
        <v>50000</v>
      </c>
      <c r="J7" s="90" t="s">
        <v>585</v>
      </c>
      <c r="K7" s="71" t="s">
        <v>586</v>
      </c>
      <c r="L7" s="71" t="s">
        <v>587</v>
      </c>
      <c r="M7" s="71" t="s">
        <v>588</v>
      </c>
      <c r="N7" s="88" t="s">
        <v>356</v>
      </c>
      <c r="O7" s="71">
        <v>2018</v>
      </c>
      <c r="P7" s="71">
        <v>2022</v>
      </c>
      <c r="Q7" s="72">
        <v>1000000</v>
      </c>
      <c r="R7" s="90" t="s">
        <v>357</v>
      </c>
      <c r="S7" s="91" t="s">
        <v>358</v>
      </c>
      <c r="T7" s="71" t="s">
        <v>359</v>
      </c>
      <c r="U7" s="88" t="s">
        <v>295</v>
      </c>
      <c r="V7" s="88" t="s">
        <v>360</v>
      </c>
    </row>
    <row r="8" spans="1:62" ht="93.6" x14ac:dyDescent="0.6">
      <c r="A8" s="23">
        <v>2</v>
      </c>
      <c r="B8" s="25" t="s">
        <v>342</v>
      </c>
      <c r="C8" s="88" t="s">
        <v>367</v>
      </c>
      <c r="D8" s="71" t="s">
        <v>365</v>
      </c>
      <c r="E8" s="71" t="s">
        <v>367</v>
      </c>
      <c r="F8" s="71"/>
      <c r="G8" s="71"/>
      <c r="H8" s="71"/>
      <c r="I8" s="46"/>
      <c r="J8" s="90"/>
      <c r="K8" s="71"/>
      <c r="L8" s="71"/>
      <c r="M8" s="71"/>
      <c r="N8" s="88" t="s">
        <v>364</v>
      </c>
      <c r="O8" s="71">
        <v>2018</v>
      </c>
      <c r="P8" s="71">
        <v>2020</v>
      </c>
      <c r="Q8" s="72">
        <v>96744</v>
      </c>
      <c r="R8" s="90"/>
      <c r="S8" s="91" t="s">
        <v>366</v>
      </c>
      <c r="T8" s="71" t="s">
        <v>363</v>
      </c>
      <c r="U8" s="88" t="s">
        <v>208</v>
      </c>
      <c r="V8" s="67"/>
    </row>
    <row r="9" spans="1:62" ht="409.6" x14ac:dyDescent="0.6">
      <c r="A9" s="107">
        <v>3</v>
      </c>
      <c r="B9" s="119" t="s">
        <v>343</v>
      </c>
      <c r="C9" s="88" t="s">
        <v>362</v>
      </c>
      <c r="D9" s="71" t="s">
        <v>589</v>
      </c>
      <c r="E9" s="71" t="s">
        <v>354</v>
      </c>
      <c r="F9" s="71"/>
      <c r="G9" s="71"/>
      <c r="H9" s="71"/>
      <c r="I9" s="46"/>
      <c r="J9" s="90"/>
      <c r="K9" s="71"/>
      <c r="L9" s="71"/>
      <c r="M9" s="71"/>
      <c r="N9" s="88" t="s">
        <v>356</v>
      </c>
      <c r="O9" s="71">
        <v>2018</v>
      </c>
      <c r="P9" s="71">
        <v>2022</v>
      </c>
      <c r="Q9" s="72">
        <v>1000000</v>
      </c>
      <c r="R9" s="90" t="s">
        <v>357</v>
      </c>
      <c r="S9" s="91" t="s">
        <v>358</v>
      </c>
      <c r="T9" s="71" t="s">
        <v>359</v>
      </c>
      <c r="U9" s="88" t="s">
        <v>295</v>
      </c>
      <c r="V9" s="88" t="s">
        <v>360</v>
      </c>
    </row>
    <row r="10" spans="1:62" s="148" customFormat="1" ht="409.6" x14ac:dyDescent="0.6">
      <c r="A10" s="107"/>
      <c r="B10" s="119"/>
      <c r="C10" s="150" t="s">
        <v>733</v>
      </c>
      <c r="D10" s="164" t="s">
        <v>734</v>
      </c>
      <c r="E10" s="164"/>
      <c r="F10" s="164"/>
      <c r="G10" s="165"/>
      <c r="H10" s="164"/>
      <c r="I10" s="166"/>
      <c r="J10" s="143"/>
      <c r="K10" s="164"/>
      <c r="L10" s="164"/>
      <c r="M10" s="164"/>
      <c r="N10" s="150" t="s">
        <v>122</v>
      </c>
      <c r="O10" s="168">
        <v>2018</v>
      </c>
      <c r="P10" s="168">
        <v>2022</v>
      </c>
      <c r="Q10" s="169">
        <v>1000000</v>
      </c>
      <c r="R10" s="196" t="s">
        <v>357</v>
      </c>
      <c r="S10" s="197" t="s">
        <v>358</v>
      </c>
      <c r="T10" s="168" t="s">
        <v>735</v>
      </c>
      <c r="U10" s="198" t="s">
        <v>295</v>
      </c>
      <c r="V10" s="198" t="s">
        <v>360</v>
      </c>
    </row>
    <row r="11" spans="1:62" x14ac:dyDescent="0.6">
      <c r="A11" s="107"/>
      <c r="B11" s="119"/>
      <c r="C11" s="88"/>
      <c r="D11" s="71"/>
      <c r="E11" s="71"/>
      <c r="F11" s="71"/>
      <c r="G11" s="71"/>
      <c r="H11" s="71"/>
      <c r="I11" s="46"/>
      <c r="J11" s="90"/>
      <c r="K11" s="71"/>
      <c r="L11" s="71"/>
      <c r="M11" s="71"/>
      <c r="N11" s="88"/>
      <c r="O11" s="71"/>
      <c r="P11" s="71"/>
      <c r="Q11" s="72"/>
      <c r="R11" s="90"/>
      <c r="S11" s="91"/>
      <c r="T11" s="71"/>
      <c r="U11" s="88"/>
      <c r="V11" s="88"/>
    </row>
    <row r="12" spans="1:62" ht="409.6" x14ac:dyDescent="0.6">
      <c r="A12" s="23">
        <v>4</v>
      </c>
      <c r="B12" s="24" t="s">
        <v>345</v>
      </c>
      <c r="C12" s="88" t="s">
        <v>361</v>
      </c>
      <c r="D12" s="71" t="s">
        <v>590</v>
      </c>
      <c r="E12" s="71" t="s">
        <v>354</v>
      </c>
      <c r="F12" s="71" t="s">
        <v>591</v>
      </c>
      <c r="G12" s="71">
        <v>2016</v>
      </c>
      <c r="H12" s="71">
        <v>2017</v>
      </c>
      <c r="I12" s="48">
        <v>25000</v>
      </c>
      <c r="J12" s="90" t="s">
        <v>585</v>
      </c>
      <c r="K12" s="71"/>
      <c r="L12" s="71" t="s">
        <v>592</v>
      </c>
      <c r="M12" s="71"/>
      <c r="N12" s="88" t="s">
        <v>356</v>
      </c>
      <c r="O12" s="71">
        <v>2018</v>
      </c>
      <c r="P12" s="71">
        <v>2022</v>
      </c>
      <c r="Q12" s="72">
        <v>1000000</v>
      </c>
      <c r="R12" s="90" t="s">
        <v>357</v>
      </c>
      <c r="S12" s="91" t="s">
        <v>358</v>
      </c>
      <c r="T12" s="71" t="s">
        <v>359</v>
      </c>
      <c r="U12" s="88" t="s">
        <v>295</v>
      </c>
      <c r="V12" s="88" t="s">
        <v>360</v>
      </c>
    </row>
    <row r="13" spans="1:62" s="148" customFormat="1" ht="187.2" x14ac:dyDescent="0.6">
      <c r="A13" s="195">
        <v>5</v>
      </c>
      <c r="B13" s="195" t="s">
        <v>346</v>
      </c>
      <c r="C13" s="150" t="s">
        <v>729</v>
      </c>
      <c r="D13" s="168" t="s">
        <v>774</v>
      </c>
      <c r="E13" s="168"/>
      <c r="F13" s="168"/>
      <c r="G13" s="168"/>
      <c r="H13" s="168"/>
      <c r="I13" s="168"/>
      <c r="J13" s="168"/>
      <c r="K13" s="168"/>
      <c r="L13" s="168"/>
      <c r="M13" s="168"/>
      <c r="N13" s="150" t="s">
        <v>122</v>
      </c>
      <c r="O13" s="175">
        <v>43252</v>
      </c>
      <c r="P13" s="175">
        <v>43800</v>
      </c>
      <c r="Q13" s="151">
        <v>1236000</v>
      </c>
      <c r="R13" s="150" t="s">
        <v>721</v>
      </c>
      <c r="S13" s="150"/>
      <c r="T13" s="132" t="s">
        <v>726</v>
      </c>
      <c r="U13" s="150" t="s">
        <v>6</v>
      </c>
      <c r="V13" s="150" t="s">
        <v>730</v>
      </c>
    </row>
    <row r="14" spans="1:62" ht="409.6" x14ac:dyDescent="0.6">
      <c r="A14" s="23">
        <v>6</v>
      </c>
      <c r="B14" s="24" t="s">
        <v>347</v>
      </c>
      <c r="C14" s="67" t="s">
        <v>449</v>
      </c>
      <c r="D14" s="71" t="s">
        <v>438</v>
      </c>
      <c r="E14" s="71"/>
      <c r="F14" s="71"/>
      <c r="G14" s="71"/>
      <c r="H14" s="71"/>
      <c r="I14" s="71"/>
      <c r="J14" s="71"/>
      <c r="K14" s="71"/>
      <c r="L14" s="71"/>
      <c r="M14" s="71"/>
      <c r="N14" s="67" t="s">
        <v>72</v>
      </c>
      <c r="O14" s="67">
        <v>43160</v>
      </c>
      <c r="P14" s="67">
        <v>44166</v>
      </c>
      <c r="Q14" s="67" t="s">
        <v>450</v>
      </c>
      <c r="R14" s="67" t="s">
        <v>357</v>
      </c>
      <c r="S14" s="67" t="s">
        <v>204</v>
      </c>
      <c r="T14" s="67" t="s">
        <v>451</v>
      </c>
      <c r="U14" s="67" t="s">
        <v>6</v>
      </c>
      <c r="V14" s="67" t="s">
        <v>452</v>
      </c>
    </row>
    <row r="15" spans="1:62" ht="409.6" x14ac:dyDescent="0.6">
      <c r="A15" s="107">
        <v>7</v>
      </c>
      <c r="B15" s="119" t="s">
        <v>348</v>
      </c>
      <c r="C15" s="67" t="s">
        <v>355</v>
      </c>
      <c r="D15" s="71" t="s">
        <v>589</v>
      </c>
      <c r="E15" s="71" t="s">
        <v>354</v>
      </c>
      <c r="F15" s="71" t="s">
        <v>593</v>
      </c>
      <c r="G15" s="71">
        <v>2016</v>
      </c>
      <c r="H15" s="71">
        <v>2017</v>
      </c>
      <c r="I15" s="71" t="s">
        <v>594</v>
      </c>
      <c r="J15" s="71" t="s">
        <v>595</v>
      </c>
      <c r="K15" s="71"/>
      <c r="L15" s="71" t="s">
        <v>596</v>
      </c>
      <c r="M15" s="71" t="s">
        <v>597</v>
      </c>
      <c r="N15" s="67" t="s">
        <v>356</v>
      </c>
      <c r="O15" s="67">
        <v>2018</v>
      </c>
      <c r="P15" s="67">
        <v>2022</v>
      </c>
      <c r="Q15" s="67">
        <v>1000000</v>
      </c>
      <c r="R15" s="67" t="s">
        <v>357</v>
      </c>
      <c r="S15" s="67" t="s">
        <v>358</v>
      </c>
      <c r="T15" s="67" t="s">
        <v>359</v>
      </c>
      <c r="U15" s="67" t="s">
        <v>295</v>
      </c>
      <c r="V15" s="67" t="s">
        <v>360</v>
      </c>
    </row>
    <row r="16" spans="1:62" ht="409.6" x14ac:dyDescent="0.6">
      <c r="A16" s="107"/>
      <c r="B16" s="119"/>
      <c r="C16" s="67" t="s">
        <v>453</v>
      </c>
      <c r="D16" s="71" t="s">
        <v>438</v>
      </c>
      <c r="E16" s="71"/>
      <c r="F16" s="71"/>
      <c r="G16" s="71"/>
      <c r="H16" s="71"/>
      <c r="I16" s="71"/>
      <c r="J16" s="71"/>
      <c r="K16" s="71"/>
      <c r="L16" s="71"/>
      <c r="M16" s="71"/>
      <c r="N16" s="67" t="s">
        <v>454</v>
      </c>
      <c r="O16" s="67">
        <v>43160</v>
      </c>
      <c r="P16" s="67">
        <v>44166</v>
      </c>
      <c r="Q16" s="67" t="s">
        <v>455</v>
      </c>
      <c r="R16" s="67" t="s">
        <v>357</v>
      </c>
      <c r="S16" s="67" t="s">
        <v>204</v>
      </c>
      <c r="T16" s="67" t="s">
        <v>443</v>
      </c>
      <c r="U16" s="67" t="s">
        <v>6</v>
      </c>
      <c r="V16" s="67" t="s">
        <v>456</v>
      </c>
    </row>
    <row r="17" spans="1:22" ht="249.6" x14ac:dyDescent="0.6">
      <c r="A17" s="107"/>
      <c r="B17" s="119"/>
      <c r="C17" s="67" t="s">
        <v>349</v>
      </c>
      <c r="D17" s="71" t="s">
        <v>338</v>
      </c>
      <c r="E17" s="71" t="s">
        <v>349</v>
      </c>
      <c r="F17" s="71"/>
      <c r="G17" s="71"/>
      <c r="H17" s="71"/>
      <c r="I17" s="71"/>
      <c r="J17" s="71"/>
      <c r="K17" s="71"/>
      <c r="L17" s="71"/>
      <c r="M17" s="71"/>
      <c r="N17" s="67" t="s">
        <v>350</v>
      </c>
      <c r="O17" s="67">
        <v>2018</v>
      </c>
      <c r="P17" s="67">
        <v>2022</v>
      </c>
      <c r="Q17" s="67">
        <v>1500000</v>
      </c>
      <c r="R17" s="67" t="s">
        <v>207</v>
      </c>
      <c r="S17" s="67" t="s">
        <v>351</v>
      </c>
      <c r="T17" s="67" t="s">
        <v>344</v>
      </c>
      <c r="U17" s="67" t="s">
        <v>208</v>
      </c>
      <c r="V17" s="67" t="s">
        <v>352</v>
      </c>
    </row>
  </sheetData>
  <mergeCells count="30">
    <mergeCell ref="C1:V1"/>
    <mergeCell ref="C2:V2"/>
    <mergeCell ref="H4:H6"/>
    <mergeCell ref="O4:O6"/>
    <mergeCell ref="P4:P6"/>
    <mergeCell ref="U3:U6"/>
    <mergeCell ref="T3:T6"/>
    <mergeCell ref="J3:J6"/>
    <mergeCell ref="K3:K6"/>
    <mergeCell ref="L3:L6"/>
    <mergeCell ref="M3:M6"/>
    <mergeCell ref="N3:N6"/>
    <mergeCell ref="O3:P3"/>
    <mergeCell ref="Q3:Q6"/>
    <mergeCell ref="R3:R6"/>
    <mergeCell ref="V3:V6"/>
    <mergeCell ref="G4:G6"/>
    <mergeCell ref="S3:S6"/>
    <mergeCell ref="B15:B17"/>
    <mergeCell ref="A15:A17"/>
    <mergeCell ref="B9:B11"/>
    <mergeCell ref="A9:A11"/>
    <mergeCell ref="A2:A6"/>
    <mergeCell ref="B2:B6"/>
    <mergeCell ref="D3:D6"/>
    <mergeCell ref="E3:E6"/>
    <mergeCell ref="F3:F6"/>
    <mergeCell ref="G3:H3"/>
    <mergeCell ref="I3:I6"/>
    <mergeCell ref="C3:C6"/>
  </mergeCells>
  <pageMargins left="0.70866141732283472" right="0.70866141732283472" top="0.74803149606299213" bottom="0.74803149606299213" header="0.31496062992125984" footer="0.31496062992125984"/>
  <pageSetup paperSize="9" scale="13" fitToWidth="2"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BreakPreview" zoomScale="25" zoomScaleNormal="10" zoomScaleSheetLayoutView="25" workbookViewId="0">
      <pane xSplit="3" ySplit="6" topLeftCell="D7" activePane="bottomRight" state="frozen"/>
      <selection pane="topRight" activeCell="D1" sqref="D1"/>
      <selection pane="bottomLeft" activeCell="A7" sqref="A7"/>
      <selection pane="bottomRight" activeCell="C7" sqref="C7"/>
    </sheetView>
  </sheetViews>
  <sheetFormatPr defaultColWidth="18.33203125" defaultRowHeight="31.2" x14ac:dyDescent="0.6"/>
  <cols>
    <col min="1" max="1" width="19.109375" style="30" customWidth="1"/>
    <col min="2" max="2" width="91.109375" style="27" customWidth="1"/>
    <col min="3" max="3" width="129.77734375" style="104" customWidth="1"/>
    <col min="4" max="4" width="39.33203125" style="27" customWidth="1"/>
    <col min="5" max="5" width="110.6640625" style="27" hidden="1" customWidth="1"/>
    <col min="6" max="6" width="44.44140625" style="27" hidden="1" customWidth="1"/>
    <col min="7" max="7" width="32.44140625" style="30" hidden="1" customWidth="1"/>
    <col min="8" max="8" width="32.6640625" style="30" hidden="1" customWidth="1"/>
    <col min="9" max="9" width="32.6640625" style="27" hidden="1" customWidth="1"/>
    <col min="10" max="10" width="35.5546875" style="27" hidden="1" customWidth="1"/>
    <col min="11" max="11" width="60.109375" style="27" hidden="1" customWidth="1"/>
    <col min="12" max="13" width="50.109375" style="27" hidden="1" customWidth="1"/>
    <col min="14" max="14" width="53.88671875" style="27" bestFit="1" customWidth="1"/>
    <col min="15" max="15" width="32.44140625" style="27" bestFit="1" customWidth="1"/>
    <col min="16" max="16" width="32.6640625" style="27" bestFit="1" customWidth="1"/>
    <col min="17" max="17" width="32.6640625" style="27" customWidth="1"/>
    <col min="18" max="18" width="35.5546875" style="27" bestFit="1" customWidth="1"/>
    <col min="19" max="19" width="47.109375" style="27" customWidth="1"/>
    <col min="20" max="20" width="50.109375" style="27" bestFit="1" customWidth="1"/>
    <col min="21" max="21" width="30" style="27" bestFit="1" customWidth="1"/>
    <col min="22" max="22" width="50.109375" style="27" bestFit="1" customWidth="1"/>
    <col min="23" max="16384" width="18.33203125" style="27"/>
  </cols>
  <sheetData>
    <row r="1" spans="1:22" s="26" customFormat="1" x14ac:dyDescent="0.6">
      <c r="A1" s="1"/>
      <c r="B1" s="137" t="s">
        <v>63</v>
      </c>
      <c r="C1" s="140" t="s">
        <v>608</v>
      </c>
      <c r="D1" s="140"/>
      <c r="E1" s="140"/>
      <c r="F1" s="140"/>
      <c r="G1" s="140"/>
      <c r="H1" s="140"/>
      <c r="I1" s="140"/>
      <c r="J1" s="140"/>
      <c r="K1" s="140"/>
      <c r="L1" s="140"/>
      <c r="M1" s="140"/>
      <c r="N1" s="140"/>
      <c r="O1" s="140"/>
      <c r="P1" s="140"/>
      <c r="Q1" s="140"/>
      <c r="R1" s="140"/>
      <c r="S1" s="140"/>
      <c r="T1" s="140"/>
      <c r="U1" s="140"/>
      <c r="V1" s="140"/>
    </row>
    <row r="2" spans="1:22" s="26" customFormat="1" x14ac:dyDescent="0.6">
      <c r="A2" s="114" t="s">
        <v>603</v>
      </c>
      <c r="B2" s="113" t="s">
        <v>598</v>
      </c>
      <c r="C2" s="115" t="s">
        <v>58</v>
      </c>
      <c r="D2" s="115"/>
      <c r="E2" s="115"/>
      <c r="F2" s="115"/>
      <c r="G2" s="115"/>
      <c r="H2" s="115"/>
      <c r="I2" s="115"/>
      <c r="J2" s="115"/>
      <c r="K2" s="115"/>
      <c r="L2" s="115"/>
      <c r="M2" s="115"/>
      <c r="N2" s="115"/>
      <c r="O2" s="115"/>
      <c r="P2" s="115"/>
      <c r="Q2" s="115"/>
      <c r="R2" s="115"/>
      <c r="S2" s="115"/>
      <c r="T2" s="115"/>
      <c r="U2" s="115"/>
      <c r="V2" s="115"/>
    </row>
    <row r="3" spans="1:22" s="26" customFormat="1" x14ac:dyDescent="0.6">
      <c r="A3" s="114"/>
      <c r="B3" s="113"/>
      <c r="C3" s="125" t="s">
        <v>604</v>
      </c>
      <c r="D3" s="111" t="s">
        <v>59</v>
      </c>
      <c r="E3" s="111" t="s">
        <v>56</v>
      </c>
      <c r="F3" s="111" t="s">
        <v>57</v>
      </c>
      <c r="G3" s="111" t="s">
        <v>1</v>
      </c>
      <c r="H3" s="111"/>
      <c r="I3" s="111" t="s">
        <v>292</v>
      </c>
      <c r="J3" s="111" t="s">
        <v>60</v>
      </c>
      <c r="K3" s="111" t="s">
        <v>54</v>
      </c>
      <c r="L3" s="111" t="s">
        <v>55</v>
      </c>
      <c r="M3" s="111" t="s">
        <v>0</v>
      </c>
      <c r="N3" s="112" t="s">
        <v>754</v>
      </c>
      <c r="O3" s="112" t="s">
        <v>1</v>
      </c>
      <c r="P3" s="112"/>
      <c r="Q3" s="112" t="s">
        <v>292</v>
      </c>
      <c r="R3" s="112" t="s">
        <v>60</v>
      </c>
      <c r="S3" s="112" t="s">
        <v>61</v>
      </c>
      <c r="T3" s="112" t="s">
        <v>55</v>
      </c>
      <c r="U3" s="112" t="s">
        <v>62</v>
      </c>
      <c r="V3" s="112" t="s">
        <v>0</v>
      </c>
    </row>
    <row r="4" spans="1:22" s="26" customFormat="1" x14ac:dyDescent="0.6">
      <c r="A4" s="114"/>
      <c r="B4" s="113"/>
      <c r="C4" s="125"/>
      <c r="D4" s="111"/>
      <c r="E4" s="111"/>
      <c r="F4" s="111"/>
      <c r="G4" s="111" t="s">
        <v>3</v>
      </c>
      <c r="H4" s="111" t="s">
        <v>2</v>
      </c>
      <c r="I4" s="111"/>
      <c r="J4" s="111"/>
      <c r="K4" s="111"/>
      <c r="L4" s="111"/>
      <c r="M4" s="111"/>
      <c r="N4" s="112"/>
      <c r="O4" s="112" t="s">
        <v>3</v>
      </c>
      <c r="P4" s="112" t="s">
        <v>2</v>
      </c>
      <c r="Q4" s="112"/>
      <c r="R4" s="112"/>
      <c r="S4" s="112"/>
      <c r="T4" s="112"/>
      <c r="U4" s="112"/>
      <c r="V4" s="112"/>
    </row>
    <row r="5" spans="1:22" s="26" customFormat="1" x14ac:dyDescent="0.6">
      <c r="A5" s="114"/>
      <c r="B5" s="113"/>
      <c r="C5" s="125"/>
      <c r="D5" s="111"/>
      <c r="E5" s="111"/>
      <c r="F5" s="111"/>
      <c r="G5" s="111"/>
      <c r="H5" s="111"/>
      <c r="I5" s="111"/>
      <c r="J5" s="111"/>
      <c r="K5" s="111"/>
      <c r="L5" s="111"/>
      <c r="M5" s="111"/>
      <c r="N5" s="112"/>
      <c r="O5" s="112"/>
      <c r="P5" s="112"/>
      <c r="Q5" s="112"/>
      <c r="R5" s="112"/>
      <c r="S5" s="112"/>
      <c r="T5" s="112"/>
      <c r="U5" s="112"/>
      <c r="V5" s="112"/>
    </row>
    <row r="6" spans="1:22" s="26" customFormat="1" x14ac:dyDescent="0.6">
      <c r="A6" s="114"/>
      <c r="B6" s="113"/>
      <c r="C6" s="125"/>
      <c r="D6" s="111"/>
      <c r="E6" s="111"/>
      <c r="F6" s="111"/>
      <c r="G6" s="111"/>
      <c r="H6" s="111"/>
      <c r="I6" s="111"/>
      <c r="J6" s="111"/>
      <c r="K6" s="111"/>
      <c r="L6" s="111"/>
      <c r="M6" s="111"/>
      <c r="N6" s="112"/>
      <c r="O6" s="112"/>
      <c r="P6" s="112"/>
      <c r="Q6" s="112"/>
      <c r="R6" s="112"/>
      <c r="S6" s="112"/>
      <c r="T6" s="112"/>
      <c r="U6" s="112"/>
      <c r="V6" s="112"/>
    </row>
    <row r="7" spans="1:22" ht="250.2" customHeight="1" x14ac:dyDescent="0.6">
      <c r="A7" s="123">
        <v>1</v>
      </c>
      <c r="B7" s="123" t="s">
        <v>41</v>
      </c>
      <c r="C7" s="103" t="s">
        <v>689</v>
      </c>
      <c r="D7" s="93" t="s">
        <v>748</v>
      </c>
      <c r="E7" s="95" t="s">
        <v>430</v>
      </c>
      <c r="F7" s="95" t="s">
        <v>64</v>
      </c>
      <c r="G7" s="94">
        <v>2017</v>
      </c>
      <c r="H7" s="94">
        <v>2017</v>
      </c>
      <c r="I7" s="70">
        <v>64000</v>
      </c>
      <c r="J7" s="94" t="s">
        <v>431</v>
      </c>
      <c r="K7" s="96" t="s">
        <v>432</v>
      </c>
      <c r="L7" s="95" t="s">
        <v>65</v>
      </c>
      <c r="M7" s="95" t="s">
        <v>433</v>
      </c>
      <c r="N7" s="93" t="s">
        <v>122</v>
      </c>
      <c r="O7" s="93">
        <v>2018</v>
      </c>
      <c r="P7" s="93" t="s">
        <v>128</v>
      </c>
      <c r="Q7" s="86">
        <v>100000</v>
      </c>
      <c r="R7" s="93" t="s">
        <v>434</v>
      </c>
      <c r="S7" s="105" t="s">
        <v>435</v>
      </c>
      <c r="T7" s="93" t="s">
        <v>702</v>
      </c>
      <c r="U7" s="93" t="s">
        <v>6</v>
      </c>
      <c r="V7" s="93" t="s">
        <v>436</v>
      </c>
    </row>
    <row r="8" spans="1:22" s="177" customFormat="1" ht="120" customHeight="1" x14ac:dyDescent="0.6">
      <c r="A8" s="123"/>
      <c r="B8" s="123"/>
      <c r="C8" s="171" t="s">
        <v>690</v>
      </c>
      <c r="D8" s="152" t="s">
        <v>748</v>
      </c>
      <c r="E8" s="172"/>
      <c r="F8" s="172"/>
      <c r="G8" s="173"/>
      <c r="H8" s="173"/>
      <c r="I8" s="166"/>
      <c r="J8" s="173"/>
      <c r="K8" s="174"/>
      <c r="L8" s="172"/>
      <c r="M8" s="172"/>
      <c r="N8" s="152" t="s">
        <v>122</v>
      </c>
      <c r="O8" s="175">
        <v>43252</v>
      </c>
      <c r="P8" s="152" t="s">
        <v>691</v>
      </c>
      <c r="Q8" s="151">
        <v>100000</v>
      </c>
      <c r="R8" s="152" t="s">
        <v>692</v>
      </c>
      <c r="S8" s="152" t="s">
        <v>693</v>
      </c>
      <c r="T8" s="152" t="s">
        <v>702</v>
      </c>
      <c r="U8" s="176" t="s">
        <v>6</v>
      </c>
      <c r="V8" s="152" t="s">
        <v>703</v>
      </c>
    </row>
    <row r="9" spans="1:22" s="177" customFormat="1" ht="232.8" customHeight="1" x14ac:dyDescent="0.6">
      <c r="A9" s="123"/>
      <c r="B9" s="123"/>
      <c r="C9" s="171" t="s">
        <v>704</v>
      </c>
      <c r="D9" s="152" t="s">
        <v>748</v>
      </c>
      <c r="E9" s="172"/>
      <c r="F9" s="172"/>
      <c r="G9" s="173"/>
      <c r="H9" s="173"/>
      <c r="I9" s="166"/>
      <c r="J9" s="173"/>
      <c r="K9" s="174"/>
      <c r="L9" s="172"/>
      <c r="M9" s="172"/>
      <c r="N9" s="152" t="s">
        <v>122</v>
      </c>
      <c r="O9" s="175">
        <v>43252</v>
      </c>
      <c r="P9" s="152" t="s">
        <v>691</v>
      </c>
      <c r="Q9" s="151">
        <v>700000</v>
      </c>
      <c r="R9" s="152" t="s">
        <v>692</v>
      </c>
      <c r="S9" s="152" t="s">
        <v>693</v>
      </c>
      <c r="T9" s="152" t="s">
        <v>702</v>
      </c>
      <c r="U9" s="176" t="s">
        <v>6</v>
      </c>
      <c r="V9" s="152" t="s">
        <v>703</v>
      </c>
    </row>
    <row r="10" spans="1:22" ht="156" x14ac:dyDescent="0.6">
      <c r="A10" s="123"/>
      <c r="B10" s="123"/>
      <c r="C10" s="103" t="s">
        <v>749</v>
      </c>
      <c r="D10" s="95" t="s">
        <v>338</v>
      </c>
      <c r="E10" s="95"/>
      <c r="F10" s="95"/>
      <c r="G10" s="94"/>
      <c r="H10" s="94"/>
      <c r="I10" s="94"/>
      <c r="J10" s="94"/>
      <c r="K10" s="95"/>
      <c r="L10" s="95"/>
      <c r="M10" s="95"/>
      <c r="N10" s="93" t="s">
        <v>122</v>
      </c>
      <c r="O10" s="97">
        <v>43191</v>
      </c>
      <c r="P10" s="97">
        <v>43891</v>
      </c>
      <c r="Q10" s="93">
        <v>500000</v>
      </c>
      <c r="R10" s="93" t="s">
        <v>141</v>
      </c>
      <c r="S10" s="93" t="s">
        <v>204</v>
      </c>
      <c r="T10" s="93" t="s">
        <v>702</v>
      </c>
      <c r="U10" s="93" t="s">
        <v>6</v>
      </c>
      <c r="V10" s="93" t="s">
        <v>205</v>
      </c>
    </row>
    <row r="11" spans="1:22" ht="343.2" x14ac:dyDescent="0.6">
      <c r="A11" s="123">
        <v>2</v>
      </c>
      <c r="B11" s="123" t="s">
        <v>42</v>
      </c>
      <c r="C11" s="103" t="s">
        <v>750</v>
      </c>
      <c r="D11" s="95" t="s">
        <v>751</v>
      </c>
      <c r="E11" s="95" t="s">
        <v>471</v>
      </c>
      <c r="F11" s="95" t="s">
        <v>472</v>
      </c>
      <c r="G11" s="95" t="s">
        <v>473</v>
      </c>
      <c r="H11" s="95" t="s">
        <v>474</v>
      </c>
      <c r="I11" s="95"/>
      <c r="J11" s="95" t="s">
        <v>475</v>
      </c>
      <c r="K11" s="95" t="s">
        <v>476</v>
      </c>
      <c r="L11" s="95" t="s">
        <v>477</v>
      </c>
      <c r="M11" s="95" t="s">
        <v>478</v>
      </c>
      <c r="N11" s="93" t="s">
        <v>472</v>
      </c>
      <c r="O11" s="93" t="s">
        <v>479</v>
      </c>
      <c r="P11" s="93" t="s">
        <v>480</v>
      </c>
      <c r="Q11" s="93">
        <v>12000</v>
      </c>
      <c r="R11" s="93" t="s">
        <v>475</v>
      </c>
      <c r="S11" s="93" t="s">
        <v>476</v>
      </c>
      <c r="T11" s="93" t="s">
        <v>477</v>
      </c>
      <c r="U11" s="93" t="s">
        <v>86</v>
      </c>
      <c r="V11" s="93"/>
    </row>
    <row r="12" spans="1:22" s="177" customFormat="1" ht="343.2" x14ac:dyDescent="0.6">
      <c r="A12" s="123"/>
      <c r="B12" s="123"/>
      <c r="C12" s="171" t="s">
        <v>485</v>
      </c>
      <c r="D12" s="172" t="s">
        <v>751</v>
      </c>
      <c r="E12" s="172" t="s">
        <v>481</v>
      </c>
      <c r="F12" s="172" t="s">
        <v>482</v>
      </c>
      <c r="G12" s="172" t="s">
        <v>483</v>
      </c>
      <c r="H12" s="172" t="s">
        <v>474</v>
      </c>
      <c r="I12" s="172">
        <v>25000</v>
      </c>
      <c r="J12" s="172" t="s">
        <v>475</v>
      </c>
      <c r="K12" s="172" t="s">
        <v>484</v>
      </c>
      <c r="L12" s="172" t="s">
        <v>477</v>
      </c>
      <c r="M12" s="172" t="s">
        <v>478</v>
      </c>
      <c r="N12" s="152" t="s">
        <v>486</v>
      </c>
      <c r="O12" s="152" t="s">
        <v>487</v>
      </c>
      <c r="P12" s="152" t="s">
        <v>488</v>
      </c>
      <c r="Q12" s="152">
        <f>15000</f>
        <v>15000</v>
      </c>
      <c r="R12" s="152" t="s">
        <v>475</v>
      </c>
      <c r="S12" s="152" t="s">
        <v>489</v>
      </c>
      <c r="T12" s="152" t="s">
        <v>477</v>
      </c>
      <c r="U12" s="152" t="s">
        <v>86</v>
      </c>
      <c r="V12" s="152" t="s">
        <v>490</v>
      </c>
    </row>
    <row r="13" spans="1:22" s="177" customFormat="1" ht="343.2" x14ac:dyDescent="0.6">
      <c r="A13" s="123"/>
      <c r="B13" s="123"/>
      <c r="C13" s="171" t="s">
        <v>505</v>
      </c>
      <c r="D13" s="172" t="s">
        <v>751</v>
      </c>
      <c r="E13" s="172"/>
      <c r="F13" s="172"/>
      <c r="G13" s="172"/>
      <c r="H13" s="172"/>
      <c r="I13" s="172"/>
      <c r="J13" s="172"/>
      <c r="K13" s="172"/>
      <c r="L13" s="172"/>
      <c r="M13" s="172"/>
      <c r="N13" s="152" t="s">
        <v>486</v>
      </c>
      <c r="O13" s="152" t="s">
        <v>506</v>
      </c>
      <c r="P13" s="152" t="s">
        <v>507</v>
      </c>
      <c r="Q13" s="152">
        <v>20000</v>
      </c>
      <c r="R13" s="152" t="s">
        <v>475</v>
      </c>
      <c r="S13" s="152" t="s">
        <v>489</v>
      </c>
      <c r="T13" s="152" t="s">
        <v>477</v>
      </c>
      <c r="U13" s="152" t="s">
        <v>86</v>
      </c>
      <c r="V13" s="152" t="s">
        <v>490</v>
      </c>
    </row>
    <row r="14" spans="1:22" ht="343.2" x14ac:dyDescent="0.6">
      <c r="A14" s="123"/>
      <c r="B14" s="123"/>
      <c r="C14" s="103" t="s">
        <v>508</v>
      </c>
      <c r="D14" s="95" t="s">
        <v>752</v>
      </c>
      <c r="E14" s="95"/>
      <c r="F14" s="95"/>
      <c r="G14" s="95"/>
      <c r="H14" s="95"/>
      <c r="I14" s="95"/>
      <c r="J14" s="95"/>
      <c r="K14" s="95"/>
      <c r="L14" s="95"/>
      <c r="M14" s="95"/>
      <c r="N14" s="93" t="s">
        <v>486</v>
      </c>
      <c r="O14" s="93" t="s">
        <v>509</v>
      </c>
      <c r="P14" s="93" t="s">
        <v>510</v>
      </c>
      <c r="Q14" s="93">
        <v>25000</v>
      </c>
      <c r="R14" s="93" t="s">
        <v>475</v>
      </c>
      <c r="S14" s="93" t="s">
        <v>511</v>
      </c>
      <c r="T14" s="93" t="s">
        <v>477</v>
      </c>
      <c r="U14" s="93" t="s">
        <v>86</v>
      </c>
      <c r="V14" s="93" t="s">
        <v>490</v>
      </c>
    </row>
    <row r="15" spans="1:22" s="177" customFormat="1" ht="343.2" x14ac:dyDescent="0.6">
      <c r="A15" s="123"/>
      <c r="B15" s="123"/>
      <c r="C15" s="171" t="s">
        <v>517</v>
      </c>
      <c r="D15" s="172" t="s">
        <v>752</v>
      </c>
      <c r="E15" s="172" t="s">
        <v>512</v>
      </c>
      <c r="F15" s="172" t="s">
        <v>513</v>
      </c>
      <c r="G15" s="172" t="s">
        <v>514</v>
      </c>
      <c r="H15" s="172" t="s">
        <v>474</v>
      </c>
      <c r="I15" s="172">
        <v>5000</v>
      </c>
      <c r="J15" s="172" t="s">
        <v>475</v>
      </c>
      <c r="K15" s="172" t="s">
        <v>515</v>
      </c>
      <c r="L15" s="172" t="s">
        <v>477</v>
      </c>
      <c r="M15" s="172" t="s">
        <v>516</v>
      </c>
      <c r="N15" s="152" t="s">
        <v>518</v>
      </c>
      <c r="O15" s="152" t="s">
        <v>499</v>
      </c>
      <c r="P15" s="152" t="s">
        <v>500</v>
      </c>
      <c r="Q15" s="152">
        <v>455000</v>
      </c>
      <c r="R15" s="152" t="s">
        <v>475</v>
      </c>
      <c r="S15" s="152" t="s">
        <v>519</v>
      </c>
      <c r="T15" s="152" t="s">
        <v>477</v>
      </c>
      <c r="U15" s="152" t="s">
        <v>86</v>
      </c>
      <c r="V15" s="152" t="s">
        <v>490</v>
      </c>
    </row>
    <row r="16" spans="1:22" ht="343.2" x14ac:dyDescent="0.6">
      <c r="A16" s="123"/>
      <c r="B16" s="123"/>
      <c r="C16" s="103" t="s">
        <v>520</v>
      </c>
      <c r="D16" s="95" t="s">
        <v>751</v>
      </c>
      <c r="E16" s="95" t="s">
        <v>520</v>
      </c>
      <c r="F16" s="95" t="s">
        <v>472</v>
      </c>
      <c r="G16" s="95" t="s">
        <v>483</v>
      </c>
      <c r="H16" s="95" t="s">
        <v>474</v>
      </c>
      <c r="I16" s="95">
        <v>15000</v>
      </c>
      <c r="J16" s="95" t="s">
        <v>475</v>
      </c>
      <c r="K16" s="95" t="s">
        <v>521</v>
      </c>
      <c r="L16" s="95" t="s">
        <v>477</v>
      </c>
      <c r="M16" s="95" t="s">
        <v>516</v>
      </c>
      <c r="N16" s="93" t="s">
        <v>522</v>
      </c>
      <c r="O16" s="93" t="s">
        <v>499</v>
      </c>
      <c r="P16" s="93" t="s">
        <v>500</v>
      </c>
      <c r="Q16" s="93">
        <v>450000</v>
      </c>
      <c r="R16" s="93" t="s">
        <v>475</v>
      </c>
      <c r="S16" s="93" t="s">
        <v>521</v>
      </c>
      <c r="T16" s="93" t="s">
        <v>477</v>
      </c>
      <c r="U16" s="93">
        <v>30000</v>
      </c>
      <c r="V16" s="93" t="s">
        <v>523</v>
      </c>
    </row>
    <row r="17" spans="1:22" ht="343.2" x14ac:dyDescent="0.6">
      <c r="A17" s="123"/>
      <c r="B17" s="123"/>
      <c r="C17" s="103" t="s">
        <v>524</v>
      </c>
      <c r="D17" s="95" t="s">
        <v>216</v>
      </c>
      <c r="E17" s="95" t="s">
        <v>524</v>
      </c>
      <c r="F17" s="95" t="s">
        <v>525</v>
      </c>
      <c r="G17" s="95" t="s">
        <v>483</v>
      </c>
      <c r="H17" s="95" t="s">
        <v>474</v>
      </c>
      <c r="I17" s="95">
        <v>30000</v>
      </c>
      <c r="J17" s="95" t="s">
        <v>475</v>
      </c>
      <c r="K17" s="95" t="s">
        <v>526</v>
      </c>
      <c r="L17" s="95" t="s">
        <v>477</v>
      </c>
      <c r="M17" s="95" t="s">
        <v>527</v>
      </c>
      <c r="N17" s="93" t="s">
        <v>525</v>
      </c>
      <c r="O17" s="93" t="s">
        <v>499</v>
      </c>
      <c r="P17" s="93" t="s">
        <v>500</v>
      </c>
      <c r="Q17" s="93">
        <v>150000</v>
      </c>
      <c r="R17" s="93" t="s">
        <v>475</v>
      </c>
      <c r="S17" s="93" t="s">
        <v>528</v>
      </c>
      <c r="T17" s="93" t="s">
        <v>477</v>
      </c>
      <c r="U17" s="93" t="s">
        <v>86</v>
      </c>
      <c r="V17" s="93"/>
    </row>
    <row r="18" spans="1:22" ht="343.2" x14ac:dyDescent="0.6">
      <c r="A18" s="123"/>
      <c r="B18" s="123"/>
      <c r="C18" s="103" t="s">
        <v>536</v>
      </c>
      <c r="D18" s="95" t="s">
        <v>529</v>
      </c>
      <c r="E18" s="95" t="s">
        <v>530</v>
      </c>
      <c r="F18" s="95" t="s">
        <v>531</v>
      </c>
      <c r="G18" s="95" t="s">
        <v>532</v>
      </c>
      <c r="H18" s="95" t="s">
        <v>533</v>
      </c>
      <c r="I18" s="95">
        <v>60000</v>
      </c>
      <c r="J18" s="95" t="s">
        <v>534</v>
      </c>
      <c r="K18" s="95" t="s">
        <v>535</v>
      </c>
      <c r="L18" s="95" t="s">
        <v>477</v>
      </c>
      <c r="M18" s="95" t="s">
        <v>516</v>
      </c>
      <c r="N18" s="93" t="s">
        <v>537</v>
      </c>
      <c r="O18" s="93" t="s">
        <v>479</v>
      </c>
      <c r="P18" s="93" t="s">
        <v>500</v>
      </c>
      <c r="Q18" s="93">
        <f>75000*3</f>
        <v>225000</v>
      </c>
      <c r="R18" s="93" t="s">
        <v>475</v>
      </c>
      <c r="S18" s="93" t="s">
        <v>511</v>
      </c>
      <c r="T18" s="93" t="s">
        <v>477</v>
      </c>
      <c r="U18" s="93" t="s">
        <v>86</v>
      </c>
      <c r="V18" s="93" t="s">
        <v>490</v>
      </c>
    </row>
    <row r="19" spans="1:22" ht="62.4" x14ac:dyDescent="0.6">
      <c r="A19" s="123"/>
      <c r="B19" s="123"/>
      <c r="C19" s="103" t="s">
        <v>139</v>
      </c>
      <c r="D19" s="95" t="s">
        <v>339</v>
      </c>
      <c r="E19" s="95"/>
      <c r="F19" s="95"/>
      <c r="G19" s="95"/>
      <c r="H19" s="95"/>
      <c r="I19" s="95"/>
      <c r="J19" s="95"/>
      <c r="K19" s="95"/>
      <c r="L19" s="95"/>
      <c r="M19" s="95"/>
      <c r="N19" s="93" t="s">
        <v>140</v>
      </c>
      <c r="O19" s="93">
        <v>2018</v>
      </c>
      <c r="P19" s="93">
        <v>2021</v>
      </c>
      <c r="Q19" s="93"/>
      <c r="R19" s="93" t="s">
        <v>141</v>
      </c>
      <c r="S19" s="93" t="s">
        <v>142</v>
      </c>
      <c r="T19" s="93"/>
      <c r="U19" s="93" t="s">
        <v>6</v>
      </c>
      <c r="V19" s="93" t="s">
        <v>143</v>
      </c>
    </row>
    <row r="20" spans="1:22" ht="343.2" x14ac:dyDescent="0.6">
      <c r="A20" s="123">
        <v>3</v>
      </c>
      <c r="B20" s="123" t="s">
        <v>43</v>
      </c>
      <c r="C20" s="103" t="s">
        <v>497</v>
      </c>
      <c r="D20" s="95" t="s">
        <v>491</v>
      </c>
      <c r="E20" s="95" t="s">
        <v>492</v>
      </c>
      <c r="F20" s="95" t="s">
        <v>493</v>
      </c>
      <c r="G20" s="95">
        <v>2016</v>
      </c>
      <c r="H20" s="95">
        <v>2017</v>
      </c>
      <c r="I20" s="95">
        <f>500000</f>
        <v>500000</v>
      </c>
      <c r="J20" s="95" t="s">
        <v>475</v>
      </c>
      <c r="K20" s="95" t="s">
        <v>494</v>
      </c>
      <c r="L20" s="95" t="s">
        <v>495</v>
      </c>
      <c r="M20" s="95" t="s">
        <v>496</v>
      </c>
      <c r="N20" s="93" t="s">
        <v>498</v>
      </c>
      <c r="O20" s="93" t="s">
        <v>499</v>
      </c>
      <c r="P20" s="93" t="s">
        <v>500</v>
      </c>
      <c r="Q20" s="93">
        <f>700000*3</f>
        <v>2100000</v>
      </c>
      <c r="R20" s="93" t="s">
        <v>501</v>
      </c>
      <c r="S20" s="93" t="s">
        <v>502</v>
      </c>
      <c r="T20" s="93" t="s">
        <v>503</v>
      </c>
      <c r="U20" s="93" t="s">
        <v>86</v>
      </c>
      <c r="V20" s="93" t="s">
        <v>504</v>
      </c>
    </row>
    <row r="21" spans="1:22" ht="62.4" x14ac:dyDescent="0.6">
      <c r="A21" s="123"/>
      <c r="B21" s="123"/>
      <c r="C21" s="103" t="s">
        <v>144</v>
      </c>
      <c r="D21" s="95" t="s">
        <v>339</v>
      </c>
      <c r="E21" s="95"/>
      <c r="F21" s="95"/>
      <c r="G21" s="95"/>
      <c r="H21" s="95"/>
      <c r="I21" s="95"/>
      <c r="J21" s="95"/>
      <c r="K21" s="95"/>
      <c r="L21" s="95"/>
      <c r="M21" s="95"/>
      <c r="N21" s="93" t="s">
        <v>209</v>
      </c>
      <c r="O21" s="93">
        <v>2018</v>
      </c>
      <c r="P21" s="93">
        <v>2019</v>
      </c>
      <c r="Q21" s="93" t="s">
        <v>210</v>
      </c>
      <c r="R21" s="93" t="s">
        <v>211</v>
      </c>
      <c r="S21" s="93" t="s">
        <v>204</v>
      </c>
      <c r="T21" s="93" t="s">
        <v>66</v>
      </c>
      <c r="U21" s="93" t="s">
        <v>6</v>
      </c>
      <c r="V21" s="93" t="s">
        <v>70</v>
      </c>
    </row>
    <row r="22" spans="1:22" ht="343.2" x14ac:dyDescent="0.6">
      <c r="A22" s="123">
        <v>4</v>
      </c>
      <c r="B22" s="123" t="s">
        <v>45</v>
      </c>
      <c r="C22" s="103" t="s">
        <v>546</v>
      </c>
      <c r="D22" s="95" t="s">
        <v>337</v>
      </c>
      <c r="E22" s="95" t="s">
        <v>538</v>
      </c>
      <c r="F22" s="95" t="s">
        <v>539</v>
      </c>
      <c r="G22" s="95" t="s">
        <v>540</v>
      </c>
      <c r="H22" s="95" t="s">
        <v>541</v>
      </c>
      <c r="I22" s="95" t="s">
        <v>542</v>
      </c>
      <c r="J22" s="95" t="s">
        <v>475</v>
      </c>
      <c r="K22" s="95" t="s">
        <v>543</v>
      </c>
      <c r="L22" s="95" t="s">
        <v>544</v>
      </c>
      <c r="M22" s="95" t="s">
        <v>545</v>
      </c>
      <c r="N22" s="93" t="s">
        <v>539</v>
      </c>
      <c r="O22" s="93" t="s">
        <v>499</v>
      </c>
      <c r="P22" s="93" t="s">
        <v>500</v>
      </c>
      <c r="Q22" s="93">
        <v>450000</v>
      </c>
      <c r="R22" s="93" t="s">
        <v>475</v>
      </c>
      <c r="S22" s="93" t="s">
        <v>204</v>
      </c>
      <c r="T22" s="93" t="s">
        <v>547</v>
      </c>
      <c r="U22" s="93" t="s">
        <v>6</v>
      </c>
      <c r="V22" s="93" t="s">
        <v>70</v>
      </c>
    </row>
    <row r="23" spans="1:22" s="177" customFormat="1" ht="343.2" x14ac:dyDescent="0.6">
      <c r="A23" s="123"/>
      <c r="B23" s="123"/>
      <c r="C23" s="171" t="s">
        <v>551</v>
      </c>
      <c r="D23" s="172" t="s">
        <v>752</v>
      </c>
      <c r="E23" s="172" t="s">
        <v>548</v>
      </c>
      <c r="F23" s="172" t="s">
        <v>482</v>
      </c>
      <c r="G23" s="172" t="s">
        <v>483</v>
      </c>
      <c r="H23" s="172" t="s">
        <v>474</v>
      </c>
      <c r="I23" s="172">
        <v>45000</v>
      </c>
      <c r="J23" s="172" t="s">
        <v>475</v>
      </c>
      <c r="K23" s="172" t="s">
        <v>535</v>
      </c>
      <c r="L23" s="172" t="s">
        <v>549</v>
      </c>
      <c r="M23" s="172" t="s">
        <v>550</v>
      </c>
      <c r="N23" s="152" t="s">
        <v>552</v>
      </c>
      <c r="O23" s="152" t="s">
        <v>499</v>
      </c>
      <c r="P23" s="152" t="s">
        <v>500</v>
      </c>
      <c r="Q23" s="151">
        <v>3000000</v>
      </c>
      <c r="R23" s="152" t="s">
        <v>475</v>
      </c>
      <c r="S23" s="152" t="s">
        <v>705</v>
      </c>
      <c r="T23" s="152" t="s">
        <v>477</v>
      </c>
      <c r="U23" s="152" t="s">
        <v>706</v>
      </c>
      <c r="V23" s="152" t="s">
        <v>703</v>
      </c>
    </row>
    <row r="24" spans="1:22" s="177" customFormat="1" ht="124.8" x14ac:dyDescent="0.6">
      <c r="A24" s="123"/>
      <c r="B24" s="123"/>
      <c r="C24" s="171" t="s">
        <v>146</v>
      </c>
      <c r="D24" s="172" t="s">
        <v>353</v>
      </c>
      <c r="E24" s="172" t="s">
        <v>145</v>
      </c>
      <c r="F24" s="172" t="s">
        <v>72</v>
      </c>
      <c r="G24" s="172"/>
      <c r="H24" s="172"/>
      <c r="I24" s="172"/>
      <c r="J24" s="172"/>
      <c r="K24" s="172"/>
      <c r="L24" s="172" t="s">
        <v>470</v>
      </c>
      <c r="M24" s="172"/>
      <c r="N24" s="152" t="s">
        <v>753</v>
      </c>
      <c r="O24" s="152">
        <v>2018</v>
      </c>
      <c r="P24" s="152" t="s">
        <v>148</v>
      </c>
      <c r="Q24" s="152" t="s">
        <v>709</v>
      </c>
      <c r="R24" s="152" t="s">
        <v>149</v>
      </c>
      <c r="S24" s="152" t="s">
        <v>150</v>
      </c>
      <c r="T24" s="152" t="s">
        <v>151</v>
      </c>
      <c r="U24" s="152" t="s">
        <v>710</v>
      </c>
      <c r="V24" s="152" t="s">
        <v>711</v>
      </c>
    </row>
    <row r="25" spans="1:22" ht="62.4" x14ac:dyDescent="0.6">
      <c r="A25" s="123"/>
      <c r="B25" s="123"/>
      <c r="C25" s="103" t="s">
        <v>554</v>
      </c>
      <c r="D25" s="95" t="s">
        <v>339</v>
      </c>
      <c r="E25" s="95" t="s">
        <v>69</v>
      </c>
      <c r="F25" s="95" t="s">
        <v>69</v>
      </c>
      <c r="G25" s="95" t="s">
        <v>69</v>
      </c>
      <c r="H25" s="95" t="s">
        <v>69</v>
      </c>
      <c r="I25" s="95" t="s">
        <v>69</v>
      </c>
      <c r="J25" s="95" t="s">
        <v>69</v>
      </c>
      <c r="K25" s="95" t="s">
        <v>69</v>
      </c>
      <c r="L25" s="95" t="s">
        <v>69</v>
      </c>
      <c r="M25" s="95" t="s">
        <v>69</v>
      </c>
      <c r="N25" s="93" t="s">
        <v>555</v>
      </c>
      <c r="O25" s="93" t="s">
        <v>499</v>
      </c>
      <c r="P25" s="93" t="s">
        <v>500</v>
      </c>
      <c r="Q25" s="93">
        <v>100000</v>
      </c>
      <c r="R25" s="93" t="s">
        <v>211</v>
      </c>
      <c r="S25" s="93" t="s">
        <v>204</v>
      </c>
      <c r="T25" s="93" t="s">
        <v>290</v>
      </c>
      <c r="U25" s="93" t="s">
        <v>86</v>
      </c>
      <c r="V25" s="93" t="s">
        <v>70</v>
      </c>
    </row>
    <row r="26" spans="1:22" ht="124.8" x14ac:dyDescent="0.6">
      <c r="A26" s="123"/>
      <c r="B26" s="123"/>
      <c r="C26" s="103" t="s">
        <v>212</v>
      </c>
      <c r="D26" s="95" t="s">
        <v>338</v>
      </c>
      <c r="E26" s="95" t="s">
        <v>69</v>
      </c>
      <c r="F26" s="95" t="s">
        <v>69</v>
      </c>
      <c r="G26" s="95" t="s">
        <v>69</v>
      </c>
      <c r="H26" s="95" t="s">
        <v>69</v>
      </c>
      <c r="I26" s="95" t="s">
        <v>69</v>
      </c>
      <c r="J26" s="95" t="s">
        <v>69</v>
      </c>
      <c r="K26" s="95" t="s">
        <v>69</v>
      </c>
      <c r="L26" s="95" t="s">
        <v>69</v>
      </c>
      <c r="M26" s="95" t="s">
        <v>69</v>
      </c>
      <c r="N26" s="93" t="s">
        <v>213</v>
      </c>
      <c r="O26" s="93" t="s">
        <v>499</v>
      </c>
      <c r="P26" s="93" t="s">
        <v>500</v>
      </c>
      <c r="Q26" s="93">
        <v>400000</v>
      </c>
      <c r="R26" s="93" t="s">
        <v>556</v>
      </c>
      <c r="S26" s="93" t="s">
        <v>204</v>
      </c>
      <c r="T26" s="93" t="s">
        <v>290</v>
      </c>
      <c r="U26" s="93" t="s">
        <v>86</v>
      </c>
      <c r="V26" s="93" t="s">
        <v>70</v>
      </c>
    </row>
    <row r="27" spans="1:22" ht="343.2" x14ac:dyDescent="0.6">
      <c r="A27" s="123"/>
      <c r="B27" s="123"/>
      <c r="C27" s="103" t="s">
        <v>557</v>
      </c>
      <c r="D27" s="95" t="s">
        <v>154</v>
      </c>
      <c r="E27" s="95" t="s">
        <v>69</v>
      </c>
      <c r="F27" s="95" t="s">
        <v>69</v>
      </c>
      <c r="G27" s="95" t="s">
        <v>69</v>
      </c>
      <c r="H27" s="95" t="s">
        <v>69</v>
      </c>
      <c r="I27" s="95" t="s">
        <v>69</v>
      </c>
      <c r="J27" s="95" t="s">
        <v>69</v>
      </c>
      <c r="K27" s="95" t="s">
        <v>69</v>
      </c>
      <c r="L27" s="95" t="s">
        <v>69</v>
      </c>
      <c r="M27" s="95" t="s">
        <v>69</v>
      </c>
      <c r="N27" s="93" t="s">
        <v>558</v>
      </c>
      <c r="O27" s="93" t="s">
        <v>559</v>
      </c>
      <c r="P27" s="93" t="s">
        <v>500</v>
      </c>
      <c r="Q27" s="93">
        <v>800000</v>
      </c>
      <c r="R27" s="93" t="s">
        <v>475</v>
      </c>
      <c r="S27" s="93" t="s">
        <v>204</v>
      </c>
      <c r="T27" s="93" t="s">
        <v>156</v>
      </c>
      <c r="U27" s="93" t="s">
        <v>86</v>
      </c>
      <c r="V27" s="93" t="s">
        <v>560</v>
      </c>
    </row>
    <row r="28" spans="1:22" s="177" customFormat="1" ht="343.2" x14ac:dyDescent="0.6">
      <c r="A28" s="123"/>
      <c r="B28" s="123"/>
      <c r="C28" s="171" t="s">
        <v>457</v>
      </c>
      <c r="D28" s="172" t="s">
        <v>438</v>
      </c>
      <c r="E28" s="172"/>
      <c r="F28" s="172"/>
      <c r="G28" s="172"/>
      <c r="H28" s="172"/>
      <c r="I28" s="172"/>
      <c r="J28" s="172"/>
      <c r="K28" s="172"/>
      <c r="L28" s="172"/>
      <c r="M28" s="172"/>
      <c r="N28" s="152" t="s">
        <v>458</v>
      </c>
      <c r="O28" s="152" t="s">
        <v>459</v>
      </c>
      <c r="P28" s="152">
        <v>44166</v>
      </c>
      <c r="Q28" s="152" t="s">
        <v>460</v>
      </c>
      <c r="R28" s="152" t="s">
        <v>442</v>
      </c>
      <c r="S28" s="152" t="s">
        <v>461</v>
      </c>
      <c r="T28" s="152" t="s">
        <v>462</v>
      </c>
      <c r="U28" s="152" t="s">
        <v>86</v>
      </c>
      <c r="V28" s="152" t="s">
        <v>463</v>
      </c>
    </row>
    <row r="29" spans="1:22" ht="343.2" x14ac:dyDescent="0.6">
      <c r="A29" s="123">
        <v>5</v>
      </c>
      <c r="B29" s="123" t="s">
        <v>20</v>
      </c>
      <c r="C29" s="103" t="s">
        <v>561</v>
      </c>
      <c r="D29" s="95" t="s">
        <v>340</v>
      </c>
      <c r="E29" s="95" t="s">
        <v>69</v>
      </c>
      <c r="F29" s="95" t="s">
        <v>69</v>
      </c>
      <c r="G29" s="95" t="s">
        <v>69</v>
      </c>
      <c r="H29" s="95" t="s">
        <v>69</v>
      </c>
      <c r="I29" s="95" t="s">
        <v>69</v>
      </c>
      <c r="J29" s="95" t="s">
        <v>69</v>
      </c>
      <c r="K29" s="95" t="s">
        <v>69</v>
      </c>
      <c r="L29" s="95" t="s">
        <v>69</v>
      </c>
      <c r="M29" s="95" t="s">
        <v>69</v>
      </c>
      <c r="N29" s="93" t="s">
        <v>147</v>
      </c>
      <c r="O29" s="93" t="s">
        <v>562</v>
      </c>
      <c r="P29" s="93" t="s">
        <v>562</v>
      </c>
      <c r="Q29" s="93"/>
      <c r="R29" s="93" t="s">
        <v>475</v>
      </c>
      <c r="S29" s="93" t="s">
        <v>150</v>
      </c>
      <c r="T29" s="93" t="s">
        <v>353</v>
      </c>
      <c r="U29" s="93" t="s">
        <v>553</v>
      </c>
      <c r="V29" s="93" t="s">
        <v>153</v>
      </c>
    </row>
    <row r="30" spans="1:22" ht="124.8" x14ac:dyDescent="0.6">
      <c r="A30" s="123"/>
      <c r="B30" s="123"/>
      <c r="C30" s="103" t="s">
        <v>212</v>
      </c>
      <c r="D30" s="95" t="s">
        <v>338</v>
      </c>
      <c r="E30" s="95"/>
      <c r="F30" s="95"/>
      <c r="G30" s="95"/>
      <c r="H30" s="95"/>
      <c r="I30" s="95"/>
      <c r="J30" s="95"/>
      <c r="K30" s="95"/>
      <c r="L30" s="95"/>
      <c r="M30" s="95"/>
      <c r="N30" s="93" t="s">
        <v>213</v>
      </c>
      <c r="O30" s="93"/>
      <c r="P30" s="93"/>
      <c r="Q30" s="93">
        <v>400000</v>
      </c>
      <c r="R30" s="93"/>
      <c r="S30" s="93" t="s">
        <v>204</v>
      </c>
      <c r="T30" s="93" t="s">
        <v>214</v>
      </c>
      <c r="U30" s="93" t="s">
        <v>86</v>
      </c>
      <c r="V30" s="93" t="s">
        <v>70</v>
      </c>
    </row>
    <row r="31" spans="1:22" ht="343.2" x14ac:dyDescent="0.6">
      <c r="A31" s="123"/>
      <c r="B31" s="123"/>
      <c r="C31" s="103" t="s">
        <v>563</v>
      </c>
      <c r="D31" s="95" t="s">
        <v>154</v>
      </c>
      <c r="E31" s="95" t="s">
        <v>563</v>
      </c>
      <c r="F31" s="95" t="s">
        <v>564</v>
      </c>
      <c r="G31" s="95" t="s">
        <v>483</v>
      </c>
      <c r="H31" s="95" t="s">
        <v>474</v>
      </c>
      <c r="I31" s="95"/>
      <c r="J31" s="95" t="s">
        <v>475</v>
      </c>
      <c r="K31" s="95"/>
      <c r="L31" s="95" t="s">
        <v>154</v>
      </c>
      <c r="M31" s="95"/>
      <c r="N31" s="93" t="s">
        <v>158</v>
      </c>
      <c r="O31" s="93" t="s">
        <v>157</v>
      </c>
      <c r="P31" s="93" t="s">
        <v>155</v>
      </c>
      <c r="Q31" s="93"/>
      <c r="R31" s="93" t="s">
        <v>475</v>
      </c>
      <c r="S31" s="93"/>
      <c r="T31" s="93" t="s">
        <v>156</v>
      </c>
      <c r="U31" s="93" t="s">
        <v>86</v>
      </c>
      <c r="V31" s="93" t="s">
        <v>153</v>
      </c>
    </row>
    <row r="32" spans="1:22" ht="343.2" x14ac:dyDescent="0.6">
      <c r="A32" s="28">
        <v>6</v>
      </c>
      <c r="B32" s="29" t="s">
        <v>437</v>
      </c>
      <c r="C32" s="103" t="s">
        <v>159</v>
      </c>
      <c r="D32" s="95" t="s">
        <v>353</v>
      </c>
      <c r="E32" s="95" t="s">
        <v>69</v>
      </c>
      <c r="F32" s="95" t="s">
        <v>69</v>
      </c>
      <c r="G32" s="95" t="s">
        <v>69</v>
      </c>
      <c r="H32" s="95" t="s">
        <v>69</v>
      </c>
      <c r="I32" s="95" t="s">
        <v>69</v>
      </c>
      <c r="J32" s="95" t="s">
        <v>69</v>
      </c>
      <c r="K32" s="95" t="s">
        <v>69</v>
      </c>
      <c r="L32" s="95" t="s">
        <v>470</v>
      </c>
      <c r="M32" s="95" t="s">
        <v>69</v>
      </c>
      <c r="N32" s="93" t="s">
        <v>147</v>
      </c>
      <c r="O32" s="93" t="s">
        <v>499</v>
      </c>
      <c r="P32" s="93" t="s">
        <v>565</v>
      </c>
      <c r="Q32" s="93">
        <v>100000</v>
      </c>
      <c r="R32" s="93" t="s">
        <v>475</v>
      </c>
      <c r="S32" s="93" t="s">
        <v>150</v>
      </c>
      <c r="T32" s="93" t="s">
        <v>160</v>
      </c>
      <c r="U32" s="93" t="s">
        <v>152</v>
      </c>
      <c r="V32" s="93" t="s">
        <v>153</v>
      </c>
    </row>
    <row r="33" spans="1:22" ht="62.4" x14ac:dyDescent="0.6">
      <c r="A33" s="124">
        <v>7</v>
      </c>
      <c r="B33" s="123" t="s">
        <v>44</v>
      </c>
      <c r="C33" s="103" t="s">
        <v>707</v>
      </c>
      <c r="D33" s="95" t="s">
        <v>339</v>
      </c>
      <c r="E33" s="95"/>
      <c r="F33" s="95"/>
      <c r="G33" s="95"/>
      <c r="H33" s="95"/>
      <c r="I33" s="95"/>
      <c r="J33" s="95"/>
      <c r="K33" s="95"/>
      <c r="L33" s="95"/>
      <c r="M33" s="95"/>
      <c r="N33" s="93" t="s">
        <v>140</v>
      </c>
      <c r="O33" s="93" t="s">
        <v>157</v>
      </c>
      <c r="P33" s="93"/>
      <c r="Q33" s="93"/>
      <c r="R33" s="93"/>
      <c r="S33" s="93"/>
      <c r="T33" s="93"/>
      <c r="U33" s="93"/>
      <c r="V33" s="93"/>
    </row>
    <row r="34" spans="1:22" s="177" customFormat="1" ht="343.2" x14ac:dyDescent="0.6">
      <c r="A34" s="124"/>
      <c r="B34" s="123"/>
      <c r="C34" s="171" t="s">
        <v>568</v>
      </c>
      <c r="D34" s="172" t="s">
        <v>755</v>
      </c>
      <c r="E34" s="172" t="s">
        <v>566</v>
      </c>
      <c r="F34" s="172" t="s">
        <v>567</v>
      </c>
      <c r="G34" s="172" t="s">
        <v>483</v>
      </c>
      <c r="H34" s="172" t="s">
        <v>474</v>
      </c>
      <c r="I34" s="172">
        <v>9000</v>
      </c>
      <c r="J34" s="172" t="s">
        <v>475</v>
      </c>
      <c r="K34" s="172" t="s">
        <v>218</v>
      </c>
      <c r="L34" s="172" t="s">
        <v>477</v>
      </c>
      <c r="M34" s="172"/>
      <c r="N34" s="172" t="s">
        <v>755</v>
      </c>
      <c r="O34" s="152" t="s">
        <v>499</v>
      </c>
      <c r="P34" s="152" t="s">
        <v>500</v>
      </c>
      <c r="Q34" s="152">
        <v>230000</v>
      </c>
      <c r="R34" s="152" t="s">
        <v>475</v>
      </c>
      <c r="S34" s="152" t="s">
        <v>220</v>
      </c>
      <c r="T34" s="152" t="s">
        <v>569</v>
      </c>
      <c r="U34" s="152" t="s">
        <v>86</v>
      </c>
      <c r="V34" s="152" t="s">
        <v>570</v>
      </c>
    </row>
    <row r="35" spans="1:22" s="177" customFormat="1" ht="187.2" x14ac:dyDescent="0.6">
      <c r="A35" s="124"/>
      <c r="B35" s="123"/>
      <c r="C35" s="171" t="s">
        <v>762</v>
      </c>
      <c r="D35" s="172" t="s">
        <v>755</v>
      </c>
      <c r="E35" s="172"/>
      <c r="F35" s="172"/>
      <c r="G35" s="172"/>
      <c r="H35" s="172"/>
      <c r="I35" s="172"/>
      <c r="J35" s="172"/>
      <c r="K35" s="172"/>
      <c r="L35" s="172"/>
      <c r="M35" s="172"/>
      <c r="N35" s="172" t="s">
        <v>755</v>
      </c>
      <c r="O35" s="152" t="s">
        <v>217</v>
      </c>
      <c r="P35" s="152" t="s">
        <v>217</v>
      </c>
      <c r="Q35" s="152" t="s">
        <v>605</v>
      </c>
      <c r="R35" s="152" t="s">
        <v>763</v>
      </c>
      <c r="S35" s="152"/>
      <c r="T35" s="152" t="s">
        <v>569</v>
      </c>
      <c r="U35" s="152" t="s">
        <v>764</v>
      </c>
      <c r="V35" s="152" t="s">
        <v>765</v>
      </c>
    </row>
    <row r="36" spans="1:22" ht="312" x14ac:dyDescent="0.6">
      <c r="A36" s="124"/>
      <c r="B36" s="123"/>
      <c r="C36" s="103" t="s">
        <v>708</v>
      </c>
      <c r="D36" s="95" t="s">
        <v>755</v>
      </c>
      <c r="E36" s="95" t="s">
        <v>71</v>
      </c>
      <c r="F36" s="95" t="s">
        <v>221</v>
      </c>
      <c r="G36" s="95">
        <v>2017</v>
      </c>
      <c r="H36" s="95">
        <v>2017</v>
      </c>
      <c r="I36" s="95"/>
      <c r="J36" s="95" t="s">
        <v>207</v>
      </c>
      <c r="K36" s="95" t="s">
        <v>74</v>
      </c>
      <c r="L36" s="95" t="s">
        <v>215</v>
      </c>
      <c r="M36" s="95" t="s">
        <v>75</v>
      </c>
      <c r="N36" s="93" t="s">
        <v>68</v>
      </c>
      <c r="O36" s="93">
        <v>2018</v>
      </c>
      <c r="P36" s="93" t="s">
        <v>128</v>
      </c>
      <c r="Q36" s="93"/>
      <c r="R36" s="93" t="s">
        <v>73</v>
      </c>
      <c r="S36" s="93" t="s">
        <v>67</v>
      </c>
      <c r="T36" s="93"/>
      <c r="U36" s="93" t="s">
        <v>6</v>
      </c>
      <c r="V36" s="93" t="s">
        <v>76</v>
      </c>
    </row>
  </sheetData>
  <mergeCells count="38">
    <mergeCell ref="C1:V1"/>
    <mergeCell ref="C2:V2"/>
    <mergeCell ref="O4:O6"/>
    <mergeCell ref="K3:K6"/>
    <mergeCell ref="L3:L6"/>
    <mergeCell ref="M3:M6"/>
    <mergeCell ref="G4:G6"/>
    <mergeCell ref="H4:H6"/>
    <mergeCell ref="I3:I6"/>
    <mergeCell ref="R3:R6"/>
    <mergeCell ref="S3:S6"/>
    <mergeCell ref="T3:T6"/>
    <mergeCell ref="U3:U6"/>
    <mergeCell ref="V3:V6"/>
    <mergeCell ref="Q3:Q6"/>
    <mergeCell ref="A2:A6"/>
    <mergeCell ref="F3:F6"/>
    <mergeCell ref="G3:H3"/>
    <mergeCell ref="N3:N6"/>
    <mergeCell ref="O3:P3"/>
    <mergeCell ref="B2:B6"/>
    <mergeCell ref="D3:D6"/>
    <mergeCell ref="P4:P6"/>
    <mergeCell ref="E3:E6"/>
    <mergeCell ref="J3:J6"/>
    <mergeCell ref="C3:C6"/>
    <mergeCell ref="B29:B31"/>
    <mergeCell ref="B33:B36"/>
    <mergeCell ref="A33:A36"/>
    <mergeCell ref="B7:B10"/>
    <mergeCell ref="B20:B21"/>
    <mergeCell ref="B22:B28"/>
    <mergeCell ref="A7:A10"/>
    <mergeCell ref="A20:A21"/>
    <mergeCell ref="A22:A28"/>
    <mergeCell ref="A29:A31"/>
    <mergeCell ref="B11:B19"/>
    <mergeCell ref="A11:A19"/>
  </mergeCells>
  <pageMargins left="0.70866141732283472" right="0.70866141732283472" top="0.74803149606299213" bottom="0.74803149606299213" header="0.31496062992125984" footer="0.31496062992125984"/>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view="pageBreakPreview" zoomScale="40" zoomScaleNormal="60" zoomScaleSheetLayoutView="40" workbookViewId="0">
      <pane xSplit="3" ySplit="6" topLeftCell="D7" activePane="bottomRight" state="frozen"/>
      <selection pane="topRight" activeCell="D1" sqref="D1"/>
      <selection pane="bottomLeft" activeCell="A7" sqref="A7"/>
      <selection pane="bottomRight" activeCell="B7" sqref="B7"/>
    </sheetView>
  </sheetViews>
  <sheetFormatPr defaultColWidth="19.44140625" defaultRowHeight="31.2" x14ac:dyDescent="0.6"/>
  <cols>
    <col min="1" max="1" width="13.33203125" style="14" customWidth="1"/>
    <col min="2" max="2" width="77.109375" style="6" customWidth="1"/>
    <col min="3" max="3" width="46" style="6" customWidth="1"/>
    <col min="4" max="4" width="26" style="6" bestFit="1" customWidth="1"/>
    <col min="5" max="5" width="43.44140625" style="6" hidden="1" customWidth="1"/>
    <col min="6" max="6" width="0" style="6" hidden="1" customWidth="1"/>
    <col min="7" max="8" width="19.5546875" style="6" hidden="1" customWidth="1"/>
    <col min="9" max="9" width="24.5546875" style="6" hidden="1" customWidth="1"/>
    <col min="10" max="10" width="0" style="6" hidden="1" customWidth="1"/>
    <col min="11" max="11" width="35.88671875" style="6" hidden="1" customWidth="1"/>
    <col min="12" max="12" width="59.5546875" style="6" hidden="1" customWidth="1"/>
    <col min="13" max="13" width="26.88671875" style="6" hidden="1" customWidth="1"/>
    <col min="14" max="14" width="19.44140625" style="6"/>
    <col min="15" max="16" width="19.5546875" style="6" bestFit="1" customWidth="1"/>
    <col min="17" max="17" width="30.6640625" style="128" bestFit="1" customWidth="1"/>
    <col min="18" max="21" width="19.44140625" style="6"/>
    <col min="22" max="22" width="24.33203125" style="6" customWidth="1"/>
    <col min="23" max="16384" width="19.44140625" style="6"/>
  </cols>
  <sheetData>
    <row r="1" spans="1:22" s="1" customFormat="1" ht="31.95" customHeight="1" x14ac:dyDescent="0.6">
      <c r="B1" s="137" t="s">
        <v>63</v>
      </c>
      <c r="C1" s="140" t="s">
        <v>610</v>
      </c>
      <c r="D1" s="140"/>
      <c r="E1" s="140"/>
      <c r="F1" s="140"/>
      <c r="G1" s="140"/>
      <c r="H1" s="140"/>
      <c r="I1" s="140"/>
      <c r="J1" s="140"/>
      <c r="K1" s="140"/>
      <c r="L1" s="140"/>
      <c r="M1" s="140"/>
      <c r="N1" s="140"/>
      <c r="O1" s="140"/>
      <c r="P1" s="140"/>
      <c r="Q1" s="140"/>
      <c r="R1" s="140"/>
      <c r="S1" s="140"/>
      <c r="T1" s="140"/>
      <c r="U1" s="140"/>
      <c r="V1" s="140"/>
    </row>
    <row r="2" spans="1:22" s="1" customFormat="1" ht="32.25" customHeight="1" x14ac:dyDescent="0.6">
      <c r="A2" s="114" t="s">
        <v>603</v>
      </c>
      <c r="B2" s="113" t="s">
        <v>598</v>
      </c>
      <c r="C2" s="115" t="s">
        <v>58</v>
      </c>
      <c r="D2" s="115"/>
      <c r="E2" s="115"/>
      <c r="F2" s="115"/>
      <c r="G2" s="115"/>
      <c r="H2" s="115"/>
      <c r="I2" s="115"/>
      <c r="J2" s="115"/>
      <c r="K2" s="115"/>
      <c r="L2" s="115"/>
      <c r="M2" s="115"/>
      <c r="N2" s="115"/>
      <c r="O2" s="115"/>
      <c r="P2" s="115"/>
      <c r="Q2" s="115"/>
      <c r="R2" s="115"/>
      <c r="S2" s="115"/>
      <c r="T2" s="115"/>
      <c r="U2" s="115"/>
      <c r="V2" s="115"/>
    </row>
    <row r="3" spans="1:22" s="1" customFormat="1" ht="31.2" customHeight="1" x14ac:dyDescent="0.6">
      <c r="A3" s="114"/>
      <c r="B3" s="113"/>
      <c r="C3" s="112" t="s">
        <v>604</v>
      </c>
      <c r="D3" s="111" t="s">
        <v>59</v>
      </c>
      <c r="E3" s="111" t="s">
        <v>56</v>
      </c>
      <c r="F3" s="111" t="s">
        <v>57</v>
      </c>
      <c r="G3" s="111" t="s">
        <v>1</v>
      </c>
      <c r="H3" s="111"/>
      <c r="I3" s="111" t="s">
        <v>292</v>
      </c>
      <c r="J3" s="111" t="s">
        <v>60</v>
      </c>
      <c r="K3" s="111" t="s">
        <v>54</v>
      </c>
      <c r="L3" s="111" t="s">
        <v>55</v>
      </c>
      <c r="M3" s="111" t="s">
        <v>0</v>
      </c>
      <c r="N3" s="112" t="s">
        <v>754</v>
      </c>
      <c r="O3" s="112" t="s">
        <v>1</v>
      </c>
      <c r="P3" s="112"/>
      <c r="Q3" s="126" t="s">
        <v>292</v>
      </c>
      <c r="R3" s="112" t="s">
        <v>60</v>
      </c>
      <c r="S3" s="112" t="s">
        <v>61</v>
      </c>
      <c r="T3" s="112" t="s">
        <v>55</v>
      </c>
      <c r="U3" s="112" t="s">
        <v>62</v>
      </c>
      <c r="V3" s="112" t="s">
        <v>0</v>
      </c>
    </row>
    <row r="4" spans="1:22" s="1" customFormat="1" ht="31.2" customHeight="1" x14ac:dyDescent="0.6">
      <c r="A4" s="114"/>
      <c r="B4" s="113"/>
      <c r="C4" s="112"/>
      <c r="D4" s="111"/>
      <c r="E4" s="111"/>
      <c r="F4" s="111"/>
      <c r="G4" s="111" t="s">
        <v>3</v>
      </c>
      <c r="H4" s="111" t="s">
        <v>2</v>
      </c>
      <c r="I4" s="111"/>
      <c r="J4" s="111"/>
      <c r="K4" s="111"/>
      <c r="L4" s="111"/>
      <c r="M4" s="111"/>
      <c r="N4" s="112"/>
      <c r="O4" s="112" t="s">
        <v>3</v>
      </c>
      <c r="P4" s="112" t="s">
        <v>2</v>
      </c>
      <c r="Q4" s="126"/>
      <c r="R4" s="112"/>
      <c r="S4" s="112"/>
      <c r="T4" s="112"/>
      <c r="U4" s="112"/>
      <c r="V4" s="112"/>
    </row>
    <row r="5" spans="1:22" s="1" customFormat="1" x14ac:dyDescent="0.6">
      <c r="A5" s="114"/>
      <c r="B5" s="113"/>
      <c r="C5" s="112"/>
      <c r="D5" s="111"/>
      <c r="E5" s="111"/>
      <c r="F5" s="111"/>
      <c r="G5" s="111"/>
      <c r="H5" s="111"/>
      <c r="I5" s="111"/>
      <c r="J5" s="111"/>
      <c r="K5" s="111"/>
      <c r="L5" s="111"/>
      <c r="M5" s="111"/>
      <c r="N5" s="112"/>
      <c r="O5" s="112"/>
      <c r="P5" s="112"/>
      <c r="Q5" s="126"/>
      <c r="R5" s="112"/>
      <c r="S5" s="112"/>
      <c r="T5" s="112"/>
      <c r="U5" s="112"/>
      <c r="V5" s="112"/>
    </row>
    <row r="6" spans="1:22" s="1" customFormat="1" x14ac:dyDescent="0.6">
      <c r="A6" s="114"/>
      <c r="B6" s="113"/>
      <c r="C6" s="112"/>
      <c r="D6" s="111"/>
      <c r="E6" s="111"/>
      <c r="F6" s="111"/>
      <c r="G6" s="111"/>
      <c r="H6" s="111"/>
      <c r="I6" s="111"/>
      <c r="J6" s="111"/>
      <c r="K6" s="111"/>
      <c r="L6" s="111"/>
      <c r="M6" s="111"/>
      <c r="N6" s="112"/>
      <c r="O6" s="112"/>
      <c r="P6" s="112"/>
      <c r="Q6" s="126"/>
      <c r="R6" s="112"/>
      <c r="S6" s="112"/>
      <c r="T6" s="112"/>
      <c r="U6" s="112"/>
      <c r="V6" s="112"/>
    </row>
    <row r="7" spans="1:22" ht="249.6" x14ac:dyDescent="0.6">
      <c r="A7" s="23">
        <v>1</v>
      </c>
      <c r="B7" s="25" t="s">
        <v>244</v>
      </c>
      <c r="C7" s="67" t="s">
        <v>248</v>
      </c>
      <c r="D7" s="50" t="s">
        <v>127</v>
      </c>
      <c r="E7" s="50"/>
      <c r="F7" s="50"/>
      <c r="G7" s="99"/>
      <c r="H7" s="99"/>
      <c r="I7" s="100"/>
      <c r="J7" s="50" t="s">
        <v>245</v>
      </c>
      <c r="K7" s="50" t="s">
        <v>246</v>
      </c>
      <c r="L7" s="68" t="s">
        <v>247</v>
      </c>
      <c r="M7" s="50"/>
      <c r="N7" s="67" t="s">
        <v>249</v>
      </c>
      <c r="O7" s="92">
        <v>43101</v>
      </c>
      <c r="P7" s="92">
        <v>43435</v>
      </c>
      <c r="Q7" s="127">
        <f>5000*4</f>
        <v>20000</v>
      </c>
      <c r="R7" s="67" t="s">
        <v>245</v>
      </c>
      <c r="S7" s="67" t="s">
        <v>250</v>
      </c>
      <c r="T7" s="67" t="s">
        <v>247</v>
      </c>
      <c r="U7" s="67" t="s">
        <v>6</v>
      </c>
      <c r="V7" s="67" t="s">
        <v>251</v>
      </c>
    </row>
    <row r="8" spans="1:22" ht="312" x14ac:dyDescent="0.6">
      <c r="A8" s="23">
        <v>2</v>
      </c>
      <c r="B8" s="25" t="s">
        <v>25</v>
      </c>
      <c r="C8" s="67" t="s">
        <v>255</v>
      </c>
      <c r="D8" s="50" t="s">
        <v>127</v>
      </c>
      <c r="E8" s="68" t="s">
        <v>252</v>
      </c>
      <c r="F8" s="68" t="s">
        <v>127</v>
      </c>
      <c r="G8" s="69">
        <v>42736</v>
      </c>
      <c r="H8" s="69">
        <v>43070</v>
      </c>
      <c r="I8" s="100"/>
      <c r="J8" s="50" t="s">
        <v>253</v>
      </c>
      <c r="K8" s="68" t="s">
        <v>254</v>
      </c>
      <c r="L8" s="68" t="s">
        <v>247</v>
      </c>
      <c r="M8" s="68"/>
      <c r="N8" s="67" t="s">
        <v>127</v>
      </c>
      <c r="O8" s="92">
        <v>43101</v>
      </c>
      <c r="P8" s="92">
        <v>43435</v>
      </c>
      <c r="Q8" s="127">
        <v>6300</v>
      </c>
      <c r="R8" s="67" t="s">
        <v>253</v>
      </c>
      <c r="S8" s="67" t="s">
        <v>256</v>
      </c>
      <c r="T8" s="67" t="s">
        <v>247</v>
      </c>
      <c r="U8" s="67" t="s">
        <v>6</v>
      </c>
      <c r="V8" s="67" t="s">
        <v>257</v>
      </c>
    </row>
    <row r="9" spans="1:22" s="148" customFormat="1" ht="343.2" x14ac:dyDescent="0.6">
      <c r="A9" s="178">
        <v>3</v>
      </c>
      <c r="B9" s="180" t="s">
        <v>21</v>
      </c>
      <c r="C9" s="150" t="s">
        <v>260</v>
      </c>
      <c r="D9" s="143" t="s">
        <v>757</v>
      </c>
      <c r="E9" s="164" t="s">
        <v>258</v>
      </c>
      <c r="F9" s="164" t="s">
        <v>127</v>
      </c>
      <c r="G9" s="165">
        <v>42736</v>
      </c>
      <c r="H9" s="165">
        <v>43070</v>
      </c>
      <c r="I9" s="181">
        <v>51858</v>
      </c>
      <c r="J9" s="143" t="s">
        <v>253</v>
      </c>
      <c r="K9" s="164" t="s">
        <v>259</v>
      </c>
      <c r="L9" s="164" t="s">
        <v>247</v>
      </c>
      <c r="M9" s="164"/>
      <c r="N9" s="143" t="s">
        <v>757</v>
      </c>
      <c r="O9" s="175">
        <v>43101</v>
      </c>
      <c r="P9" s="175">
        <v>43435</v>
      </c>
      <c r="Q9" s="182">
        <v>250000</v>
      </c>
      <c r="R9" s="150" t="s">
        <v>253</v>
      </c>
      <c r="S9" s="150" t="s">
        <v>261</v>
      </c>
      <c r="T9" s="150" t="s">
        <v>247</v>
      </c>
      <c r="U9" s="150" t="s">
        <v>262</v>
      </c>
      <c r="V9" s="150" t="s">
        <v>263</v>
      </c>
    </row>
    <row r="10" spans="1:22" s="148" customFormat="1" ht="249.6" x14ac:dyDescent="0.6">
      <c r="A10" s="183">
        <v>4</v>
      </c>
      <c r="B10" s="183" t="s">
        <v>756</v>
      </c>
      <c r="C10" s="150" t="s">
        <v>265</v>
      </c>
      <c r="D10" s="143" t="s">
        <v>127</v>
      </c>
      <c r="E10" s="164"/>
      <c r="F10" s="164"/>
      <c r="G10" s="164"/>
      <c r="H10" s="164"/>
      <c r="I10" s="181"/>
      <c r="J10" s="143" t="s">
        <v>253</v>
      </c>
      <c r="K10" s="164" t="s">
        <v>264</v>
      </c>
      <c r="L10" s="164" t="s">
        <v>247</v>
      </c>
      <c r="M10" s="164"/>
      <c r="N10" s="150" t="s">
        <v>266</v>
      </c>
      <c r="O10" s="175">
        <v>43101</v>
      </c>
      <c r="P10" s="175">
        <v>43435</v>
      </c>
      <c r="Q10" s="182">
        <f>(37+56+61+24+39+63)*475</f>
        <v>133000</v>
      </c>
      <c r="R10" s="150" t="s">
        <v>253</v>
      </c>
      <c r="S10" s="150" t="s">
        <v>267</v>
      </c>
      <c r="T10" s="150" t="s">
        <v>247</v>
      </c>
      <c r="U10" s="150" t="s">
        <v>6</v>
      </c>
      <c r="V10" s="150" t="s">
        <v>268</v>
      </c>
    </row>
    <row r="11" spans="1:22" s="148" customFormat="1" ht="405.6" x14ac:dyDescent="0.6">
      <c r="A11" s="184"/>
      <c r="B11" s="184"/>
      <c r="C11" s="150" t="s">
        <v>716</v>
      </c>
      <c r="D11" s="143" t="s">
        <v>758</v>
      </c>
      <c r="E11" s="164"/>
      <c r="F11" s="164"/>
      <c r="G11" s="164"/>
      <c r="H11" s="164"/>
      <c r="I11" s="181"/>
      <c r="J11" s="143"/>
      <c r="K11" s="164"/>
      <c r="L11" s="164"/>
      <c r="M11" s="164"/>
      <c r="N11" s="143" t="s">
        <v>758</v>
      </c>
      <c r="O11" s="175">
        <v>43101</v>
      </c>
      <c r="P11" s="175">
        <v>43800</v>
      </c>
      <c r="Q11" s="182">
        <v>2000000</v>
      </c>
      <c r="R11" s="150" t="s">
        <v>164</v>
      </c>
      <c r="S11" s="150" t="s">
        <v>70</v>
      </c>
      <c r="T11" s="185" t="s">
        <v>717</v>
      </c>
      <c r="U11" s="185" t="s">
        <v>718</v>
      </c>
      <c r="V11" s="186" t="s">
        <v>719</v>
      </c>
    </row>
    <row r="12" spans="1:22" ht="374.4" x14ac:dyDescent="0.6">
      <c r="A12" s="23">
        <v>5</v>
      </c>
      <c r="B12" s="25" t="s">
        <v>22</v>
      </c>
      <c r="C12" s="67" t="s">
        <v>271</v>
      </c>
      <c r="D12" s="50" t="s">
        <v>127</v>
      </c>
      <c r="E12" s="68" t="s">
        <v>269</v>
      </c>
      <c r="F12" s="68" t="s">
        <v>127</v>
      </c>
      <c r="G12" s="69">
        <v>42736</v>
      </c>
      <c r="H12" s="69">
        <v>43070</v>
      </c>
      <c r="I12" s="100">
        <v>18836</v>
      </c>
      <c r="J12" s="50" t="s">
        <v>253</v>
      </c>
      <c r="K12" s="68" t="s">
        <v>270</v>
      </c>
      <c r="L12" s="68" t="s">
        <v>247</v>
      </c>
      <c r="M12" s="68"/>
      <c r="N12" s="67" t="s">
        <v>272</v>
      </c>
      <c r="O12" s="92">
        <v>43101</v>
      </c>
      <c r="P12" s="92">
        <v>43435</v>
      </c>
      <c r="Q12" s="127">
        <v>337362</v>
      </c>
      <c r="R12" s="67" t="s">
        <v>273</v>
      </c>
      <c r="S12" s="67" t="s">
        <v>274</v>
      </c>
      <c r="T12" s="67" t="s">
        <v>247</v>
      </c>
      <c r="U12" s="67" t="s">
        <v>275</v>
      </c>
      <c r="V12" s="67" t="s">
        <v>276</v>
      </c>
    </row>
    <row r="13" spans="1:22" ht="405.6" x14ac:dyDescent="0.6">
      <c r="A13" s="41">
        <v>6</v>
      </c>
      <c r="B13" s="41" t="s">
        <v>23</v>
      </c>
      <c r="C13" s="67" t="s">
        <v>279</v>
      </c>
      <c r="D13" s="50" t="s">
        <v>127</v>
      </c>
      <c r="E13" s="68" t="s">
        <v>277</v>
      </c>
      <c r="F13" s="68" t="s">
        <v>127</v>
      </c>
      <c r="G13" s="69">
        <v>42736</v>
      </c>
      <c r="H13" s="69">
        <v>43070</v>
      </c>
      <c r="I13" s="100">
        <v>4200</v>
      </c>
      <c r="J13" s="50" t="s">
        <v>253</v>
      </c>
      <c r="K13" s="68" t="s">
        <v>278</v>
      </c>
      <c r="L13" s="68" t="s">
        <v>247</v>
      </c>
      <c r="M13" s="68"/>
      <c r="N13" s="67" t="s">
        <v>127</v>
      </c>
      <c r="O13" s="92">
        <v>43101</v>
      </c>
      <c r="P13" s="92">
        <v>43435</v>
      </c>
      <c r="Q13" s="127">
        <v>54000</v>
      </c>
      <c r="R13" s="67" t="s">
        <v>280</v>
      </c>
      <c r="S13" s="67" t="s">
        <v>281</v>
      </c>
      <c r="T13" s="67" t="s">
        <v>247</v>
      </c>
      <c r="U13" s="67" t="s">
        <v>282</v>
      </c>
      <c r="V13" s="67" t="s">
        <v>268</v>
      </c>
    </row>
    <row r="14" spans="1:22" ht="343.2" x14ac:dyDescent="0.6">
      <c r="A14" s="23">
        <v>7</v>
      </c>
      <c r="B14" s="25" t="s">
        <v>24</v>
      </c>
      <c r="C14" s="67" t="s">
        <v>284</v>
      </c>
      <c r="D14" s="50" t="s">
        <v>127</v>
      </c>
      <c r="E14" s="68"/>
      <c r="F14" s="68"/>
      <c r="G14" s="68"/>
      <c r="H14" s="68"/>
      <c r="I14" s="100"/>
      <c r="J14" s="50" t="s">
        <v>253</v>
      </c>
      <c r="K14" s="68" t="s">
        <v>283</v>
      </c>
      <c r="L14" s="68" t="s">
        <v>247</v>
      </c>
      <c r="M14" s="68"/>
      <c r="N14" s="67" t="s">
        <v>285</v>
      </c>
      <c r="O14" s="92">
        <v>43101</v>
      </c>
      <c r="P14" s="92">
        <v>43435</v>
      </c>
      <c r="Q14" s="127">
        <f>150*(37+11+16)</f>
        <v>9600</v>
      </c>
      <c r="R14" s="67" t="s">
        <v>253</v>
      </c>
      <c r="S14" s="67" t="s">
        <v>286</v>
      </c>
      <c r="T14" s="67" t="s">
        <v>247</v>
      </c>
      <c r="U14" s="67" t="s">
        <v>6</v>
      </c>
      <c r="V14" s="67" t="s">
        <v>287</v>
      </c>
    </row>
    <row r="15" spans="1:22" s="193" customFormat="1" ht="405.6" x14ac:dyDescent="0.6">
      <c r="A15" s="187">
        <v>8</v>
      </c>
      <c r="B15" s="190" t="s">
        <v>766</v>
      </c>
      <c r="C15" s="67" t="s">
        <v>768</v>
      </c>
      <c r="D15" s="50" t="s">
        <v>758</v>
      </c>
      <c r="E15" s="68"/>
      <c r="F15" s="68"/>
      <c r="G15" s="68"/>
      <c r="H15" s="68"/>
      <c r="I15" s="100"/>
      <c r="J15" s="50"/>
      <c r="K15" s="68"/>
      <c r="L15" s="68"/>
      <c r="M15" s="68"/>
      <c r="N15" s="50" t="s">
        <v>758</v>
      </c>
      <c r="O15" s="92">
        <v>42887</v>
      </c>
      <c r="P15" s="92">
        <v>43070</v>
      </c>
      <c r="Q15" s="127" t="s">
        <v>605</v>
      </c>
      <c r="R15" s="67" t="s">
        <v>164</v>
      </c>
      <c r="S15" s="67" t="s">
        <v>767</v>
      </c>
      <c r="T15" s="101" t="s">
        <v>717</v>
      </c>
      <c r="U15" s="101" t="s">
        <v>769</v>
      </c>
      <c r="V15" s="102" t="s">
        <v>719</v>
      </c>
    </row>
    <row r="16" spans="1:22" s="148" customFormat="1" ht="409.6" x14ac:dyDescent="0.6">
      <c r="A16" s="188"/>
      <c r="B16" s="191"/>
      <c r="C16" s="194" t="s">
        <v>770</v>
      </c>
      <c r="D16" s="143" t="s">
        <v>758</v>
      </c>
      <c r="N16" s="143" t="s">
        <v>758</v>
      </c>
      <c r="O16" s="175">
        <v>43160</v>
      </c>
      <c r="P16" s="175">
        <v>43435</v>
      </c>
      <c r="Q16" s="182" t="s">
        <v>771</v>
      </c>
      <c r="R16" s="150" t="s">
        <v>772</v>
      </c>
      <c r="S16" s="150" t="s">
        <v>773</v>
      </c>
      <c r="T16" s="185" t="s">
        <v>717</v>
      </c>
      <c r="U16" s="185" t="s">
        <v>769</v>
      </c>
      <c r="V16" s="186" t="s">
        <v>719</v>
      </c>
    </row>
    <row r="17" spans="1:2" x14ac:dyDescent="0.6">
      <c r="A17" s="189"/>
      <c r="B17" s="192"/>
    </row>
  </sheetData>
  <mergeCells count="30">
    <mergeCell ref="B15:B17"/>
    <mergeCell ref="A15:A17"/>
    <mergeCell ref="A2:A6"/>
    <mergeCell ref="B10:B11"/>
    <mergeCell ref="A10:A11"/>
    <mergeCell ref="C1:V1"/>
    <mergeCell ref="C2:V2"/>
    <mergeCell ref="Q3:Q6"/>
    <mergeCell ref="F3:F6"/>
    <mergeCell ref="O3:P3"/>
    <mergeCell ref="H4:H6"/>
    <mergeCell ref="O4:O6"/>
    <mergeCell ref="P4:P6"/>
    <mergeCell ref="N3:N6"/>
    <mergeCell ref="L3:L6"/>
    <mergeCell ref="M3:M6"/>
    <mergeCell ref="G3:H3"/>
    <mergeCell ref="G4:G6"/>
    <mergeCell ref="T3:T6"/>
    <mergeCell ref="U3:U6"/>
    <mergeCell ref="V3:V6"/>
    <mergeCell ref="B2:B6"/>
    <mergeCell ref="D3:D6"/>
    <mergeCell ref="E3:E6"/>
    <mergeCell ref="J3:J6"/>
    <mergeCell ref="K3:K6"/>
    <mergeCell ref="C3:C6"/>
    <mergeCell ref="I3:I6"/>
    <mergeCell ref="R3:R6"/>
    <mergeCell ref="S3:S6"/>
  </mergeCells>
  <pageMargins left="0.70866141732283472" right="0.70866141732283472" top="0.74803149606299213" bottom="0.74803149606299213" header="0.31496062992125984" footer="0.31496062992125984"/>
  <pageSetup scale="1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
  <sheetViews>
    <sheetView view="pageBreakPreview" zoomScale="40" zoomScaleNormal="50" zoomScaleSheetLayoutView="40" workbookViewId="0">
      <pane xSplit="3" ySplit="6" topLeftCell="D7" activePane="bottomRight" state="frozen"/>
      <selection pane="topRight" activeCell="D1" sqref="D1"/>
      <selection pane="bottomLeft" activeCell="A7" sqref="A7"/>
      <selection pane="bottomRight" activeCell="B11" sqref="B11"/>
    </sheetView>
  </sheetViews>
  <sheetFormatPr defaultColWidth="15.88671875" defaultRowHeight="31.2" x14ac:dyDescent="0.6"/>
  <cols>
    <col min="1" max="1" width="13.33203125" style="14" customWidth="1"/>
    <col min="2" max="2" width="102.33203125" style="6" customWidth="1"/>
    <col min="3" max="3" width="44.44140625" style="6" bestFit="1" customWidth="1"/>
    <col min="4" max="4" width="53" style="6" customWidth="1"/>
    <col min="5" max="5" width="94.44140625" style="6" hidden="1" customWidth="1"/>
    <col min="6" max="6" width="45.88671875" style="6" hidden="1" customWidth="1"/>
    <col min="7" max="7" width="25.5546875" style="6" hidden="1" customWidth="1"/>
    <col min="8" max="8" width="29.88671875" style="6" hidden="1" customWidth="1"/>
    <col min="9" max="9" width="45.109375" style="6" hidden="1" customWidth="1"/>
    <col min="10" max="10" width="36.5546875" style="6" hidden="1" customWidth="1"/>
    <col min="11" max="11" width="37.6640625" style="6" hidden="1" customWidth="1"/>
    <col min="12" max="13" width="63.6640625" style="6" hidden="1" customWidth="1"/>
    <col min="14" max="14" width="68.6640625" style="6" bestFit="1" customWidth="1"/>
    <col min="15" max="15" width="25.5546875" style="6" bestFit="1" customWidth="1"/>
    <col min="16" max="16" width="29.88671875" style="6" bestFit="1" customWidth="1"/>
    <col min="17" max="17" width="32.33203125" style="6" bestFit="1" customWidth="1"/>
    <col min="18" max="18" width="36.5546875" style="6" bestFit="1" customWidth="1"/>
    <col min="19" max="19" width="35.109375" style="6" bestFit="1" customWidth="1"/>
    <col min="20" max="20" width="63.6640625" style="6" bestFit="1" customWidth="1"/>
    <col min="21" max="21" width="38" style="6" bestFit="1" customWidth="1"/>
    <col min="22" max="22" width="63.6640625" style="6" bestFit="1" customWidth="1"/>
    <col min="23" max="16384" width="15.88671875" style="6"/>
  </cols>
  <sheetData>
    <row r="1" spans="1:22" s="1" customFormat="1" ht="31.95" customHeight="1" x14ac:dyDescent="0.6">
      <c r="B1" s="137" t="s">
        <v>63</v>
      </c>
      <c r="C1" s="140" t="s">
        <v>609</v>
      </c>
      <c r="D1" s="140"/>
      <c r="E1" s="140"/>
      <c r="F1" s="140"/>
      <c r="G1" s="140"/>
      <c r="H1" s="140"/>
      <c r="I1" s="140"/>
      <c r="J1" s="140"/>
      <c r="K1" s="140"/>
      <c r="L1" s="140"/>
      <c r="M1" s="140"/>
      <c r="N1" s="140"/>
      <c r="O1" s="140"/>
      <c r="P1" s="140"/>
      <c r="Q1" s="140"/>
      <c r="R1" s="140"/>
      <c r="S1" s="140"/>
      <c r="T1" s="140"/>
      <c r="U1" s="140"/>
      <c r="V1" s="140"/>
    </row>
    <row r="2" spans="1:22" s="1" customFormat="1" ht="32.25" customHeight="1" x14ac:dyDescent="0.6">
      <c r="A2" s="114" t="s">
        <v>603</v>
      </c>
      <c r="B2" s="113" t="s">
        <v>598</v>
      </c>
      <c r="C2" s="115" t="s">
        <v>58</v>
      </c>
      <c r="D2" s="115"/>
      <c r="E2" s="115"/>
      <c r="F2" s="115"/>
      <c r="G2" s="115"/>
      <c r="H2" s="115"/>
      <c r="I2" s="115"/>
      <c r="J2" s="115"/>
      <c r="K2" s="115"/>
      <c r="L2" s="115"/>
      <c r="M2" s="115"/>
      <c r="N2" s="115"/>
      <c r="O2" s="115"/>
      <c r="P2" s="115"/>
      <c r="Q2" s="115"/>
      <c r="R2" s="115"/>
      <c r="S2" s="115"/>
      <c r="T2" s="115"/>
      <c r="U2" s="115"/>
      <c r="V2" s="115"/>
    </row>
    <row r="3" spans="1:22" s="1" customFormat="1" x14ac:dyDescent="0.6">
      <c r="A3" s="114"/>
      <c r="B3" s="113"/>
      <c r="C3" s="112" t="s">
        <v>604</v>
      </c>
      <c r="D3" s="111" t="s">
        <v>59</v>
      </c>
      <c r="E3" s="111" t="s">
        <v>56</v>
      </c>
      <c r="F3" s="111" t="s">
        <v>57</v>
      </c>
      <c r="G3" s="111" t="s">
        <v>1</v>
      </c>
      <c r="H3" s="111"/>
      <c r="I3" s="111" t="s">
        <v>292</v>
      </c>
      <c r="J3" s="111" t="s">
        <v>60</v>
      </c>
      <c r="K3" s="111" t="s">
        <v>54</v>
      </c>
      <c r="L3" s="111" t="s">
        <v>55</v>
      </c>
      <c r="M3" s="111" t="s">
        <v>0</v>
      </c>
      <c r="N3" s="112" t="s">
        <v>754</v>
      </c>
      <c r="O3" s="112" t="s">
        <v>1</v>
      </c>
      <c r="P3" s="112"/>
      <c r="Q3" s="112" t="s">
        <v>292</v>
      </c>
      <c r="R3" s="112" t="s">
        <v>60</v>
      </c>
      <c r="S3" s="112" t="s">
        <v>61</v>
      </c>
      <c r="T3" s="112" t="s">
        <v>55</v>
      </c>
      <c r="U3" s="112" t="s">
        <v>62</v>
      </c>
      <c r="V3" s="112" t="s">
        <v>0</v>
      </c>
    </row>
    <row r="4" spans="1:22" s="1" customFormat="1" x14ac:dyDescent="0.6">
      <c r="A4" s="114"/>
      <c r="B4" s="113"/>
      <c r="C4" s="112"/>
      <c r="D4" s="111"/>
      <c r="E4" s="111"/>
      <c r="F4" s="111"/>
      <c r="G4" s="111" t="s">
        <v>3</v>
      </c>
      <c r="H4" s="111" t="s">
        <v>2</v>
      </c>
      <c r="I4" s="111"/>
      <c r="J4" s="111"/>
      <c r="K4" s="111"/>
      <c r="L4" s="111"/>
      <c r="M4" s="111"/>
      <c r="N4" s="112"/>
      <c r="O4" s="112" t="s">
        <v>3</v>
      </c>
      <c r="P4" s="112" t="s">
        <v>2</v>
      </c>
      <c r="Q4" s="112"/>
      <c r="R4" s="112"/>
      <c r="S4" s="112"/>
      <c r="T4" s="112"/>
      <c r="U4" s="112"/>
      <c r="V4" s="112"/>
    </row>
    <row r="5" spans="1:22" s="1" customFormat="1" x14ac:dyDescent="0.6">
      <c r="A5" s="114"/>
      <c r="B5" s="113"/>
      <c r="C5" s="112"/>
      <c r="D5" s="111"/>
      <c r="E5" s="111"/>
      <c r="F5" s="111"/>
      <c r="G5" s="111"/>
      <c r="H5" s="111"/>
      <c r="I5" s="111"/>
      <c r="J5" s="111"/>
      <c r="K5" s="111"/>
      <c r="L5" s="111"/>
      <c r="M5" s="111"/>
      <c r="N5" s="112"/>
      <c r="O5" s="112"/>
      <c r="P5" s="112"/>
      <c r="Q5" s="112"/>
      <c r="R5" s="112"/>
      <c r="S5" s="112"/>
      <c r="T5" s="112"/>
      <c r="U5" s="112"/>
      <c r="V5" s="112"/>
    </row>
    <row r="6" spans="1:22" s="1" customFormat="1" x14ac:dyDescent="0.6">
      <c r="A6" s="114"/>
      <c r="B6" s="113"/>
      <c r="C6" s="112"/>
      <c r="D6" s="111"/>
      <c r="E6" s="111"/>
      <c r="F6" s="111"/>
      <c r="G6" s="111"/>
      <c r="H6" s="111"/>
      <c r="I6" s="111"/>
      <c r="J6" s="111"/>
      <c r="K6" s="111"/>
      <c r="L6" s="111"/>
      <c r="M6" s="111"/>
      <c r="N6" s="112"/>
      <c r="O6" s="112"/>
      <c r="P6" s="112"/>
      <c r="Q6" s="112"/>
      <c r="R6" s="112"/>
      <c r="S6" s="112"/>
      <c r="T6" s="112"/>
      <c r="U6" s="112"/>
      <c r="V6" s="112"/>
    </row>
    <row r="7" spans="1:22" ht="124.8" x14ac:dyDescent="0.6">
      <c r="A7" s="23">
        <v>1</v>
      </c>
      <c r="B7" s="24" t="s">
        <v>50</v>
      </c>
      <c r="C7" s="67" t="s">
        <v>737</v>
      </c>
      <c r="D7" s="50" t="s">
        <v>602</v>
      </c>
      <c r="E7" s="51" t="s">
        <v>294</v>
      </c>
      <c r="F7" s="51" t="s">
        <v>72</v>
      </c>
      <c r="G7" s="51"/>
      <c r="H7" s="51"/>
      <c r="I7" s="51"/>
      <c r="J7" s="51" t="s">
        <v>223</v>
      </c>
      <c r="K7" s="51"/>
      <c r="L7" s="51"/>
      <c r="M7" s="51"/>
      <c r="N7" s="49" t="s">
        <v>72</v>
      </c>
      <c r="O7" s="53">
        <v>43101</v>
      </c>
      <c r="P7" s="53">
        <v>39600</v>
      </c>
      <c r="Q7" s="49">
        <v>0</v>
      </c>
      <c r="R7" s="49" t="s">
        <v>164</v>
      </c>
      <c r="S7" s="49"/>
      <c r="T7" s="49" t="s">
        <v>628</v>
      </c>
      <c r="U7" s="98" t="s">
        <v>738</v>
      </c>
      <c r="V7" s="49" t="s">
        <v>627</v>
      </c>
    </row>
    <row r="8" spans="1:22" s="148" customFormat="1" ht="156" x14ac:dyDescent="0.6">
      <c r="A8" s="178">
        <v>2</v>
      </c>
      <c r="B8" s="179" t="s">
        <v>49</v>
      </c>
      <c r="C8" s="150" t="s">
        <v>739</v>
      </c>
      <c r="D8" s="164" t="s">
        <v>216</v>
      </c>
      <c r="E8" s="164"/>
      <c r="F8" s="164"/>
      <c r="G8" s="164"/>
      <c r="H8" s="143"/>
      <c r="I8" s="143"/>
      <c r="J8" s="143"/>
      <c r="K8" s="164"/>
      <c r="L8" s="164"/>
      <c r="M8" s="164"/>
      <c r="N8" s="150" t="s">
        <v>632</v>
      </c>
      <c r="O8" s="150" t="s">
        <v>217</v>
      </c>
      <c r="P8" s="150" t="s">
        <v>217</v>
      </c>
      <c r="Q8" s="150">
        <v>0</v>
      </c>
      <c r="R8" s="150" t="s">
        <v>164</v>
      </c>
      <c r="S8" s="150"/>
      <c r="T8" s="142" t="s">
        <v>740</v>
      </c>
      <c r="U8" s="150" t="s">
        <v>741</v>
      </c>
      <c r="V8" s="150" t="s">
        <v>742</v>
      </c>
    </row>
    <row r="9" spans="1:22" ht="187.2" hidden="1" x14ac:dyDescent="0.6">
      <c r="A9" s="23">
        <v>3</v>
      </c>
      <c r="B9" s="24" t="s">
        <v>48</v>
      </c>
      <c r="C9" s="67"/>
      <c r="D9" s="68" t="s">
        <v>79</v>
      </c>
      <c r="E9" s="68" t="s">
        <v>581</v>
      </c>
      <c r="F9" s="68" t="s">
        <v>79</v>
      </c>
      <c r="G9" s="68">
        <v>2018</v>
      </c>
      <c r="H9" s="50" t="s">
        <v>582</v>
      </c>
      <c r="I9" s="70">
        <v>5735</v>
      </c>
      <c r="J9" s="50" t="s">
        <v>81</v>
      </c>
      <c r="K9" s="68" t="s">
        <v>100</v>
      </c>
      <c r="L9" s="68" t="s">
        <v>115</v>
      </c>
      <c r="M9" s="68" t="s">
        <v>104</v>
      </c>
      <c r="N9" s="67" t="s">
        <v>79</v>
      </c>
      <c r="O9" s="67">
        <v>2018</v>
      </c>
      <c r="P9" s="67" t="s">
        <v>80</v>
      </c>
      <c r="Q9" s="67"/>
      <c r="R9" s="67" t="s">
        <v>81</v>
      </c>
      <c r="S9" s="67" t="s">
        <v>118</v>
      </c>
      <c r="T9" s="67" t="s">
        <v>115</v>
      </c>
      <c r="U9" s="67" t="s">
        <v>86</v>
      </c>
      <c r="V9" s="67" t="s">
        <v>104</v>
      </c>
    </row>
    <row r="10" spans="1:22" ht="160.5" customHeight="1" x14ac:dyDescent="0.6">
      <c r="A10" s="23">
        <v>4</v>
      </c>
      <c r="B10" s="24" t="s">
        <v>47</v>
      </c>
      <c r="C10" s="67" t="s">
        <v>743</v>
      </c>
      <c r="D10" s="68" t="s">
        <v>744</v>
      </c>
      <c r="E10" s="68"/>
      <c r="F10" s="50"/>
      <c r="G10" s="68"/>
      <c r="H10" s="50"/>
      <c r="I10" s="50"/>
      <c r="J10" s="50"/>
      <c r="K10" s="68"/>
      <c r="L10" s="68"/>
      <c r="M10" s="68"/>
      <c r="N10" s="67" t="s">
        <v>632</v>
      </c>
      <c r="O10" s="92">
        <v>43252</v>
      </c>
      <c r="P10" s="92">
        <v>43435</v>
      </c>
      <c r="Q10" s="86">
        <v>20000</v>
      </c>
      <c r="R10" s="67" t="s">
        <v>164</v>
      </c>
      <c r="S10" s="67"/>
      <c r="T10" s="49" t="s">
        <v>740</v>
      </c>
      <c r="U10" s="67" t="s">
        <v>6</v>
      </c>
      <c r="V10" s="67" t="s">
        <v>742</v>
      </c>
    </row>
    <row r="11" spans="1:22" ht="343.2" x14ac:dyDescent="0.6">
      <c r="A11" s="23">
        <v>5</v>
      </c>
      <c r="B11" s="24" t="s">
        <v>46</v>
      </c>
      <c r="C11" s="67" t="s">
        <v>46</v>
      </c>
      <c r="D11" s="68" t="s">
        <v>161</v>
      </c>
      <c r="E11" s="68"/>
      <c r="F11" s="68"/>
      <c r="G11" s="68"/>
      <c r="H11" s="50"/>
      <c r="I11" s="50"/>
      <c r="J11" s="50"/>
      <c r="K11" s="68"/>
      <c r="L11" s="68"/>
      <c r="M11" s="68"/>
      <c r="N11" s="67" t="s">
        <v>632</v>
      </c>
      <c r="O11" s="67" t="s">
        <v>217</v>
      </c>
      <c r="P11" s="67" t="s">
        <v>217</v>
      </c>
      <c r="Q11" s="67">
        <v>0</v>
      </c>
      <c r="R11" s="67" t="s">
        <v>164</v>
      </c>
      <c r="S11" s="67"/>
      <c r="T11" s="49" t="s">
        <v>740</v>
      </c>
      <c r="U11" s="67" t="s">
        <v>741</v>
      </c>
      <c r="V11" s="67" t="s">
        <v>745</v>
      </c>
    </row>
    <row r="12" spans="1:22" ht="280.8" x14ac:dyDescent="0.6">
      <c r="A12" s="23">
        <v>6</v>
      </c>
      <c r="B12" s="24" t="s">
        <v>51</v>
      </c>
      <c r="C12" s="67" t="s">
        <v>51</v>
      </c>
      <c r="D12" s="68" t="s">
        <v>161</v>
      </c>
      <c r="E12" s="68" t="s">
        <v>119</v>
      </c>
      <c r="F12" s="68" t="s">
        <v>79</v>
      </c>
      <c r="G12" s="68">
        <v>2017</v>
      </c>
      <c r="H12" s="50" t="s">
        <v>117</v>
      </c>
      <c r="I12" s="50"/>
      <c r="J12" s="50" t="s">
        <v>81</v>
      </c>
      <c r="K12" s="68" t="s">
        <v>120</v>
      </c>
      <c r="L12" s="68" t="s">
        <v>115</v>
      </c>
      <c r="M12" s="68" t="s">
        <v>121</v>
      </c>
      <c r="N12" s="67" t="s">
        <v>632</v>
      </c>
      <c r="O12" s="67" t="s">
        <v>217</v>
      </c>
      <c r="P12" s="67" t="s">
        <v>217</v>
      </c>
      <c r="Q12" s="67">
        <v>0</v>
      </c>
      <c r="R12" s="67" t="s">
        <v>164</v>
      </c>
      <c r="S12" s="67"/>
      <c r="T12" s="49" t="s">
        <v>740</v>
      </c>
      <c r="U12" s="67" t="s">
        <v>741</v>
      </c>
      <c r="V12" s="67" t="s">
        <v>745</v>
      </c>
    </row>
  </sheetData>
  <mergeCells count="26">
    <mergeCell ref="C1:V1"/>
    <mergeCell ref="C2:V2"/>
    <mergeCell ref="Q3:Q6"/>
    <mergeCell ref="G4:G6"/>
    <mergeCell ref="H4:H6"/>
    <mergeCell ref="O4:O6"/>
    <mergeCell ref="V3:V6"/>
    <mergeCell ref="S3:S6"/>
    <mergeCell ref="T3:T6"/>
    <mergeCell ref="U3:U6"/>
    <mergeCell ref="O3:P3"/>
    <mergeCell ref="I3:I6"/>
    <mergeCell ref="G3:H3"/>
    <mergeCell ref="J3:J6"/>
    <mergeCell ref="K3:K6"/>
    <mergeCell ref="L3:L6"/>
    <mergeCell ref="M3:M6"/>
    <mergeCell ref="N3:N6"/>
    <mergeCell ref="P4:P6"/>
    <mergeCell ref="R3:R6"/>
    <mergeCell ref="A2:A6"/>
    <mergeCell ref="B2:B6"/>
    <mergeCell ref="D3:D6"/>
    <mergeCell ref="E3:E6"/>
    <mergeCell ref="F3:F6"/>
    <mergeCell ref="C3:C6"/>
  </mergeCells>
  <pageMargins left="0.70866141732283472" right="0.70866141732283472" top="0.74803149606299213" bottom="0.74803149606299213" header="0.31496062992125984" footer="0.31496062992125984"/>
  <pageSetup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Introduction</vt:lpstr>
      <vt:lpstr>Camp Mgmt &amp; Enviro</vt:lpstr>
      <vt:lpstr>Cash &amp; food</vt:lpstr>
      <vt:lpstr>Educ</vt:lpstr>
      <vt:lpstr>Health</vt:lpstr>
      <vt:lpstr>Livelihoods</vt:lpstr>
      <vt:lpstr>Protection</vt:lpstr>
      <vt:lpstr>WASH</vt:lpstr>
      <vt:lpstr>Shelter</vt:lpstr>
      <vt:lpstr>'Camp Mgmt &amp; Enviro'!Print_Area</vt:lpstr>
      <vt:lpstr>'Cash &amp; food'!Print_Area</vt:lpstr>
      <vt:lpstr>Introduction!Print_Area</vt:lpstr>
      <vt:lpstr>Livelihoods!Print_Area</vt:lpstr>
      <vt:lpstr>WASH!Print_Area</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Elfatih</dc:creator>
  <cp:lastModifiedBy>Martina Pomeroy</cp:lastModifiedBy>
  <cp:lastPrinted>2018-02-07T14:44:12Z</cp:lastPrinted>
  <dcterms:created xsi:type="dcterms:W3CDTF">2017-08-18T07:39:58Z</dcterms:created>
  <dcterms:modified xsi:type="dcterms:W3CDTF">2018-02-12T08:52:46Z</dcterms:modified>
</cp:coreProperties>
</file>