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worldbankgroup-my.sharepoint.com/personal/mfrough_worldbank_org/Documents/Desktop/Global Unit Work/Refugee Health/Final paper &amp; excel file/"/>
    </mc:Choice>
  </mc:AlternateContent>
  <xr:revisionPtr revIDLastSave="0" documentId="8_{6D58EC59-AEA6-4B2A-94F8-8D92F522B620}" xr6:coauthVersionLast="47" xr6:coauthVersionMax="47" xr10:uidLastSave="{00000000-0000-0000-0000-000000000000}"/>
  <bookViews>
    <workbookView xWindow="1755" yWindow="-16320" windowWidth="29040" windowHeight="15720" tabRatio="772" xr2:uid="{94EEBD60-3F68-4ED4-95DC-510D2FB5C2EE}"/>
  </bookViews>
  <sheets>
    <sheet name="Country_Dashboard" sheetId="2" r:id="rId1"/>
    <sheet name="Country_Data" sheetId="1" state="hidden" r:id="rId2"/>
    <sheet name="Scenario_Calculations" sheetId="26" state="hidden" r:id="rId3"/>
  </sheets>
  <definedNames>
    <definedName name="_xlnm._FilterDatabase" localSheetId="1" hidden="1">Country_Data!$A$2:$FG$220</definedName>
    <definedName name="additional_lookup">Country_Data!$FH$2:$GG$220</definedName>
    <definedName name="alpha_country">Country_Data!$B$242:$B$378</definedName>
    <definedName name="country_ISO">Country_Data!$B$3:$F$220</definedName>
    <definedName name="country_list">Country_Data!$B$3:$B$220</definedName>
    <definedName name="country_list_noHIC">Country_Data!$B$86:$B$220</definedName>
    <definedName name="cutoff_ratio">#REF!</definedName>
    <definedName name="data_year">Country_Data!$C$1</definedName>
    <definedName name="final_results_all">Scenario_Calculations!$E$3:$W$138</definedName>
    <definedName name="full_data_breakdown">Country_Data!$F$234:$EU$236</definedName>
    <definedName name="income_group_lookup">#REF!</definedName>
    <definedName name="iso_lookup">#REF!</definedName>
    <definedName name="lookup_full_data">Country_Data!$F$3:$FC$220</definedName>
    <definedName name="lookup_scenario3">#REF!</definedName>
    <definedName name="scenario1_input">#REF!</definedName>
    <definedName name="scenario1_list">Scenario_Calculations!$F$2:$O$2</definedName>
    <definedName name="scenario2_input">#REF!</definedName>
    <definedName name="scenario2_list">Scenario_Calculations!#REF!</definedName>
    <definedName name="scenario3_list">Scenario_Calculations!$Q$2:$T$2</definedName>
    <definedName name="turkey">#REF!</definedName>
    <definedName name="usd_inflation_15_21">#REF!</definedName>
    <definedName name="usd_inflation_15to23">#REF!</definedName>
    <definedName name="usd_inflation_21to23">#REF!</definedName>
    <definedName name="usd_inflation14to23">#REF!</definedName>
    <definedName name="usd_inflation2009">#REF!</definedName>
    <definedName name="usd_inflation2010">#REF!</definedName>
    <definedName name="usd_inflation2011">#REF!</definedName>
    <definedName name="usd_inflation2012">#REF!</definedName>
    <definedName name="usd_inflation2013">#REF!</definedName>
    <definedName name="usd_inflation2016">#REF!</definedName>
    <definedName name="usd_inflation2017">#REF!</definedName>
    <definedName name="usd_inflation2018">#REF!</definedName>
    <definedName name="usd_inflation2019">#REF!</definedName>
    <definedName name="usd_inflation2020">#REF!</definedName>
    <definedName name="usd_inflation2021">#REF!</definedName>
    <definedName name="usd_inflation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6" i="26" l="1"/>
  <c r="V3" i="26" l="1"/>
  <c r="FL224" i="1" l="1"/>
  <c r="FM224" i="1"/>
  <c r="FN224" i="1"/>
  <c r="FO224" i="1"/>
  <c r="FP224" i="1"/>
  <c r="FQ224" i="1"/>
  <c r="FR224" i="1"/>
  <c r="FS224" i="1"/>
  <c r="FT224" i="1"/>
  <c r="FU224" i="1"/>
  <c r="FV224" i="1"/>
  <c r="FW224" i="1"/>
  <c r="FX224" i="1"/>
  <c r="FY224" i="1"/>
  <c r="FZ224" i="1"/>
  <c r="GA224" i="1"/>
  <c r="GB224" i="1" s="1"/>
  <c r="GC224" i="1" s="1"/>
  <c r="GD224" i="1" s="1"/>
  <c r="GE224" i="1" s="1"/>
  <c r="GF224" i="1" s="1"/>
  <c r="GG224" i="1" s="1"/>
  <c r="FK224" i="1"/>
  <c r="V137" i="26"/>
  <c r="V138" i="26"/>
  <c r="BM240" i="1" l="1"/>
  <c r="BM241" i="1"/>
  <c r="BM239" i="1"/>
  <c r="C3" i="2"/>
  <c r="FL229" i="1" l="1"/>
  <c r="FJ230" i="1"/>
  <c r="FK230" i="1"/>
  <c r="FL230" i="1"/>
  <c r="FM230" i="1"/>
  <c r="FK228" i="1"/>
  <c r="FI230" i="1"/>
  <c r="FM229" i="1"/>
  <c r="FJ228" i="1"/>
  <c r="FL228" i="1"/>
  <c r="FI229" i="1"/>
  <c r="FM228" i="1"/>
  <c r="FI228" i="1"/>
  <c r="FJ229" i="1"/>
  <c r="FK229" i="1"/>
  <c r="FS233" i="1"/>
  <c r="C5" i="2"/>
  <c r="C4" i="2"/>
  <c r="F11" i="2" l="1"/>
  <c r="C159" i="26" s="1"/>
  <c r="F10" i="2"/>
  <c r="C158" i="26" s="1"/>
  <c r="F5" i="2"/>
  <c r="C155" i="26" s="1"/>
  <c r="C20" i="2"/>
  <c r="FT233" i="1"/>
  <c r="FU233" i="1"/>
  <c r="FV233" i="1"/>
  <c r="FR233" i="1"/>
  <c r="DN227" i="1" l="1"/>
  <c r="DO227" i="1"/>
  <c r="DP227" i="1"/>
  <c r="DQ227" i="1"/>
  <c r="DR227" i="1"/>
  <c r="DS227" i="1"/>
  <c r="DT227" i="1"/>
  <c r="DU227" i="1"/>
  <c r="DV227" i="1"/>
  <c r="DW227" i="1"/>
  <c r="DX227" i="1"/>
  <c r="DY227" i="1"/>
  <c r="DZ227" i="1"/>
  <c r="EA227" i="1"/>
  <c r="EB227" i="1"/>
  <c r="EC227" i="1"/>
  <c r="ED227" i="1"/>
  <c r="EE227" i="1"/>
  <c r="EF227" i="1"/>
  <c r="EG227" i="1"/>
  <c r="EH227" i="1"/>
  <c r="EI227" i="1"/>
  <c r="EJ227" i="1"/>
  <c r="EK227" i="1"/>
  <c r="EL227" i="1"/>
  <c r="EM227" i="1"/>
  <c r="EN227" i="1"/>
  <c r="EO227" i="1"/>
  <c r="EP227" i="1"/>
  <c r="EQ227" i="1"/>
  <c r="ER227" i="1"/>
  <c r="ES227" i="1"/>
  <c r="ET227" i="1"/>
  <c r="EU227" i="1"/>
  <c r="DM227" i="1"/>
  <c r="BA227" i="1"/>
  <c r="BB227" i="1"/>
  <c r="BC227" i="1"/>
  <c r="BD227" i="1"/>
  <c r="BJ227" i="1"/>
  <c r="BK227" i="1"/>
  <c r="BL227" i="1"/>
  <c r="BM227" i="1"/>
  <c r="BN227" i="1"/>
  <c r="BT227" i="1"/>
  <c r="BU227" i="1"/>
  <c r="BV227" i="1"/>
  <c r="BW227" i="1"/>
  <c r="BX227" i="1"/>
  <c r="CD227" i="1"/>
  <c r="CE227" i="1"/>
  <c r="CF227" i="1"/>
  <c r="CG227" i="1"/>
  <c r="CH227" i="1"/>
  <c r="CN227" i="1"/>
  <c r="CO227" i="1"/>
  <c r="CP227" i="1"/>
  <c r="CQ227" i="1"/>
  <c r="CR227" i="1"/>
  <c r="AZ227" i="1"/>
  <c r="V227" i="1"/>
  <c r="W227" i="1"/>
  <c r="X227" i="1"/>
  <c r="Y227" i="1"/>
  <c r="Z227" i="1"/>
  <c r="AA227" i="1"/>
  <c r="AB227" i="1"/>
  <c r="AC227" i="1"/>
  <c r="AD227" i="1"/>
  <c r="AE227" i="1"/>
  <c r="AK227" i="1"/>
  <c r="AL227" i="1"/>
  <c r="AM227" i="1"/>
  <c r="AN227" i="1"/>
  <c r="AO227" i="1"/>
  <c r="AU227" i="1"/>
  <c r="AV227" i="1"/>
  <c r="AW227" i="1"/>
  <c r="AX227" i="1"/>
  <c r="AY227" i="1"/>
  <c r="L227" i="1"/>
  <c r="M227" i="1"/>
  <c r="N227" i="1"/>
  <c r="O227" i="1"/>
  <c r="P227" i="1"/>
  <c r="FU234" i="1" l="1"/>
  <c r="FR234" i="1"/>
  <c r="FV234" i="1"/>
  <c r="FT234" i="1"/>
  <c r="FS236" i="1"/>
  <c r="FU236" i="1"/>
  <c r="FR236" i="1"/>
  <c r="FT236" i="1"/>
  <c r="FV236" i="1"/>
  <c r="FS235" i="1"/>
  <c r="FR235" i="1"/>
  <c r="FT235" i="1"/>
  <c r="FU235" i="1"/>
  <c r="FV235" i="1"/>
  <c r="FS234" i="1"/>
  <c r="FI234" i="1"/>
  <c r="FM234" i="1"/>
  <c r="FM236" i="1"/>
  <c r="FL236" i="1"/>
  <c r="FK236" i="1"/>
  <c r="FJ236" i="1"/>
  <c r="FI236" i="1"/>
  <c r="FI235" i="1"/>
  <c r="FM235" i="1"/>
  <c r="FL235" i="1"/>
  <c r="FK235" i="1"/>
  <c r="FJ235" i="1"/>
  <c r="FJ234" i="1"/>
  <c r="FK234" i="1"/>
  <c r="FL234" i="1"/>
  <c r="BK234" i="1"/>
  <c r="BU234" i="1"/>
  <c r="AA234" i="1"/>
  <c r="CH234" i="1"/>
  <c r="DS234" i="1"/>
  <c r="AN234" i="1"/>
  <c r="AZ234" i="1"/>
  <c r="EL234" i="1"/>
  <c r="ED234" i="1"/>
  <c r="EI234" i="1"/>
  <c r="AC234" i="1"/>
  <c r="P234" i="1"/>
  <c r="CQ234" i="1"/>
  <c r="M235" i="1"/>
  <c r="DR235" i="1"/>
  <c r="AA235" i="1"/>
  <c r="DQ235" i="1"/>
  <c r="EU235" i="1"/>
  <c r="EI235" i="1"/>
  <c r="BW235" i="1"/>
  <c r="X235" i="1"/>
  <c r="ED235" i="1"/>
  <c r="EM235" i="1"/>
  <c r="DV235" i="1"/>
  <c r="EP235" i="1"/>
  <c r="AO235" i="1"/>
  <c r="ET235" i="1"/>
  <c r="Z235" i="1"/>
  <c r="BU235" i="1"/>
  <c r="DY235" i="1"/>
  <c r="BX235" i="1"/>
  <c r="DP235" i="1"/>
  <c r="BA235" i="1"/>
  <c r="EH235" i="1"/>
  <c r="DN235" i="1"/>
  <c r="CN235" i="1"/>
  <c r="DU235" i="1"/>
  <c r="ES235" i="1"/>
  <c r="CR235" i="1"/>
  <c r="Y235" i="1"/>
  <c r="AD235" i="1"/>
  <c r="CP235" i="1"/>
  <c r="J235" i="1"/>
  <c r="L235" i="1"/>
  <c r="P235" i="1"/>
  <c r="EC235" i="1"/>
  <c r="BM235" i="1"/>
  <c r="CQ235" i="1"/>
  <c r="BT235" i="1"/>
  <c r="EB235" i="1"/>
  <c r="BN235" i="1"/>
  <c r="BB235" i="1"/>
  <c r="CE235" i="1"/>
  <c r="CG235" i="1"/>
  <c r="AZ235" i="1"/>
  <c r="H235" i="1"/>
  <c r="DO235" i="1"/>
  <c r="DM235" i="1"/>
  <c r="EJ235" i="1"/>
  <c r="EF235" i="1"/>
  <c r="EO235" i="1"/>
  <c r="EL235" i="1"/>
  <c r="W235" i="1"/>
  <c r="AB235" i="1"/>
  <c r="CH235" i="1"/>
  <c r="EN235" i="1"/>
  <c r="CO235" i="1"/>
  <c r="EE235" i="1"/>
  <c r="EG235" i="1"/>
  <c r="AK235" i="1"/>
  <c r="EA235" i="1"/>
  <c r="BL235" i="1"/>
  <c r="AL235" i="1"/>
  <c r="BJ235" i="1"/>
  <c r="DX235" i="1"/>
  <c r="ER235" i="1"/>
  <c r="O235" i="1"/>
  <c r="AE235" i="1"/>
  <c r="EQ235" i="1"/>
  <c r="DW235" i="1"/>
  <c r="CD235" i="1"/>
  <c r="I235" i="1"/>
  <c r="DT235" i="1"/>
  <c r="AC235" i="1"/>
  <c r="N235" i="1"/>
  <c r="BC235" i="1"/>
  <c r="K235" i="1"/>
  <c r="DZ235" i="1"/>
  <c r="EK235" i="1"/>
  <c r="AN235" i="1"/>
  <c r="DS235" i="1"/>
  <c r="V235" i="1"/>
  <c r="BD235" i="1"/>
  <c r="BK235" i="1"/>
  <c r="G235" i="1"/>
  <c r="BV235" i="1"/>
  <c r="CF235" i="1"/>
  <c r="AM235" i="1"/>
  <c r="DT234" i="1"/>
  <c r="DV234" i="1"/>
  <c r="K234" i="1"/>
  <c r="DZ234" i="1"/>
  <c r="EH234" i="1"/>
  <c r="G234" i="1"/>
  <c r="EQ234" i="1"/>
  <c r="DX234" i="1"/>
  <c r="CR234" i="1"/>
  <c r="EU234" i="1"/>
  <c r="BJ234" i="1"/>
  <c r="Z234" i="1"/>
  <c r="EJ234" i="1"/>
  <c r="BW234" i="1"/>
  <c r="BT234" i="1"/>
  <c r="BA234" i="1"/>
  <c r="BV234" i="1"/>
  <c r="BX236" i="1"/>
  <c r="EM236" i="1"/>
  <c r="CH236" i="1"/>
  <c r="P236" i="1"/>
  <c r="EG236" i="1"/>
  <c r="CN236" i="1"/>
  <c r="AO236" i="1"/>
  <c r="AK236" i="1"/>
  <c r="ES236" i="1"/>
  <c r="DY236" i="1"/>
  <c r="DV236" i="1"/>
  <c r="EK236" i="1"/>
  <c r="BL236" i="1"/>
  <c r="EN236" i="1"/>
  <c r="CO236" i="1"/>
  <c r="EO236" i="1"/>
  <c r="EA236" i="1"/>
  <c r="EU236" i="1"/>
  <c r="DS236" i="1"/>
  <c r="BB236" i="1"/>
  <c r="DQ236" i="1"/>
  <c r="BW236" i="1"/>
  <c r="DR236" i="1"/>
  <c r="BK236" i="1"/>
  <c r="EQ236" i="1"/>
  <c r="CD236" i="1"/>
  <c r="AE236" i="1"/>
  <c r="CQ236" i="1"/>
  <c r="CP236" i="1"/>
  <c r="DN236" i="1"/>
  <c r="DU236" i="1"/>
  <c r="X236" i="1"/>
  <c r="DM236" i="1"/>
  <c r="M236" i="1"/>
  <c r="DW236" i="1"/>
  <c r="BM236" i="1"/>
  <c r="EF236" i="1"/>
  <c r="EE236" i="1"/>
  <c r="BT236" i="1"/>
  <c r="DX236" i="1"/>
  <c r="CR236" i="1"/>
  <c r="BV236" i="1"/>
  <c r="L236" i="1"/>
  <c r="ER236" i="1"/>
  <c r="N236" i="1"/>
  <c r="BC236" i="1"/>
  <c r="CG236" i="1"/>
  <c r="Z236" i="1"/>
  <c r="BD236" i="1"/>
  <c r="EI236" i="1"/>
  <c r="EL236" i="1"/>
  <c r="EB236" i="1"/>
  <c r="DZ236" i="1"/>
  <c r="AL236" i="1"/>
  <c r="BA236" i="1"/>
  <c r="O236" i="1"/>
  <c r="DP236" i="1"/>
  <c r="EH236" i="1"/>
  <c r="AB236" i="1"/>
  <c r="J236" i="1"/>
  <c r="Y236" i="1"/>
  <c r="I236" i="1"/>
  <c r="CF236" i="1"/>
  <c r="AA236" i="1"/>
  <c r="AD236" i="1"/>
  <c r="BN236" i="1"/>
  <c r="BU236" i="1"/>
  <c r="DT236" i="1"/>
  <c r="ED236" i="1"/>
  <c r="BJ236" i="1"/>
  <c r="EC236" i="1"/>
  <c r="AM236" i="1"/>
  <c r="H236" i="1"/>
  <c r="V236" i="1"/>
  <c r="W236" i="1"/>
  <c r="K236" i="1"/>
  <c r="DO236" i="1"/>
  <c r="AZ236" i="1"/>
  <c r="CE236" i="1"/>
  <c r="EJ236" i="1"/>
  <c r="ET236" i="1"/>
  <c r="G236" i="1"/>
  <c r="EP236" i="1"/>
  <c r="AC236" i="1"/>
  <c r="AN236" i="1"/>
  <c r="CE234" i="1"/>
  <c r="AK234" i="1"/>
  <c r="CO234" i="1"/>
  <c r="EA234" i="1"/>
  <c r="Y234" i="1"/>
  <c r="DQ234" i="1"/>
  <c r="EN234" i="1"/>
  <c r="DW234" i="1"/>
  <c r="L234" i="1"/>
  <c r="BX234" i="1"/>
  <c r="AO234" i="1"/>
  <c r="BC234" i="1"/>
  <c r="CN234" i="1"/>
  <c r="DM234" i="1"/>
  <c r="BB234" i="1"/>
  <c r="EM234" i="1"/>
  <c r="EK234" i="1"/>
  <c r="X234" i="1"/>
  <c r="CD234" i="1"/>
  <c r="BM234" i="1"/>
  <c r="CP234" i="1"/>
  <c r="N234" i="1"/>
  <c r="AL234" i="1"/>
  <c r="BD234" i="1"/>
  <c r="AB234" i="1"/>
  <c r="AE234" i="1"/>
  <c r="EG234" i="1"/>
  <c r="CF234" i="1"/>
  <c r="W234" i="1"/>
  <c r="EC234" i="1"/>
  <c r="J234" i="1"/>
  <c r="ER234" i="1"/>
  <c r="I234" i="1"/>
  <c r="M234" i="1"/>
  <c r="CG234" i="1"/>
  <c r="DY234" i="1"/>
  <c r="H234" i="1"/>
  <c r="ES234" i="1"/>
  <c r="EF234" i="1"/>
  <c r="BL234" i="1"/>
  <c r="AM234" i="1"/>
  <c r="ET234" i="1"/>
  <c r="EE234" i="1"/>
  <c r="EB234" i="1"/>
  <c r="EQ233" i="1"/>
  <c r="DP233" i="1"/>
  <c r="ET233" i="1"/>
  <c r="AM233" i="1"/>
  <c r="AL233" i="1"/>
  <c r="EP233" i="1"/>
  <c r="K233" i="1"/>
  <c r="L233" i="1"/>
  <c r="DW233" i="1"/>
  <c r="DI233" i="1"/>
  <c r="P233" i="1"/>
  <c r="I233" i="1"/>
  <c r="EL233" i="1"/>
  <c r="EG233" i="1"/>
  <c r="T233" i="1"/>
  <c r="EA233" i="1"/>
  <c r="S233" i="1"/>
  <c r="AN233" i="1"/>
  <c r="J233" i="1"/>
  <c r="EC233" i="1"/>
  <c r="DK233" i="1"/>
  <c r="AR233" i="1"/>
  <c r="H233" i="1"/>
  <c r="EB233" i="1"/>
  <c r="DR233" i="1"/>
  <c r="DQ233" i="1"/>
  <c r="DJ233" i="1"/>
  <c r="DT233" i="1"/>
  <c r="N233" i="1"/>
  <c r="AQ233" i="1"/>
  <c r="ER233" i="1"/>
  <c r="ED233" i="1"/>
  <c r="DL233" i="1"/>
  <c r="EI233" i="1"/>
  <c r="EK233" i="1"/>
  <c r="G233" i="1"/>
  <c r="AS233" i="1"/>
  <c r="AT233" i="1"/>
  <c r="Q233" i="1"/>
  <c r="DU233" i="1"/>
  <c r="DM233" i="1"/>
  <c r="DY233" i="1"/>
  <c r="EH233" i="1"/>
  <c r="AP233" i="1"/>
  <c r="EE233" i="1"/>
  <c r="AO233" i="1"/>
  <c r="AK233" i="1"/>
  <c r="O233" i="1"/>
  <c r="U233" i="1"/>
  <c r="M233" i="1"/>
  <c r="DV233" i="1"/>
  <c r="DN233" i="1"/>
  <c r="EM233" i="1"/>
  <c r="R233" i="1"/>
  <c r="ES233" i="1"/>
  <c r="EJ233" i="1"/>
  <c r="DH233" i="1"/>
  <c r="EO233" i="1"/>
  <c r="EN233" i="1"/>
  <c r="EU233" i="1"/>
  <c r="EF233" i="1"/>
  <c r="DZ233" i="1"/>
  <c r="DX233" i="1"/>
  <c r="DO233" i="1"/>
  <c r="DS233" i="1"/>
  <c r="O234" i="1"/>
  <c r="DO234" i="1"/>
  <c r="DN234" i="1"/>
  <c r="AD234" i="1"/>
  <c r="DU234" i="1"/>
  <c r="EP234" i="1"/>
  <c r="EO234" i="1"/>
  <c r="V234" i="1"/>
  <c r="BN234" i="1"/>
  <c r="DP234" i="1"/>
  <c r="DR234" i="1"/>
  <c r="B235" i="1"/>
  <c r="B234" i="1"/>
  <c r="EW227" i="1"/>
  <c r="EX227" i="1"/>
  <c r="EY227" i="1"/>
  <c r="EZ227" i="1"/>
  <c r="FA227" i="1"/>
  <c r="FD227" i="1"/>
  <c r="FE227" i="1"/>
  <c r="FF227" i="1"/>
  <c r="FG227" i="1"/>
  <c r="EW228" i="1"/>
  <c r="EX228" i="1"/>
  <c r="EY228" i="1"/>
  <c r="EZ228" i="1"/>
  <c r="FA228" i="1"/>
  <c r="FD228" i="1"/>
  <c r="FE228" i="1"/>
  <c r="FF228" i="1"/>
  <c r="FG228" i="1"/>
  <c r="EW229" i="1"/>
  <c r="EX229" i="1"/>
  <c r="EY229" i="1"/>
  <c r="EZ229" i="1"/>
  <c r="FA229" i="1"/>
  <c r="FD229" i="1"/>
  <c r="FE229" i="1"/>
  <c r="FF229" i="1"/>
  <c r="FG229" i="1"/>
  <c r="EW230" i="1"/>
  <c r="EX230" i="1"/>
  <c r="EY230" i="1"/>
  <c r="EZ230" i="1"/>
  <c r="FA230" i="1"/>
  <c r="FD230" i="1"/>
  <c r="FE230" i="1"/>
  <c r="FF230" i="1"/>
  <c r="FG230" i="1"/>
  <c r="EW231" i="1"/>
  <c r="EX231" i="1"/>
  <c r="EY231" i="1"/>
  <c r="EZ231" i="1"/>
  <c r="FA231" i="1"/>
  <c r="FD231" i="1"/>
  <c r="FE231" i="1"/>
  <c r="FF231" i="1"/>
  <c r="FG231" i="1"/>
  <c r="EV231" i="1"/>
  <c r="EV228" i="1"/>
  <c r="EV229" i="1"/>
  <c r="EV230" i="1"/>
  <c r="EV227" i="1"/>
  <c r="DR237" i="1" l="1"/>
  <c r="EQ237" i="1"/>
  <c r="EN237" i="1"/>
  <c r="EE237" i="1"/>
  <c r="DU237" i="1"/>
  <c r="M237" i="1"/>
  <c r="K237" i="1"/>
  <c r="EJ237" i="1"/>
  <c r="DV237" i="1"/>
  <c r="DW237" i="1"/>
  <c r="ES237" i="1"/>
  <c r="EA237" i="1"/>
  <c r="ER237" i="1"/>
  <c r="EU237" i="1"/>
  <c r="EB237" i="1"/>
  <c r="N237" i="1"/>
  <c r="EL237" i="1"/>
  <c r="EG237" i="1"/>
  <c r="EP237" i="1"/>
  <c r="EH237" i="1"/>
  <c r="J237" i="1"/>
  <c r="I237" i="1"/>
  <c r="H237" i="1"/>
  <c r="AN237" i="1"/>
  <c r="DO237" i="1"/>
  <c r="G237" i="1"/>
  <c r="AL237" i="1"/>
  <c r="DS237" i="1"/>
  <c r="EF237" i="1"/>
  <c r="EK237" i="1"/>
  <c r="EO237" i="1"/>
  <c r="DT237" i="1"/>
  <c r="DY237" i="1"/>
  <c r="ED237" i="1"/>
  <c r="L237" i="1"/>
  <c r="EC237" i="1"/>
  <c r="DX237" i="1"/>
  <c r="O237" i="1"/>
  <c r="DQ237" i="1"/>
  <c r="AM237" i="1"/>
  <c r="DM237" i="1"/>
  <c r="EI237" i="1"/>
  <c r="P237" i="1"/>
  <c r="ET237" i="1"/>
  <c r="DZ237" i="1"/>
  <c r="EM237" i="1"/>
  <c r="AK237" i="1"/>
  <c r="DN237" i="1"/>
  <c r="AO237" i="1"/>
  <c r="DP237" i="1"/>
  <c r="H227" i="1" l="1"/>
  <c r="I227" i="1"/>
  <c r="J227" i="1"/>
  <c r="K227" i="1"/>
  <c r="G227" i="1"/>
  <c r="P149" i="26"/>
  <c r="F142" i="26"/>
  <c r="G142" i="26" s="1"/>
  <c r="H142" i="26" s="1"/>
  <c r="I142" i="26" s="1"/>
  <c r="J142" i="26" s="1"/>
  <c r="K142" i="26" s="1"/>
  <c r="L142" i="26" s="1"/>
  <c r="M142" i="26" s="1"/>
  <c r="N142" i="26" s="1"/>
  <c r="O142" i="26" s="1"/>
  <c r="P142" i="26" s="1"/>
  <c r="Q142" i="26" s="1"/>
  <c r="R142" i="26" s="1"/>
  <c r="S142" i="26" s="1"/>
  <c r="T142" i="26" s="1"/>
  <c r="U142" i="26" s="1"/>
  <c r="V142" i="26" s="1"/>
  <c r="W142" i="26" s="1"/>
  <c r="X142" i="26" s="1"/>
  <c r="BS236" i="1" l="1"/>
  <c r="CC236" i="1"/>
  <c r="CM235" i="1"/>
  <c r="CW234" i="1"/>
  <c r="BI230" i="1"/>
  <c r="CW235" i="1"/>
  <c r="BS234" i="1"/>
  <c r="BI236" i="1"/>
  <c r="CW236" i="1"/>
  <c r="AT236" i="1"/>
  <c r="CM236" i="1"/>
  <c r="BI228" i="1"/>
  <c r="BI234" i="1"/>
  <c r="CM234" i="1"/>
  <c r="CC234" i="1"/>
  <c r="AT234" i="1"/>
  <c r="AT235" i="1"/>
  <c r="BI229" i="1"/>
  <c r="BI235" i="1"/>
  <c r="CC235" i="1"/>
  <c r="BI227" i="1"/>
  <c r="BS235" i="1"/>
  <c r="BS227" i="1"/>
  <c r="CC227" i="1"/>
  <c r="CW227" i="1"/>
  <c r="AT227" i="1"/>
  <c r="CM227" i="1"/>
  <c r="C11" i="2"/>
  <c r="C21" i="2"/>
  <c r="C14" i="2"/>
  <c r="BH230" i="1" l="1"/>
  <c r="CL234" i="1"/>
  <c r="AT237" i="1"/>
  <c r="BH228" i="1"/>
  <c r="BH234" i="1"/>
  <c r="CL235" i="1"/>
  <c r="CV234" i="1"/>
  <c r="CB234" i="1"/>
  <c r="BH236" i="1"/>
  <c r="CL236" i="1"/>
  <c r="CB236" i="1"/>
  <c r="AS236" i="1"/>
  <c r="CV235" i="1"/>
  <c r="CB235" i="1"/>
  <c r="BH229" i="1"/>
  <c r="BH235" i="1"/>
  <c r="AS235" i="1"/>
  <c r="CV236" i="1"/>
  <c r="BR234" i="1"/>
  <c r="AS234" i="1"/>
  <c r="BR236" i="1"/>
  <c r="BH227" i="1"/>
  <c r="BR235" i="1"/>
  <c r="BR227" i="1"/>
  <c r="CL227" i="1"/>
  <c r="CB227" i="1"/>
  <c r="CV227" i="1"/>
  <c r="AS227" i="1"/>
  <c r="AS237" i="1" l="1"/>
  <c r="C17" i="2" l="1"/>
  <c r="DR230" i="1"/>
  <c r="DV229" i="1"/>
  <c r="BM229" i="1"/>
  <c r="DX228" i="1"/>
  <c r="AW228" i="1"/>
  <c r="CR230" i="1"/>
  <c r="DT228" i="1"/>
  <c r="AM228" i="1"/>
  <c r="EC230" i="1"/>
  <c r="BN230" i="1"/>
  <c r="CV229" i="1"/>
  <c r="Z228" i="1"/>
  <c r="BS229" i="1"/>
  <c r="EL229" i="1"/>
  <c r="AV228" i="1"/>
  <c r="CO228" i="1"/>
  <c r="AK228" i="1"/>
  <c r="DS228" i="1"/>
  <c r="W228" i="1"/>
  <c r="EH228" i="1"/>
  <c r="CM228" i="1"/>
  <c r="K228" i="1"/>
  <c r="O228" i="1"/>
  <c r="G228" i="1"/>
  <c r="CB228" i="1"/>
  <c r="CL229" i="1"/>
  <c r="DS229" i="1"/>
  <c r="DY229" i="1"/>
  <c r="DF229" i="1"/>
  <c r="EO229" i="1"/>
  <c r="AV229" i="1"/>
  <c r="CM229" i="1"/>
  <c r="J229" i="1"/>
  <c r="DQ229" i="1"/>
  <c r="EB229" i="1"/>
  <c r="I229" i="1"/>
  <c r="DW229" i="1"/>
  <c r="AK229" i="1"/>
  <c r="EG229" i="1"/>
  <c r="BD229" i="1"/>
  <c r="CE229" i="1"/>
  <c r="BR229" i="1"/>
  <c r="DT229" i="1"/>
  <c r="BL229" i="1"/>
  <c r="CR229" i="1"/>
  <c r="BW229" i="1"/>
  <c r="K229" i="1"/>
  <c r="N229" i="1"/>
  <c r="H229" i="1"/>
  <c r="DN229" i="1"/>
  <c r="ED229" i="1"/>
  <c r="ER229" i="1"/>
  <c r="G229" i="1"/>
  <c r="EM229" i="1"/>
  <c r="CB229" i="1"/>
  <c r="BB229" i="1"/>
  <c r="EE229" i="1"/>
  <c r="BT229" i="1"/>
  <c r="AW229" i="1"/>
  <c r="AM229" i="1"/>
  <c r="EQ229" i="1"/>
  <c r="CQ230" i="1"/>
  <c r="AB230" i="1"/>
  <c r="K230" i="1"/>
  <c r="AU230" i="1"/>
  <c r="DN230" i="1"/>
  <c r="J230" i="1"/>
  <c r="EK230" i="1"/>
  <c r="EM230" i="1"/>
  <c r="DP230" i="1"/>
  <c r="EO230" i="1"/>
  <c r="AK230" i="1"/>
  <c r="CL230" i="1"/>
  <c r="DM230" i="1"/>
  <c r="P230" i="1"/>
  <c r="G230" i="1"/>
  <c r="AC230" i="1"/>
  <c r="DS230" i="1"/>
  <c r="DW230" i="1"/>
  <c r="EP230" i="1"/>
  <c r="H230" i="1"/>
  <c r="BS230" i="1"/>
  <c r="CV230" i="1"/>
  <c r="N230" i="1"/>
  <c r="EG230" i="1"/>
  <c r="DU230" i="1"/>
  <c r="CE230" i="1"/>
  <c r="EU230" i="1"/>
  <c r="I230" i="1"/>
  <c r="BL230" i="1"/>
  <c r="AE230" i="1"/>
  <c r="AS230" i="1"/>
  <c r="AV230" i="1"/>
  <c r="BV230" i="1"/>
  <c r="DZ230" i="1"/>
  <c r="BB230" i="1"/>
  <c r="CF230" i="1"/>
  <c r="CD228" i="1"/>
  <c r="DZ228" i="1"/>
  <c r="EJ230" i="1"/>
  <c r="CD229" i="1"/>
  <c r="AB229" i="1"/>
  <c r="BD230" i="1"/>
  <c r="BR230" i="1"/>
  <c r="CH229" i="1"/>
  <c r="EN228" i="1"/>
  <c r="BW230" i="1"/>
  <c r="DT230" i="1"/>
  <c r="DG228" i="1"/>
  <c r="BT228" i="1"/>
  <c r="CR228" i="1"/>
  <c r="J228" i="1"/>
  <c r="ED228" i="1"/>
  <c r="CQ228" i="1"/>
  <c r="DN228" i="1"/>
  <c r="BR228" i="1"/>
  <c r="DP229" i="1"/>
  <c r="EI230" i="1"/>
  <c r="BC230" i="1"/>
  <c r="BK228" i="1"/>
  <c r="DP228" i="1"/>
  <c r="BB228" i="1"/>
  <c r="DM229" i="1"/>
  <c r="DO230" i="1"/>
  <c r="AO230" i="1"/>
  <c r="AA228" i="1"/>
  <c r="EO228" i="1"/>
  <c r="AC229" i="1"/>
  <c r="AZ229" i="1"/>
  <c r="L230" i="1"/>
  <c r="EF229" i="1"/>
  <c r="BJ230" i="1"/>
  <c r="BJ228" i="1"/>
  <c r="DZ229" i="1"/>
  <c r="CD230" i="1"/>
  <c r="X230" i="1"/>
  <c r="P228" i="1"/>
  <c r="BX229" i="1"/>
  <c r="V230" i="1"/>
  <c r="EH230" i="1"/>
  <c r="CC230" i="1"/>
  <c r="AT230" i="1"/>
  <c r="AA230" i="1"/>
  <c r="M230" i="1"/>
  <c r="CW230" i="1"/>
  <c r="AE228" i="1"/>
  <c r="BM228" i="1"/>
  <c r="ER228" i="1"/>
  <c r="CW228" i="1"/>
  <c r="ET229" i="1"/>
  <c r="EK229" i="1"/>
  <c r="P229" i="1"/>
  <c r="BV229" i="1"/>
  <c r="EN229" i="1"/>
  <c r="CW229" i="1"/>
  <c r="M228" i="1"/>
  <c r="CF228" i="1"/>
  <c r="AY228" i="1"/>
  <c r="CH228" i="1"/>
  <c r="AX228" i="1"/>
  <c r="CQ229" i="1"/>
  <c r="Z229" i="1"/>
  <c r="BK230" i="1"/>
  <c r="BU230" i="1"/>
  <c r="DF228" i="1"/>
  <c r="EC228" i="1"/>
  <c r="BK229" i="1"/>
  <c r="AS229" i="1"/>
  <c r="X229" i="1"/>
  <c r="BX230" i="1"/>
  <c r="AD228" i="1"/>
  <c r="AN228" i="1"/>
  <c r="AY229" i="1"/>
  <c r="CO230" i="1"/>
  <c r="DV230" i="1"/>
  <c r="DR228" i="1"/>
  <c r="AU229" i="1"/>
  <c r="EQ230" i="1"/>
  <c r="EG228" i="1"/>
  <c r="AL228" i="1"/>
  <c r="CN229" i="1"/>
  <c r="AL229" i="1"/>
  <c r="ES230" i="1"/>
  <c r="O230" i="1"/>
  <c r="AS228" i="1"/>
  <c r="BU228" i="1"/>
  <c r="DU229" i="1"/>
  <c r="BC229" i="1"/>
  <c r="ED230" i="1"/>
  <c r="CB230" i="1"/>
  <c r="EE230" i="1"/>
  <c r="AD230" i="1"/>
  <c r="AZ230" i="1"/>
  <c r="Y230" i="1"/>
  <c r="CG230" i="1"/>
  <c r="EK228" i="1"/>
  <c r="DU228" i="1"/>
  <c r="EL228" i="1"/>
  <c r="EU228" i="1"/>
  <c r="EB228" i="1"/>
  <c r="BS228" i="1"/>
  <c r="CG228" i="1"/>
  <c r="AE229" i="1"/>
  <c r="CF229" i="1"/>
  <c r="EJ229" i="1"/>
  <c r="ES229" i="1"/>
  <c r="EA229" i="1"/>
  <c r="DX229" i="1"/>
  <c r="CG229" i="1"/>
  <c r="AC228" i="1"/>
  <c r="AZ228" i="1"/>
  <c r="DW228" i="1"/>
  <c r="BD228" i="1"/>
  <c r="BL228" i="1"/>
  <c r="DQ228" i="1"/>
  <c r="CO229" i="1"/>
  <c r="AN229" i="1"/>
  <c r="BM230" i="1"/>
  <c r="Z230" i="1"/>
  <c r="CC228" i="1"/>
  <c r="EH229" i="1"/>
  <c r="EF230" i="1"/>
  <c r="EL230" i="1"/>
  <c r="BN228" i="1"/>
  <c r="EU229" i="1"/>
  <c r="CP230" i="1"/>
  <c r="CP228" i="1"/>
  <c r="X228" i="1"/>
  <c r="DY228" i="1"/>
  <c r="DQ230" i="1"/>
  <c r="EB230" i="1"/>
  <c r="Y228" i="1"/>
  <c r="BN229" i="1"/>
  <c r="EA230" i="1"/>
  <c r="EM228" i="1"/>
  <c r="BX228" i="1"/>
  <c r="BJ229" i="1"/>
  <c r="M229" i="1"/>
  <c r="AX230" i="1"/>
  <c r="AY230" i="1"/>
  <c r="AW230" i="1"/>
  <c r="BA230" i="1"/>
  <c r="CE228" i="1"/>
  <c r="DM228" i="1"/>
  <c r="AB228" i="1"/>
  <c r="EE228" i="1"/>
  <c r="EF228" i="1"/>
  <c r="BC228" i="1"/>
  <c r="BA228" i="1"/>
  <c r="DG229" i="1"/>
  <c r="EI229" i="1"/>
  <c r="EC229" i="1"/>
  <c r="AO229" i="1"/>
  <c r="W229" i="1"/>
  <c r="BA229" i="1"/>
  <c r="H228" i="1"/>
  <c r="BW228" i="1"/>
  <c r="I228" i="1"/>
  <c r="ET228" i="1"/>
  <c r="L228" i="1"/>
  <c r="EQ228" i="1"/>
  <c r="AT228" i="1"/>
  <c r="EA228" i="1"/>
  <c r="AD229" i="1"/>
  <c r="AA229" i="1"/>
  <c r="CN230" i="1"/>
  <c r="AO228" i="1"/>
  <c r="ET230" i="1"/>
  <c r="EN230" i="1"/>
  <c r="DV228" i="1"/>
  <c r="CL228" i="1"/>
  <c r="CC229" i="1"/>
  <c r="BU229" i="1"/>
  <c r="DG230" i="1"/>
  <c r="DX230" i="1"/>
  <c r="N228" i="1"/>
  <c r="ES228" i="1"/>
  <c r="DO229" i="1"/>
  <c r="EP229" i="1"/>
  <c r="W230" i="1"/>
  <c r="AN230" i="1"/>
  <c r="CN228" i="1"/>
  <c r="CP229" i="1"/>
  <c r="ER230" i="1"/>
  <c r="DY230" i="1"/>
  <c r="AU228" i="1"/>
  <c r="V228" i="1"/>
  <c r="DR229" i="1"/>
  <c r="V229" i="1"/>
  <c r="DF230" i="1"/>
  <c r="AL230" i="1"/>
  <c r="AM230" i="1"/>
  <c r="CM230" i="1"/>
  <c r="BT230" i="1"/>
  <c r="CH230" i="1"/>
  <c r="EI228" i="1"/>
  <c r="CV228" i="1"/>
  <c r="EJ228" i="1"/>
  <c r="DO228" i="1"/>
  <c r="BV228" i="1"/>
  <c r="EP228" i="1"/>
  <c r="O229" i="1"/>
  <c r="AT229" i="1"/>
  <c r="AX229" i="1"/>
  <c r="L229" i="1"/>
  <c r="Y229" i="1"/>
  <c r="C16" i="2"/>
  <c r="FC230" i="1"/>
  <c r="FC228" i="1"/>
  <c r="FC231" i="1"/>
  <c r="FB230" i="1"/>
  <c r="FB228" i="1"/>
  <c r="FB231" i="1"/>
  <c r="FC229" i="1"/>
  <c r="FB229" i="1"/>
  <c r="EG231" i="1" l="1"/>
  <c r="H231" i="1"/>
  <c r="EP231" i="1"/>
  <c r="DU231" i="1"/>
  <c r="Y231" i="1"/>
  <c r="DQ231" i="1"/>
  <c r="ER231" i="1"/>
  <c r="AW231" i="1"/>
  <c r="W231" i="1"/>
  <c r="DP231" i="1"/>
  <c r="I231" i="1"/>
  <c r="DX231" i="1"/>
  <c r="AC231" i="1"/>
  <c r="EQ231" i="1"/>
  <c r="AU231" i="1"/>
  <c r="L231" i="1"/>
  <c r="ET231" i="1"/>
  <c r="EC231" i="1"/>
  <c r="AO231" i="1"/>
  <c r="DM231" i="1"/>
  <c r="EE231" i="1"/>
  <c r="DZ231" i="1"/>
  <c r="DN231" i="1"/>
  <c r="AD231" i="1"/>
  <c r="AM231" i="1"/>
  <c r="ES231" i="1"/>
  <c r="DT231" i="1"/>
  <c r="O231" i="1"/>
  <c r="EL231" i="1"/>
  <c r="AX231" i="1"/>
  <c r="Z231" i="1"/>
  <c r="AN231" i="1"/>
  <c r="EU231" i="1"/>
  <c r="EK231" i="1"/>
  <c r="AL231" i="1"/>
  <c r="DY231" i="1"/>
  <c r="AV231" i="1"/>
  <c r="DV231" i="1"/>
  <c r="EF231" i="1"/>
  <c r="DW231" i="1"/>
  <c r="EA231" i="1"/>
  <c r="AT231" i="1"/>
  <c r="M231" i="1"/>
  <c r="AE231" i="1"/>
  <c r="AS231" i="1"/>
  <c r="ED231" i="1"/>
  <c r="EJ231" i="1"/>
  <c r="N231" i="1"/>
  <c r="X231" i="1"/>
  <c r="EN231" i="1"/>
  <c r="AA231" i="1"/>
  <c r="DS231" i="1"/>
  <c r="EI231" i="1"/>
  <c r="EH231" i="1"/>
  <c r="DO231" i="1"/>
  <c r="J231" i="1"/>
  <c r="AB231" i="1"/>
  <c r="K231" i="1"/>
  <c r="AK231" i="1"/>
  <c r="EM231" i="1"/>
  <c r="EB231" i="1"/>
  <c r="AY231" i="1"/>
  <c r="P231" i="1"/>
  <c r="G231" i="1"/>
  <c r="EO231" i="1"/>
  <c r="V231" i="1"/>
  <c r="DR231" i="1"/>
  <c r="AR235" i="1" l="1"/>
  <c r="CK235" i="1"/>
  <c r="BQ236" i="1"/>
  <c r="CA235" i="1"/>
  <c r="AR234" i="1"/>
  <c r="BG230" i="1"/>
  <c r="BG236" i="1"/>
  <c r="CA234" i="1"/>
  <c r="CU235" i="1"/>
  <c r="CK236" i="1"/>
  <c r="BG227" i="1"/>
  <c r="CU234" i="1"/>
  <c r="BG228" i="1"/>
  <c r="BG234" i="1"/>
  <c r="CA236" i="1"/>
  <c r="BQ235" i="1"/>
  <c r="AR236" i="1"/>
  <c r="CK234" i="1"/>
  <c r="BG229" i="1"/>
  <c r="BG235" i="1"/>
  <c r="CU236" i="1"/>
  <c r="BQ234" i="1"/>
  <c r="DE230" i="1"/>
  <c r="DE229" i="1"/>
  <c r="DE228" i="1"/>
  <c r="CU227" i="1"/>
  <c r="CA228" i="1"/>
  <c r="CA230" i="1"/>
  <c r="BQ228" i="1"/>
  <c r="CA229" i="1"/>
  <c r="CU230" i="1"/>
  <c r="CA227" i="1"/>
  <c r="BQ230" i="1"/>
  <c r="AR228" i="1"/>
  <c r="BQ227" i="1"/>
  <c r="CU228" i="1"/>
  <c r="CK228" i="1"/>
  <c r="CU229" i="1"/>
  <c r="CK227" i="1"/>
  <c r="AR227" i="1"/>
  <c r="BQ229" i="1"/>
  <c r="AR230" i="1"/>
  <c r="AR229" i="1"/>
  <c r="CK230" i="1"/>
  <c r="CK229" i="1"/>
  <c r="BP235" i="1" l="1"/>
  <c r="BZ236" i="1"/>
  <c r="CI234" i="1"/>
  <c r="CS234" i="1"/>
  <c r="BF229" i="1"/>
  <c r="BF235" i="1"/>
  <c r="AG235" i="1"/>
  <c r="AJ235" i="1"/>
  <c r="U235" i="1"/>
  <c r="AI234" i="1"/>
  <c r="BO235" i="1"/>
  <c r="AG234" i="1"/>
  <c r="BE236" i="1"/>
  <c r="BF230" i="1"/>
  <c r="Q234" i="1"/>
  <c r="AJ236" i="1"/>
  <c r="AP235" i="1"/>
  <c r="BE229" i="1"/>
  <c r="BE235" i="1"/>
  <c r="T234" i="1"/>
  <c r="S234" i="1"/>
  <c r="CT234" i="1"/>
  <c r="U234" i="1"/>
  <c r="S236" i="1"/>
  <c r="T235" i="1"/>
  <c r="S235" i="1"/>
  <c r="CJ234" i="1"/>
  <c r="AQ235" i="1"/>
  <c r="BZ235" i="1"/>
  <c r="CI236" i="1"/>
  <c r="AH234" i="1"/>
  <c r="R235" i="1"/>
  <c r="AJ234" i="1"/>
  <c r="AP236" i="1"/>
  <c r="CI235" i="1"/>
  <c r="BF236" i="1"/>
  <c r="BE228" i="1"/>
  <c r="BE234" i="1"/>
  <c r="AR237" i="1"/>
  <c r="BF228" i="1"/>
  <c r="BF234" i="1"/>
  <c r="CT236" i="1"/>
  <c r="R234" i="1"/>
  <c r="AH235" i="1"/>
  <c r="CS235" i="1"/>
  <c r="BE230" i="1"/>
  <c r="CJ235" i="1"/>
  <c r="AI236" i="1"/>
  <c r="BP234" i="1"/>
  <c r="BZ234" i="1"/>
  <c r="CS236" i="1"/>
  <c r="AF235" i="1"/>
  <c r="Q235" i="1"/>
  <c r="AG236" i="1"/>
  <c r="BO234" i="1"/>
  <c r="AF234" i="1"/>
  <c r="AF236" i="1"/>
  <c r="BY236" i="1"/>
  <c r="BP236" i="1"/>
  <c r="U236" i="1"/>
  <c r="AQ236" i="1"/>
  <c r="BY235" i="1"/>
  <c r="BY234" i="1"/>
  <c r="BO236" i="1"/>
  <c r="BE227" i="1"/>
  <c r="CJ236" i="1"/>
  <c r="T236" i="1"/>
  <c r="AQ234" i="1"/>
  <c r="AH236" i="1"/>
  <c r="R236" i="1"/>
  <c r="Q236" i="1"/>
  <c r="AI235" i="1"/>
  <c r="BF227" i="1"/>
  <c r="AP234" i="1"/>
  <c r="CT235" i="1"/>
  <c r="H148" i="26"/>
  <c r="J148" i="26"/>
  <c r="I148" i="26"/>
  <c r="DD229" i="1"/>
  <c r="DC229" i="1"/>
  <c r="DC228" i="1"/>
  <c r="DC230" i="1"/>
  <c r="DD230" i="1"/>
  <c r="DD228" i="1"/>
  <c r="U230" i="1"/>
  <c r="R229" i="1"/>
  <c r="AQ228" i="1"/>
  <c r="BY227" i="1"/>
  <c r="CT227" i="1"/>
  <c r="AH229" i="1"/>
  <c r="Q229" i="1"/>
  <c r="AJ230" i="1"/>
  <c r="T227" i="1"/>
  <c r="AF230" i="1"/>
  <c r="BY230" i="1"/>
  <c r="T229" i="1"/>
  <c r="AJ229" i="1"/>
  <c r="AH230" i="1"/>
  <c r="S227" i="1"/>
  <c r="BO230" i="1"/>
  <c r="U227" i="1"/>
  <c r="AQ229" i="1"/>
  <c r="CS229" i="1"/>
  <c r="S228" i="1"/>
  <c r="AG228" i="1"/>
  <c r="AI230" i="1"/>
  <c r="R230" i="1"/>
  <c r="AF227" i="1"/>
  <c r="AG227" i="1"/>
  <c r="BY228" i="1"/>
  <c r="BO229" i="1"/>
  <c r="CS228" i="1"/>
  <c r="AI229" i="1"/>
  <c r="AJ228" i="1"/>
  <c r="AG230" i="1"/>
  <c r="AP228" i="1"/>
  <c r="AP227" i="1"/>
  <c r="BZ228" i="1"/>
  <c r="AR231" i="1"/>
  <c r="R228" i="1"/>
  <c r="AF228" i="1"/>
  <c r="AF229" i="1"/>
  <c r="AQ230" i="1"/>
  <c r="CJ227" i="1"/>
  <c r="AP230" i="1"/>
  <c r="CI229" i="1"/>
  <c r="AI227" i="1"/>
  <c r="AH227" i="1"/>
  <c r="CJ229" i="1"/>
  <c r="CS230" i="1"/>
  <c r="AJ227" i="1"/>
  <c r="BP230" i="1"/>
  <c r="CJ230" i="1"/>
  <c r="Q228" i="1"/>
  <c r="CT229" i="1"/>
  <c r="CI227" i="1"/>
  <c r="AH228" i="1"/>
  <c r="CS227" i="1"/>
  <c r="Q227" i="1"/>
  <c r="S230" i="1"/>
  <c r="BZ230" i="1"/>
  <c r="CI230" i="1"/>
  <c r="BZ227" i="1"/>
  <c r="BZ229" i="1"/>
  <c r="CT228" i="1"/>
  <c r="CT230" i="1"/>
  <c r="AP229" i="1"/>
  <c r="T228" i="1"/>
  <c r="AI228" i="1"/>
  <c r="BP227" i="1"/>
  <c r="BO228" i="1"/>
  <c r="U228" i="1"/>
  <c r="S229" i="1"/>
  <c r="AQ227" i="1"/>
  <c r="BY229" i="1"/>
  <c r="BP229" i="1"/>
  <c r="AG229" i="1"/>
  <c r="CJ228" i="1"/>
  <c r="CI228" i="1"/>
  <c r="R227" i="1"/>
  <c r="Q230" i="1"/>
  <c r="U229" i="1"/>
  <c r="T230" i="1"/>
  <c r="BO227" i="1"/>
  <c r="C9" i="2"/>
  <c r="C10" i="2"/>
  <c r="F224" i="1"/>
  <c r="C22" i="2"/>
  <c r="U237" i="1" l="1"/>
  <c r="T237" i="1"/>
  <c r="Q237" i="1"/>
  <c r="AP237" i="1"/>
  <c r="S237" i="1"/>
  <c r="R237" i="1"/>
  <c r="AQ237" i="1"/>
  <c r="V6" i="26"/>
  <c r="G148" i="26"/>
  <c r="W10" i="26"/>
  <c r="W6" i="26"/>
  <c r="W12" i="26"/>
  <c r="W11" i="26"/>
  <c r="W8" i="26"/>
  <c r="W7" i="26"/>
  <c r="W9" i="26"/>
  <c r="W5" i="26"/>
  <c r="W4" i="26"/>
  <c r="V8" i="26"/>
  <c r="AQ231" i="1"/>
  <c r="U231" i="1"/>
  <c r="AJ231" i="1"/>
  <c r="S231" i="1"/>
  <c r="R231" i="1"/>
  <c r="AP231" i="1"/>
  <c r="AH231" i="1"/>
  <c r="AI231" i="1"/>
  <c r="Q231" i="1"/>
  <c r="AG231" i="1"/>
  <c r="AF231" i="1"/>
  <c r="T231" i="1"/>
  <c r="G224" i="1"/>
  <c r="H224" i="1" s="1"/>
  <c r="I224" i="1" s="1"/>
  <c r="J224" i="1" s="1"/>
  <c r="K224" i="1" s="1"/>
  <c r="L224" i="1" s="1"/>
  <c r="M224" i="1" s="1"/>
  <c r="N224" i="1" s="1"/>
  <c r="O224" i="1" s="1"/>
  <c r="P224" i="1" s="1"/>
  <c r="Q224" i="1" s="1"/>
  <c r="R224" i="1" s="1"/>
  <c r="S224" i="1" s="1"/>
  <c r="T224" i="1" s="1"/>
  <c r="U224" i="1" s="1"/>
  <c r="V224" i="1" s="1"/>
  <c r="W224" i="1" s="1"/>
  <c r="X224" i="1" s="1"/>
  <c r="Y224" i="1" s="1"/>
  <c r="Z224" i="1" s="1"/>
  <c r="AA224" i="1" s="1"/>
  <c r="AB224" i="1" s="1"/>
  <c r="AC224" i="1" s="1"/>
  <c r="AD224" i="1" s="1"/>
  <c r="AE224" i="1" s="1"/>
  <c r="AF224" i="1" s="1"/>
  <c r="AG224" i="1" s="1"/>
  <c r="AH224" i="1" s="1"/>
  <c r="AI224" i="1" s="1"/>
  <c r="AJ224" i="1" s="1"/>
  <c r="AK224" i="1" s="1"/>
  <c r="AL224" i="1" s="1"/>
  <c r="AM224" i="1" s="1"/>
  <c r="AN224" i="1" s="1"/>
  <c r="AO224" i="1" s="1"/>
  <c r="AP224" i="1" s="1"/>
  <c r="AQ224" i="1" s="1"/>
  <c r="AR224" i="1" s="1"/>
  <c r="AS224" i="1" s="1"/>
  <c r="AT224" i="1" s="1"/>
  <c r="AU224" i="1" s="1"/>
  <c r="AV224" i="1" s="1"/>
  <c r="AW224" i="1" s="1"/>
  <c r="AX224" i="1" s="1"/>
  <c r="AY224" i="1" s="1"/>
  <c r="AZ224" i="1" s="1"/>
  <c r="BA224" i="1" s="1"/>
  <c r="BB224" i="1" s="1"/>
  <c r="BC224" i="1" s="1"/>
  <c r="BD224" i="1" s="1"/>
  <c r="BE224" i="1" s="1"/>
  <c r="BF224" i="1" s="1"/>
  <c r="BG224" i="1" s="1"/>
  <c r="BH224" i="1" s="1"/>
  <c r="BI224" i="1" s="1"/>
  <c r="BJ224" i="1" s="1"/>
  <c r="BK224" i="1" s="1"/>
  <c r="BL224" i="1" s="1"/>
  <c r="BM224" i="1" s="1"/>
  <c r="BN224" i="1" s="1"/>
  <c r="BO224" i="1" s="1"/>
  <c r="BP224" i="1" s="1"/>
  <c r="BQ224" i="1" s="1"/>
  <c r="BR224" i="1" s="1"/>
  <c r="BS224" i="1" s="1"/>
  <c r="BT224" i="1" s="1"/>
  <c r="BU224" i="1" s="1"/>
  <c r="BV224" i="1" s="1"/>
  <c r="BW224" i="1" s="1"/>
  <c r="BX224" i="1" s="1"/>
  <c r="BY224" i="1" s="1"/>
  <c r="BZ224" i="1" s="1"/>
  <c r="CA224" i="1" s="1"/>
  <c r="CB224" i="1" s="1"/>
  <c r="CC224" i="1" s="1"/>
  <c r="CD224" i="1" s="1"/>
  <c r="CE224" i="1" s="1"/>
  <c r="CF224" i="1" s="1"/>
  <c r="CG224" i="1" s="1"/>
  <c r="CH224" i="1" s="1"/>
  <c r="CI224" i="1" s="1"/>
  <c r="CJ224" i="1" s="1"/>
  <c r="CK224" i="1" s="1"/>
  <c r="CL224" i="1" s="1"/>
  <c r="CM224" i="1" s="1"/>
  <c r="CN224" i="1" s="1"/>
  <c r="CO224" i="1" s="1"/>
  <c r="CP224" i="1" s="1"/>
  <c r="CQ224" i="1" s="1"/>
  <c r="CR224" i="1" s="1"/>
  <c r="CS224" i="1" s="1"/>
  <c r="CT224" i="1" s="1"/>
  <c r="CU224" i="1" s="1"/>
  <c r="CV224" i="1" s="1"/>
  <c r="CW224" i="1" s="1"/>
  <c r="CX224" i="1" s="1"/>
  <c r="CY224" i="1" s="1"/>
  <c r="CZ224" i="1" s="1"/>
  <c r="DA224" i="1" s="1"/>
  <c r="DB224" i="1" s="1"/>
  <c r="DC224" i="1" s="1"/>
  <c r="DD224" i="1" s="1"/>
  <c r="DE224" i="1" s="1"/>
  <c r="DF224" i="1" s="1"/>
  <c r="DG224" i="1" s="1"/>
  <c r="DH224" i="1" s="1"/>
  <c r="DI224" i="1" s="1"/>
  <c r="DJ224" i="1" s="1"/>
  <c r="DK224" i="1" s="1"/>
  <c r="DL224" i="1" s="1"/>
  <c r="DM224" i="1" s="1"/>
  <c r="DN224" i="1" s="1"/>
  <c r="DO224" i="1" s="1"/>
  <c r="DP224" i="1" s="1"/>
  <c r="DQ224" i="1" s="1"/>
  <c r="DR224" i="1" s="1"/>
  <c r="DS224" i="1" s="1"/>
  <c r="DT224" i="1" s="1"/>
  <c r="DU224" i="1" s="1"/>
  <c r="DV224" i="1" s="1"/>
  <c r="DW224" i="1" s="1"/>
  <c r="DX224" i="1" s="1"/>
  <c r="DY224" i="1" s="1"/>
  <c r="DZ224" i="1" s="1"/>
  <c r="EA224" i="1" s="1"/>
  <c r="EB224" i="1" s="1"/>
  <c r="EC224" i="1" s="1"/>
  <c r="ED224" i="1" s="1"/>
  <c r="EE224" i="1" s="1"/>
  <c r="EF224" i="1" s="1"/>
  <c r="EG224" i="1" s="1"/>
  <c r="EH224" i="1" s="1"/>
  <c r="EI224" i="1" s="1"/>
  <c r="EJ224" i="1" s="1"/>
  <c r="EK224" i="1" s="1"/>
  <c r="EL224" i="1" s="1"/>
  <c r="EM224" i="1" s="1"/>
  <c r="EN224" i="1" s="1"/>
  <c r="EO224" i="1" s="1"/>
  <c r="EP224" i="1" s="1"/>
  <c r="EQ224" i="1" s="1"/>
  <c r="ER224" i="1" s="1"/>
  <c r="ES224" i="1" s="1"/>
  <c r="ET224" i="1" s="1"/>
  <c r="EU224" i="1" s="1"/>
  <c r="EV224" i="1" s="1"/>
  <c r="EW224" i="1" s="1"/>
  <c r="EX224" i="1" s="1"/>
  <c r="EY224" i="1" s="1"/>
  <c r="EZ224" i="1" s="1"/>
  <c r="FA224" i="1" s="1"/>
  <c r="FB224" i="1" s="1"/>
  <c r="FC224" i="1" s="1"/>
  <c r="C26" i="2"/>
  <c r="V5" i="26" l="1"/>
  <c r="X5" i="26" s="1"/>
  <c r="DH235" i="1"/>
  <c r="DH234" i="1"/>
  <c r="DK234" i="1"/>
  <c r="DI234" i="1"/>
  <c r="DK236" i="1"/>
  <c r="DJ235" i="1"/>
  <c r="DJ236" i="1"/>
  <c r="DH236" i="1"/>
  <c r="DL235" i="1"/>
  <c r="DI236" i="1"/>
  <c r="DK235" i="1"/>
  <c r="DI235" i="1"/>
  <c r="DL234" i="1"/>
  <c r="DL236" i="1"/>
  <c r="DJ234" i="1"/>
  <c r="V7" i="26"/>
  <c r="V4" i="26"/>
  <c r="S148" i="26"/>
  <c r="F148" i="26"/>
  <c r="X6" i="26"/>
  <c r="X8" i="26"/>
  <c r="V10" i="26"/>
  <c r="W53" i="26"/>
  <c r="W117" i="26"/>
  <c r="W105" i="26"/>
  <c r="W113" i="26"/>
  <c r="W59" i="26"/>
  <c r="W129" i="26"/>
  <c r="W35" i="26"/>
  <c r="W99" i="26"/>
  <c r="W74" i="26"/>
  <c r="W82" i="26"/>
  <c r="W66" i="26"/>
  <c r="W70" i="26"/>
  <c r="W50" i="26"/>
  <c r="W89" i="26"/>
  <c r="W97" i="26"/>
  <c r="W128" i="26"/>
  <c r="W32" i="26"/>
  <c r="W42" i="26"/>
  <c r="W65" i="26"/>
  <c r="W41" i="26"/>
  <c r="W102" i="26"/>
  <c r="W118" i="26"/>
  <c r="W108" i="26"/>
  <c r="W20" i="26"/>
  <c r="W15" i="26"/>
  <c r="W76" i="26"/>
  <c r="W77" i="26"/>
  <c r="W52" i="26"/>
  <c r="W133" i="26"/>
  <c r="W114" i="26"/>
  <c r="W109" i="26"/>
  <c r="W28" i="26"/>
  <c r="W17" i="26"/>
  <c r="W45" i="26"/>
  <c r="W123" i="26"/>
  <c r="W27" i="26"/>
  <c r="W85" i="26"/>
  <c r="W107" i="26"/>
  <c r="W47" i="26"/>
  <c r="W134" i="26"/>
  <c r="W60" i="26"/>
  <c r="W56" i="26"/>
  <c r="W26" i="26"/>
  <c r="W44" i="26"/>
  <c r="W124" i="26"/>
  <c r="W31" i="26"/>
  <c r="W64" i="26"/>
  <c r="W54" i="26"/>
  <c r="W68" i="26"/>
  <c r="W125" i="26"/>
  <c r="W110" i="26"/>
  <c r="W30" i="26"/>
  <c r="W55" i="26"/>
  <c r="W115" i="26"/>
  <c r="W29" i="26"/>
  <c r="W43" i="26"/>
  <c r="W79" i="26"/>
  <c r="W137" i="26"/>
  <c r="W18" i="26"/>
  <c r="W40" i="26"/>
  <c r="W111" i="26"/>
  <c r="W120" i="26"/>
  <c r="W46" i="26"/>
  <c r="W136" i="26"/>
  <c r="W100" i="26"/>
  <c r="W61" i="26"/>
  <c r="W63" i="26"/>
  <c r="W138" i="26"/>
  <c r="W91" i="26"/>
  <c r="W81" i="26"/>
  <c r="W57" i="26"/>
  <c r="W98" i="26"/>
  <c r="W24" i="26"/>
  <c r="W84" i="26"/>
  <c r="W49" i="26"/>
  <c r="W112" i="26"/>
  <c r="W37" i="26"/>
  <c r="W38" i="26"/>
  <c r="W22" i="26"/>
  <c r="W21" i="26"/>
  <c r="W58" i="26"/>
  <c r="W51" i="26"/>
  <c r="W48" i="26"/>
  <c r="W73" i="26"/>
  <c r="W92" i="26"/>
  <c r="W78" i="26"/>
  <c r="W62" i="26"/>
  <c r="W80" i="26"/>
  <c r="W126" i="26"/>
  <c r="W116" i="26"/>
  <c r="W103" i="26"/>
  <c r="W95" i="26"/>
  <c r="W23" i="26"/>
  <c r="W33" i="26"/>
  <c r="W72" i="26"/>
  <c r="W135" i="26"/>
  <c r="W94" i="26"/>
  <c r="W19" i="26"/>
  <c r="W13" i="26"/>
  <c r="W36" i="26"/>
  <c r="W96" i="26"/>
  <c r="W127" i="26"/>
  <c r="W106" i="26"/>
  <c r="W75" i="26"/>
  <c r="W86" i="26"/>
  <c r="W130" i="26"/>
  <c r="W104" i="26"/>
  <c r="W14" i="26"/>
  <c r="W16" i="26"/>
  <c r="W119" i="26"/>
  <c r="W90" i="26"/>
  <c r="W67" i="26"/>
  <c r="W69" i="26"/>
  <c r="W83" i="26"/>
  <c r="W131" i="26"/>
  <c r="W93" i="26"/>
  <c r="W121" i="26"/>
  <c r="W122" i="26"/>
  <c r="W25" i="26"/>
  <c r="DI228" i="1"/>
  <c r="DH230" i="1"/>
  <c r="DJ230" i="1"/>
  <c r="DJ229" i="1"/>
  <c r="DL228" i="1"/>
  <c r="DK228" i="1"/>
  <c r="DK230" i="1"/>
  <c r="DL230" i="1"/>
  <c r="DH229" i="1"/>
  <c r="DI230" i="1"/>
  <c r="DI229" i="1"/>
  <c r="DL229" i="1"/>
  <c r="DK229" i="1"/>
  <c r="DH228" i="1"/>
  <c r="DJ228" i="1"/>
  <c r="V12" i="26"/>
  <c r="W132" i="26"/>
  <c r="W71" i="26"/>
  <c r="W87" i="26"/>
  <c r="Q147" i="26"/>
  <c r="R146" i="26"/>
  <c r="C23" i="2"/>
  <c r="C25" i="2"/>
  <c r="F7" i="2"/>
  <c r="C157" i="26" s="1"/>
  <c r="C24" i="2"/>
  <c r="W88" i="26"/>
  <c r="S147" i="26"/>
  <c r="T146" i="26"/>
  <c r="W101" i="26"/>
  <c r="Q145" i="26"/>
  <c r="Q140" i="26"/>
  <c r="W3" i="26"/>
  <c r="R145" i="26"/>
  <c r="R140" i="26"/>
  <c r="T147" i="26"/>
  <c r="S146" i="26"/>
  <c r="W34" i="26"/>
  <c r="S145" i="26"/>
  <c r="S140" i="26"/>
  <c r="R147" i="26"/>
  <c r="Q146" i="26"/>
  <c r="W39" i="26"/>
  <c r="T145" i="26"/>
  <c r="T140" i="26"/>
  <c r="V20" i="26" l="1"/>
  <c r="DI237" i="1"/>
  <c r="DH237" i="1"/>
  <c r="DK237" i="1"/>
  <c r="DJ237" i="1"/>
  <c r="DL237" i="1"/>
  <c r="V57" i="26"/>
  <c r="X7" i="26"/>
  <c r="X4" i="26"/>
  <c r="K148" i="26"/>
  <c r="L148" i="26"/>
  <c r="X12" i="26"/>
  <c r="V14" i="26"/>
  <c r="V9" i="26"/>
  <c r="X10" i="26"/>
  <c r="V11" i="26"/>
  <c r="V116" i="26"/>
  <c r="V129" i="26"/>
  <c r="V72" i="26"/>
  <c r="V13" i="26"/>
  <c r="V97" i="26"/>
  <c r="V64" i="26"/>
  <c r="V122" i="26"/>
  <c r="V134" i="26"/>
  <c r="V128" i="26"/>
  <c r="V117" i="26"/>
  <c r="V49" i="26"/>
  <c r="V83" i="26"/>
  <c r="V121" i="26"/>
  <c r="V77" i="26"/>
  <c r="V82" i="26"/>
  <c r="V80" i="26"/>
  <c r="V56" i="26"/>
  <c r="V79" i="26"/>
  <c r="V74" i="26"/>
  <c r="V90" i="26"/>
  <c r="V98" i="26"/>
  <c r="V99" i="26"/>
  <c r="V108" i="26"/>
  <c r="V101" i="26"/>
  <c r="V32" i="26"/>
  <c r="V94" i="26"/>
  <c r="V115" i="26"/>
  <c r="V86" i="26"/>
  <c r="V67" i="26"/>
  <c r="V85" i="26"/>
  <c r="V61" i="26"/>
  <c r="V96" i="26"/>
  <c r="V109" i="26"/>
  <c r="V62" i="26"/>
  <c r="V114" i="26"/>
  <c r="V81" i="26"/>
  <c r="V58" i="26"/>
  <c r="V73" i="26"/>
  <c r="V44" i="26"/>
  <c r="V95" i="26"/>
  <c r="F6" i="2"/>
  <c r="C156" i="26" s="1"/>
  <c r="V43" i="26"/>
  <c r="V38" i="26"/>
  <c r="V31" i="26"/>
  <c r="V106" i="26"/>
  <c r="W140" i="26"/>
  <c r="Q149" i="26"/>
  <c r="S149" i="26"/>
  <c r="T149" i="26"/>
  <c r="R149" i="26"/>
  <c r="G147" i="26"/>
  <c r="G145" i="26"/>
  <c r="G140" i="26"/>
  <c r="G146" i="26"/>
  <c r="V103" i="26" l="1"/>
  <c r="V91" i="26"/>
  <c r="V127" i="26"/>
  <c r="V102" i="26"/>
  <c r="F145" i="26"/>
  <c r="M148" i="26"/>
  <c r="G149" i="26"/>
  <c r="X9" i="26"/>
  <c r="X11" i="26"/>
  <c r="V21" i="26"/>
  <c r="I146" i="26"/>
  <c r="V100" i="26"/>
  <c r="H146" i="26"/>
  <c r="V104" i="26"/>
  <c r="V119" i="26"/>
  <c r="V63" i="26"/>
  <c r="V33" i="26"/>
  <c r="V47" i="26"/>
  <c r="V48" i="26"/>
  <c r="V60" i="26"/>
  <c r="I147" i="26"/>
  <c r="V23" i="26"/>
  <c r="X23" i="26" s="1"/>
  <c r="J147" i="26"/>
  <c r="V46" i="26"/>
  <c r="V89" i="26"/>
  <c r="V92" i="26"/>
  <c r="V28" i="26"/>
  <c r="V123" i="26"/>
  <c r="V19" i="26"/>
  <c r="V126" i="26"/>
  <c r="V59" i="26"/>
  <c r="V16" i="26"/>
  <c r="V69" i="26"/>
  <c r="V113" i="26"/>
  <c r="V87" i="26"/>
  <c r="V29" i="26"/>
  <c r="V37" i="26"/>
  <c r="V120" i="26"/>
  <c r="V135" i="26"/>
  <c r="V124" i="26"/>
  <c r="V75" i="26"/>
  <c r="V118" i="26"/>
  <c r="V84" i="26"/>
  <c r="V26" i="26"/>
  <c r="X26" i="26" s="1"/>
  <c r="V71" i="26"/>
  <c r="V131" i="26"/>
  <c r="V105" i="26"/>
  <c r="V66" i="26"/>
  <c r="V55" i="26"/>
  <c r="V45" i="26"/>
  <c r="V111" i="26"/>
  <c r="V15" i="26"/>
  <c r="V25" i="26"/>
  <c r="V78" i="26"/>
  <c r="V107" i="26"/>
  <c r="V24" i="26"/>
  <c r="V54" i="26"/>
  <c r="V30" i="26"/>
  <c r="V110" i="26"/>
  <c r="V27" i="26"/>
  <c r="X136" i="26"/>
  <c r="V51" i="26"/>
  <c r="V133" i="26"/>
  <c r="V76" i="26"/>
  <c r="V112" i="26"/>
  <c r="V39" i="26"/>
  <c r="V93" i="26"/>
  <c r="J146" i="26"/>
  <c r="K145" i="26"/>
  <c r="L145" i="26"/>
  <c r="L140" i="26"/>
  <c r="J140" i="26"/>
  <c r="J145" i="26"/>
  <c r="F147" i="26"/>
  <c r="L147" i="26"/>
  <c r="F146" i="26"/>
  <c r="I145" i="26"/>
  <c r="I140" i="26"/>
  <c r="F140" i="26"/>
  <c r="L146" i="26"/>
  <c r="J149" i="26" l="1"/>
  <c r="L149" i="26"/>
  <c r="I149" i="26"/>
  <c r="F149" i="26"/>
  <c r="K146" i="26"/>
  <c r="V70" i="26"/>
  <c r="X33" i="26"/>
  <c r="V125" i="26"/>
  <c r="V18" i="26"/>
  <c r="V53" i="26"/>
  <c r="V22" i="26"/>
  <c r="K147" i="26"/>
  <c r="K140" i="26"/>
  <c r="V68" i="26"/>
  <c r="V50" i="26"/>
  <c r="V52" i="26"/>
  <c r="V132" i="26"/>
  <c r="V130" i="26"/>
  <c r="V65" i="26"/>
  <c r="V41" i="26"/>
  <c r="V34" i="26"/>
  <c r="V40" i="26"/>
  <c r="V17" i="26"/>
  <c r="V42" i="26"/>
  <c r="O140" i="26"/>
  <c r="V36" i="26"/>
  <c r="O146" i="26"/>
  <c r="V35" i="26"/>
  <c r="O145" i="26"/>
  <c r="O147" i="26"/>
  <c r="V88" i="26"/>
  <c r="M146" i="26"/>
  <c r="K149" i="26" l="1"/>
  <c r="X17" i="26"/>
  <c r="C6" i="2"/>
  <c r="G10" i="2" l="1"/>
  <c r="D158" i="26" s="1"/>
  <c r="G5" i="2"/>
  <c r="D155" i="26" s="1"/>
  <c r="G6" i="2"/>
  <c r="D156" i="26" s="1"/>
  <c r="G7" i="2"/>
  <c r="D157" i="26" s="1"/>
  <c r="G11" i="2" l="1"/>
  <c r="D159" i="26" s="1"/>
  <c r="X102" i="26"/>
  <c r="X134" i="26"/>
  <c r="X38" i="26"/>
  <c r="X89" i="26"/>
  <c r="X107" i="26"/>
  <c r="X74" i="26"/>
  <c r="X113" i="26"/>
  <c r="X16" i="26"/>
  <c r="X47" i="26"/>
  <c r="X128" i="26"/>
  <c r="X83" i="26"/>
  <c r="X103" i="26"/>
  <c r="X135" i="26"/>
  <c r="X125" i="26"/>
  <c r="X109" i="26"/>
  <c r="X34" i="26"/>
  <c r="X111" i="26"/>
  <c r="X80" i="26"/>
  <c r="X19" i="26"/>
  <c r="X50" i="26"/>
  <c r="N146" i="26"/>
  <c r="N147" i="26"/>
  <c r="N140" i="26"/>
  <c r="N145" i="26"/>
  <c r="X84" i="26" l="1"/>
  <c r="X100" i="26"/>
  <c r="X36" i="26"/>
  <c r="X85" i="26"/>
  <c r="X58" i="26"/>
  <c r="X40" i="26"/>
  <c r="X87" i="26"/>
  <c r="X124" i="26"/>
  <c r="X51" i="26"/>
  <c r="X96" i="26"/>
  <c r="X99" i="26"/>
  <c r="X137" i="26"/>
  <c r="X92" i="26"/>
  <c r="X48" i="26"/>
  <c r="X61" i="26"/>
  <c r="X88" i="26"/>
  <c r="X14" i="26"/>
  <c r="X70" i="26"/>
  <c r="X108" i="26"/>
  <c r="X116" i="26"/>
  <c r="X24" i="26"/>
  <c r="X93" i="26"/>
  <c r="X25" i="26"/>
  <c r="X121" i="26"/>
  <c r="X66" i="26"/>
  <c r="X98" i="26"/>
  <c r="X59" i="26"/>
  <c r="X29" i="26"/>
  <c r="X115" i="26"/>
  <c r="X71" i="26"/>
  <c r="X76" i="26"/>
  <c r="X43" i="26"/>
  <c r="X133" i="26"/>
  <c r="X60" i="26"/>
  <c r="X3" i="26"/>
  <c r="V140" i="26"/>
  <c r="X67" i="26"/>
  <c r="X52" i="26"/>
  <c r="X110" i="26"/>
  <c r="X114" i="26"/>
  <c r="X37" i="26"/>
  <c r="X129" i="26"/>
  <c r="X49" i="26"/>
  <c r="X63" i="26"/>
  <c r="X77" i="26"/>
  <c r="X105" i="26"/>
  <c r="X86" i="26"/>
  <c r="X94" i="26"/>
  <c r="X130" i="26"/>
  <c r="X15" i="26"/>
  <c r="X106" i="26"/>
  <c r="X97" i="26"/>
  <c r="X95" i="26"/>
  <c r="X27" i="26"/>
  <c r="X120" i="26"/>
  <c r="X55" i="26"/>
  <c r="X39" i="26"/>
  <c r="X126" i="26"/>
  <c r="X21" i="26"/>
  <c r="X65" i="26"/>
  <c r="X117" i="26"/>
  <c r="X44" i="26"/>
  <c r="X20" i="26"/>
  <c r="X123" i="26"/>
  <c r="X35" i="26"/>
  <c r="X41" i="26"/>
  <c r="X53" i="26"/>
  <c r="X75" i="26"/>
  <c r="X119" i="26"/>
  <c r="X57" i="26"/>
  <c r="X42" i="26"/>
  <c r="X91" i="26"/>
  <c r="X132" i="26"/>
  <c r="X62" i="26"/>
  <c r="X46" i="26"/>
  <c r="X79" i="26"/>
  <c r="X13" i="26"/>
  <c r="X45" i="26"/>
  <c r="X56" i="26"/>
  <c r="X118" i="26"/>
  <c r="X112" i="26"/>
  <c r="X78" i="26"/>
  <c r="X32" i="26"/>
  <c r="X22" i="26"/>
  <c r="X81" i="26"/>
  <c r="X64" i="26"/>
  <c r="X72" i="26"/>
  <c r="X68" i="26"/>
  <c r="X122" i="26"/>
  <c r="X18" i="26"/>
  <c r="X73" i="26"/>
  <c r="X138" i="26"/>
  <c r="X127" i="26"/>
  <c r="X31" i="26"/>
  <c r="X30" i="26"/>
  <c r="X54" i="26"/>
  <c r="X82" i="26"/>
  <c r="X104" i="26"/>
  <c r="X101" i="26"/>
  <c r="X90" i="26"/>
  <c r="X28" i="26"/>
  <c r="X131" i="26"/>
  <c r="X69" i="26"/>
  <c r="N149" i="26"/>
  <c r="X140" i="26" l="1"/>
  <c r="BP228" i="1" l="1"/>
  <c r="H145" i="26" l="1"/>
  <c r="H140" i="26" l="1"/>
  <c r="M147" i="26"/>
  <c r="H147" i="26"/>
  <c r="H149" i="26" l="1"/>
  <c r="M140" i="26"/>
  <c r="M145" i="26"/>
  <c r="M149"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Zina Jarrah</author>
  </authors>
  <commentList>
    <comment ref="E5" authorId="0" shapeId="0" xr:uid="{80FE9759-16EF-4CE5-8CFB-C15901C3E000}">
      <text>
        <r>
          <rPr>
            <b/>
            <sz val="9"/>
            <color indexed="81"/>
            <rFont val="Tahoma"/>
            <family val="2"/>
          </rPr>
          <t>Total Health Expenditure refers to recurrent expenditure on health + annualized capital costs</t>
        </r>
      </text>
    </comment>
    <comment ref="E6" authorId="0" shapeId="0" xr:uid="{B91890E5-6F24-4D80-B174-63E15E816FA2}">
      <text>
        <r>
          <rPr>
            <b/>
            <sz val="9"/>
            <color indexed="81"/>
            <rFont val="Tahoma"/>
            <family val="2"/>
          </rPr>
          <t>Current Health Expenditure refers to recurrent expenditure on health.</t>
        </r>
      </text>
    </comment>
    <comment ref="E7" authorId="0" shapeId="0" xr:uid="{5C8E1D17-9D76-4968-B820-2CF4B858EE30}">
      <text>
        <r>
          <rPr>
            <b/>
            <sz val="9"/>
            <color indexed="81"/>
            <rFont val="Tahoma"/>
            <family val="2"/>
          </rPr>
          <t>GGHE refers to recurrent government expenditure on health.</t>
        </r>
      </text>
    </comment>
    <comment ref="B8" authorId="0" shapeId="0" xr:uid="{3858295B-1D89-4635-BDB2-968A357B9457}">
      <text>
        <r>
          <rPr>
            <b/>
            <sz val="9"/>
            <color indexed="81"/>
            <rFont val="Tahoma"/>
            <charset val="1"/>
          </rPr>
          <t>All macrofiscal figures are from 2022 or 2021, based on latest available data at the time of publication.</t>
        </r>
      </text>
    </comment>
    <comment ref="B19" authorId="0" shapeId="0" xr:uid="{F0AA0641-14ED-451C-8D40-2B66B749F39B}">
      <text>
        <r>
          <rPr>
            <b/>
            <sz val="9"/>
            <color indexed="81"/>
            <rFont val="Tahoma"/>
            <family val="2"/>
          </rPr>
          <t>All health expenditure data are from either 2022 or 2021, based on latest available data in the WHO Global Health Expenditure Database (GHED) at the time of publication.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Zina Jarrah</author>
  </authors>
  <commentList>
    <comment ref="G1" authorId="0" shapeId="0" xr:uid="{949C8F8E-6B5B-405B-A15F-E9BF431864FD}">
      <text>
        <r>
          <rPr>
            <b/>
            <sz val="9"/>
            <color indexed="81"/>
            <rFont val="Tahoma"/>
            <family val="2"/>
          </rPr>
          <t>Source: World Bank
Available at: https://data.worldbank.org/indicator/NY.GDP.MKTP.CD</t>
        </r>
      </text>
    </comment>
    <comment ref="L1" authorId="0" shapeId="0" xr:uid="{1B82087B-6486-4EC6-A5CA-6715BBF82CAF}">
      <text>
        <r>
          <rPr>
            <b/>
            <sz val="9"/>
            <color indexed="81"/>
            <rFont val="Tahoma"/>
            <family val="2"/>
          </rPr>
          <t>Source: World Bank
Available at: https://data.worldbank.org/indicator/NY.GDP.MKTP.KD</t>
        </r>
      </text>
    </comment>
    <comment ref="Q1" authorId="0" shapeId="0" xr:uid="{F2082A16-4640-41DF-997E-B288B70B9D6D}">
      <text>
        <r>
          <rPr>
            <b/>
            <sz val="9"/>
            <color indexed="81"/>
            <rFont val="Tahoma"/>
            <family val="2"/>
          </rPr>
          <t>Converted 2015 US$ to 2023 US$ using IMF GDP deflator</t>
        </r>
      </text>
    </comment>
    <comment ref="V1" authorId="0" shapeId="0" xr:uid="{C2DB3CA4-FDDD-4AEA-A6F5-9A3DF4765A2C}">
      <text>
        <r>
          <rPr>
            <b/>
            <sz val="9"/>
            <color indexed="81"/>
            <rFont val="Tahoma"/>
            <family val="2"/>
          </rPr>
          <t>Source: World Bank
Available at: https://data.worldbank.org/indicator/NY.GDP.PCAP.CD</t>
        </r>
      </text>
    </comment>
    <comment ref="AA1" authorId="0" shapeId="0" xr:uid="{DF9D6336-F02C-4180-9CDF-66DF57DF0104}">
      <text>
        <r>
          <rPr>
            <b/>
            <sz val="9"/>
            <color indexed="81"/>
            <rFont val="Tahoma"/>
            <family val="2"/>
          </rPr>
          <t>Source: World Bank
Available at: https://data.worldbank.org/indicator/NY.GDP.PCAP.KD</t>
        </r>
      </text>
    </comment>
    <comment ref="AF1" authorId="0" shapeId="0" xr:uid="{7590FC00-96FC-4621-A10F-4591073A3413}">
      <text>
        <r>
          <rPr>
            <b/>
            <sz val="9"/>
            <color indexed="81"/>
            <rFont val="Tahoma"/>
            <family val="2"/>
          </rPr>
          <t>Converted 2015 US$ to 2023 US$ using IMF GDP deflator</t>
        </r>
      </text>
    </comment>
    <comment ref="AK1" authorId="0" shapeId="0" xr:uid="{730E7E09-231D-4562-89C1-6830D7F862B9}">
      <text>
        <r>
          <rPr>
            <sz val="9"/>
            <color indexed="81"/>
            <rFont val="Tahoma"/>
            <family val="2"/>
          </rPr>
          <t xml:space="preserve">Source: GHED
</t>
        </r>
      </text>
    </comment>
    <comment ref="AP1" authorId="0" shapeId="0" xr:uid="{5B7EAA3F-525D-4C81-AF83-349B1220E6CB}">
      <text>
        <r>
          <rPr>
            <sz val="9"/>
            <color indexed="81"/>
            <rFont val="Tahoma"/>
            <family val="2"/>
          </rPr>
          <t>Source: GHED
Note - 2021 figures inflated to 2023 USD using IMF GDP deflator</t>
        </r>
      </text>
    </comment>
    <comment ref="AU1" authorId="0" shapeId="0" xr:uid="{E4E1058E-CC90-4015-A73D-D86939D13C57}">
      <text>
        <r>
          <rPr>
            <b/>
            <sz val="9"/>
            <color indexed="81"/>
            <rFont val="Tahoma"/>
            <family val="2"/>
          </rPr>
          <t>Source: GHED</t>
        </r>
        <r>
          <rPr>
            <sz val="9"/>
            <color indexed="81"/>
            <rFont val="Tahoma"/>
            <family val="2"/>
          </rPr>
          <t xml:space="preserve">
</t>
        </r>
      </text>
    </comment>
    <comment ref="AZ1" authorId="0" shapeId="0" xr:uid="{F76659EF-A5C9-440B-829E-C529FF76A206}">
      <text>
        <r>
          <rPr>
            <b/>
            <sz val="9"/>
            <color indexed="81"/>
            <rFont val="Tahoma"/>
            <family val="2"/>
          </rPr>
          <t>Source: GHED</t>
        </r>
        <r>
          <rPr>
            <sz val="9"/>
            <color indexed="81"/>
            <rFont val="Tahoma"/>
            <family val="2"/>
          </rPr>
          <t xml:space="preserve">
</t>
        </r>
      </text>
    </comment>
    <comment ref="BE1" authorId="0" shapeId="0" xr:uid="{035E3099-C052-410B-8E23-AB5B0D6DDE7F}">
      <text>
        <r>
          <rPr>
            <b/>
            <sz val="9"/>
            <color indexed="81"/>
            <rFont val="Tahoma"/>
            <family val="2"/>
          </rPr>
          <t>Sources: GHED (for total CHE in constant 2021 US$) and UNFPA (for population); calculated per capita figures by dividing the total CHE by total population</t>
        </r>
        <r>
          <rPr>
            <sz val="9"/>
            <color indexed="81"/>
            <rFont val="Tahoma"/>
            <family val="2"/>
          </rPr>
          <t xml:space="preserve">
</t>
        </r>
      </text>
    </comment>
    <comment ref="BJ1" authorId="0" shapeId="0" xr:uid="{A113BF21-F695-4FB8-81DB-6103F992D7C8}">
      <text>
        <r>
          <rPr>
            <b/>
            <sz val="9"/>
            <color indexed="81"/>
            <rFont val="Tahoma"/>
            <family val="2"/>
          </rPr>
          <t>Source: GHED</t>
        </r>
      </text>
    </comment>
    <comment ref="BO1" authorId="0" shapeId="0" xr:uid="{3F780312-AF14-43BA-BD55-6627C3531009}">
      <text>
        <r>
          <rPr>
            <b/>
            <sz val="9"/>
            <color indexed="81"/>
            <rFont val="Tahoma"/>
            <family val="2"/>
          </rPr>
          <t>Source: GHED</t>
        </r>
      </text>
    </comment>
    <comment ref="BT1" authorId="0" shapeId="0" xr:uid="{29C0C092-9D9C-491D-8AC9-6AF46CE01230}">
      <text>
        <r>
          <rPr>
            <b/>
            <sz val="9"/>
            <color indexed="81"/>
            <rFont val="Tahoma"/>
            <family val="2"/>
          </rPr>
          <t>Source: GHED</t>
        </r>
      </text>
    </comment>
    <comment ref="BY1" authorId="0" shapeId="0" xr:uid="{C8EC2476-E6F1-4344-BE66-5DF3A750720F}">
      <text>
        <r>
          <rPr>
            <b/>
            <sz val="9"/>
            <color indexed="81"/>
            <rFont val="Tahoma"/>
            <family val="2"/>
          </rPr>
          <t>Source: GHED</t>
        </r>
      </text>
    </comment>
    <comment ref="CD1" authorId="0" shapeId="0" xr:uid="{C1AAB9CA-11FF-4807-9662-A22B67912FAC}">
      <text>
        <r>
          <rPr>
            <b/>
            <sz val="9"/>
            <color indexed="81"/>
            <rFont val="Tahoma"/>
            <family val="2"/>
          </rPr>
          <t>Source: GHED</t>
        </r>
      </text>
    </comment>
    <comment ref="CI1" authorId="0" shapeId="0" xr:uid="{42E76864-0B97-4982-B9D0-95984C99D143}">
      <text>
        <r>
          <rPr>
            <b/>
            <sz val="9"/>
            <color indexed="81"/>
            <rFont val="Tahoma"/>
            <family val="2"/>
          </rPr>
          <t>Source: GHED</t>
        </r>
      </text>
    </comment>
    <comment ref="CN1" authorId="0" shapeId="0" xr:uid="{627FD69B-6E73-45CF-B893-63965C716C61}">
      <text>
        <r>
          <rPr>
            <b/>
            <sz val="9"/>
            <color indexed="81"/>
            <rFont val="Tahoma"/>
            <family val="2"/>
          </rPr>
          <t>Source: GHED</t>
        </r>
        <r>
          <rPr>
            <sz val="9"/>
            <color indexed="81"/>
            <rFont val="Tahoma"/>
            <family val="2"/>
          </rPr>
          <t xml:space="preserve">
</t>
        </r>
      </text>
    </comment>
    <comment ref="CS1" authorId="0" shapeId="0" xr:uid="{43221B72-7DAC-46E2-B5FC-5C665A0803A2}">
      <text>
        <r>
          <rPr>
            <b/>
            <sz val="9"/>
            <color indexed="81"/>
            <rFont val="Tahoma"/>
            <family val="2"/>
          </rPr>
          <t>Source: GHED</t>
        </r>
        <r>
          <rPr>
            <sz val="9"/>
            <color indexed="81"/>
            <rFont val="Tahoma"/>
            <family val="2"/>
          </rPr>
          <t xml:space="preserve">
</t>
        </r>
      </text>
    </comment>
    <comment ref="CX1" authorId="0" shapeId="0" xr:uid="{705E2FF1-530C-4B06-828F-3E36F8C69039}">
      <text>
        <r>
          <rPr>
            <b/>
            <sz val="9"/>
            <color indexed="81"/>
            <rFont val="Tahoma"/>
            <family val="2"/>
          </rPr>
          <t>Source: GHED</t>
        </r>
      </text>
    </comment>
    <comment ref="DC1" authorId="0" shapeId="0" xr:uid="{AB9097CA-4963-413B-B446-C7CC9ECF4BBF}">
      <text>
        <r>
          <rPr>
            <b/>
            <sz val="9"/>
            <color indexed="81"/>
            <rFont val="Tahoma"/>
            <family val="2"/>
          </rPr>
          <t>Source: GHED</t>
        </r>
      </text>
    </comment>
    <comment ref="DH1" authorId="0" shapeId="0" xr:uid="{6709317F-0482-4BEA-8EB7-84473F755811}">
      <text>
        <r>
          <rPr>
            <b/>
            <sz val="9"/>
            <color indexed="81"/>
            <rFont val="Tahoma"/>
            <family val="2"/>
          </rPr>
          <t>Adding CHE to the Capital expenditure</t>
        </r>
      </text>
    </comment>
    <comment ref="DM1" authorId="0" shapeId="0" xr:uid="{F182D7A4-923F-4263-8BBA-4B90422F8CCE}">
      <text>
        <r>
          <rPr>
            <b/>
            <sz val="9"/>
            <color indexed="81"/>
            <rFont val="Tahoma"/>
            <family val="2"/>
          </rPr>
          <t>Source: UNDP, World Population Prospects 2022
Note: These totals include Refugee figures from UNHCR
Available at: https://population.un.org/wpp/Download/Standard/MostUsed/</t>
        </r>
      </text>
    </comment>
    <comment ref="DX1" authorId="0" shapeId="0" xr:uid="{0F4A6283-16CA-4DED-863B-9195C05A0EED}">
      <text>
        <r>
          <rPr>
            <b/>
            <sz val="9"/>
            <color indexed="81"/>
            <rFont val="Tahoma"/>
            <family val="2"/>
          </rPr>
          <t>Source: UNHCR Refugee Data Finder
Available at: https://www.unhcr.org/refugee-statistics/download/?url=TwbD09</t>
        </r>
        <r>
          <rPr>
            <sz val="9"/>
            <color indexed="81"/>
            <rFont val="Tahoma"/>
            <family val="2"/>
          </rPr>
          <t xml:space="preserve">
</t>
        </r>
      </text>
    </comment>
    <comment ref="EP1" authorId="0" shapeId="0" xr:uid="{6F7C82E7-C9DB-46AE-ADBE-D7A749DC7FB6}">
      <text>
        <r>
          <rPr>
            <b/>
            <sz val="9"/>
            <color indexed="81"/>
            <rFont val="Tahoma"/>
            <family val="2"/>
          </rPr>
          <t>The category “Other people in need of international protection” was first introduced in mid-2022 reporting and refers to people who are outside their country or territory of origin, typically because they have been forcibly displaced across international borders, who have not been reported under other categories (asylum-seekers, refugees, people in refugee-like situations) but who likely need international protection, including protection against forced return, as well as access to basic services on a temporary or longer-term basis.“
Other people in need of international protection are included in the global forced displacement total.
Venezuelans previously designated as “Venezuelans displaced abroad” are included in this new category. This change has been made retroactively in UNHCR’s statistics since 2018 and the term Venezuelans displaced abroad will no longer be used.</t>
        </r>
        <r>
          <rPr>
            <sz val="9"/>
            <color indexed="81"/>
            <rFont val="Tahoma"/>
            <family val="2"/>
          </rPr>
          <t xml:space="preserve">
</t>
        </r>
      </text>
    </comment>
    <comment ref="EV1" authorId="0" shapeId="0" xr:uid="{9421DE50-DB65-4278-8F41-FA15FA358E03}">
      <text>
        <r>
          <rPr>
            <b/>
            <sz val="9"/>
            <color indexed="81"/>
            <rFont val="Tahoma"/>
            <family val="2"/>
          </rPr>
          <t>Source: WHO UHC Service Coverage Index, SDG 3.8.1
Available at: https://www.who.int/data/gho/data/indicators/indicator-details/GHO/uhc-index-of-service-coverage</t>
        </r>
      </text>
    </comment>
    <comment ref="FB1" authorId="0" shapeId="0" xr:uid="{D6F188F6-E58B-4383-B982-6D2BA2C5E2FE}">
      <text>
        <r>
          <rPr>
            <b/>
            <sz val="9"/>
            <color indexed="81"/>
            <rFont val="Tahoma"/>
            <family val="2"/>
          </rPr>
          <t>Source: Tracking universal health coverage: 2023 global monitoring report. Geneva: World Health Organization and International Bank for Reconstruction and Development / The World Bank; 2023. Licence: CC BY-NC-SA 3.0 IGO.</t>
        </r>
        <r>
          <rPr>
            <sz val="9"/>
            <color indexed="81"/>
            <rFont val="Tahoma"/>
            <family val="2"/>
          </rPr>
          <t xml:space="preserve">
</t>
        </r>
      </text>
    </comment>
    <comment ref="FD1" authorId="0" shapeId="0" xr:uid="{39BD7BE5-4298-4E05-889F-3E96F29D7B38}">
      <text>
        <r>
          <rPr>
            <b/>
            <sz val="9"/>
            <color indexed="81"/>
            <rFont val="Tahoma"/>
            <family val="2"/>
          </rPr>
          <t>Source: WHO Global Health Observatory, https://www.who.int/data/gho/data/indicators/indicator-details/GHO/sdgihr2021</t>
        </r>
      </text>
    </comment>
    <comment ref="FE1" authorId="0" shapeId="0" xr:uid="{C2E7956C-FDAF-4297-8150-4782D2D2F58E}">
      <text>
        <r>
          <rPr>
            <b/>
            <sz val="9"/>
            <color indexed="81"/>
            <rFont val="Tahoma"/>
            <family val="2"/>
          </rPr>
          <t>WHO Global Health Observatory - 
https://www.who.int/data/gho/data/indicators/indicator-details/GHO/hospital-beds-(per-10-000-population)
https://www.who.int/data/gho/data/themes/topics/indicator-groups/indicator-group-details/GHO/sdg-target-3.c-health-workforce</t>
        </r>
      </text>
    </comment>
    <comment ref="FI1" authorId="0" shapeId="0" xr:uid="{0CD93771-7817-471C-8256-46693AAF3DE2}">
      <text>
        <r>
          <rPr>
            <b/>
            <sz val="9"/>
            <color indexed="81"/>
            <rFont val="Tahoma"/>
            <family val="2"/>
          </rPr>
          <t>Source: World Bank, https://data.worldbank.org/indicator/NY.GNP.PCAP.KD</t>
        </r>
      </text>
    </comment>
    <comment ref="EB2" authorId="0" shapeId="0" xr:uid="{648384D1-5D3E-4A93-8FDA-E3E7CED1F315}">
      <text>
        <r>
          <rPr>
            <b/>
            <sz val="9"/>
            <color indexed="81"/>
            <rFont val="Tahoma"/>
            <family val="2"/>
          </rPr>
          <t>Education costing used 2022 figures</t>
        </r>
      </text>
    </comment>
    <comment ref="C191" authorId="0" shapeId="0" xr:uid="{22ACCAC5-98AE-4509-8C8E-CD4DB8CE066E}">
      <text>
        <r>
          <rPr>
            <b/>
            <sz val="9"/>
            <color indexed="81"/>
            <rFont val="Tahoma"/>
            <family val="2"/>
          </rPr>
          <t>Venezuela, RB classified as an upper-middle income country until FY21, has been unclassified since then due to the unavailability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Zina Jarrah</author>
  </authors>
  <commentList>
    <comment ref="B106" authorId="0" shapeId="0" xr:uid="{CD91E52A-D081-47C7-AEEF-8EF1DBCEEE16}">
      <text>
        <r>
          <rPr>
            <b/>
            <sz val="9"/>
            <color indexed="81"/>
            <rFont val="Tahoma"/>
            <family val="2"/>
          </rPr>
          <t>Venezuela, RB classified as an upper-middle income country until FY21, has been unclassified since then due to the unavailability of data.</t>
        </r>
      </text>
    </comment>
  </commentList>
</comments>
</file>

<file path=xl/sharedStrings.xml><?xml version="1.0" encoding="utf-8"?>
<sst xmlns="http://schemas.openxmlformats.org/spreadsheetml/2006/main" count="2287" uniqueCount="564">
  <si>
    <t>GDP per capita (Current US$)</t>
  </si>
  <si>
    <t>GDP per capita (Constant 2015 US$)</t>
  </si>
  <si>
    <t>Current Health Expenditure (CHE) as % of GDP</t>
  </si>
  <si>
    <t>Current Health Expenditure (CHE) per Capita (Current US$)</t>
  </si>
  <si>
    <t>Domestic General Government Health Expenditure (GGHE-D) per Capita in US$</t>
  </si>
  <si>
    <t>Domestic Private Health Expenditure (PVT-D) per Capita in US$</t>
  </si>
  <si>
    <t>External Health Expenditure (EXT) per Capita in US$</t>
  </si>
  <si>
    <t>Out-of-Pocket Expenditure (OOPS) per Capita in US$</t>
  </si>
  <si>
    <t>Total Population as of 1 January (thousands)</t>
  </si>
  <si>
    <t>Total Refugees only</t>
  </si>
  <si>
    <t>Total Asylum Seekers only</t>
  </si>
  <si>
    <t>Country</t>
  </si>
  <si>
    <t>Abbreviation</t>
  </si>
  <si>
    <t>Aruba</t>
  </si>
  <si>
    <t>HIC</t>
  </si>
  <si>
    <t>ABW</t>
  </si>
  <si>
    <t>Andorra</t>
  </si>
  <si>
    <t>AND</t>
  </si>
  <si>
    <t>United Arab Emirates</t>
  </si>
  <si>
    <t>ARE</t>
  </si>
  <si>
    <t>American Samoa</t>
  </si>
  <si>
    <t>ASM</t>
  </si>
  <si>
    <t>Antigua and Barbuda</t>
  </si>
  <si>
    <t>ATG</t>
  </si>
  <si>
    <t>Australia</t>
  </si>
  <si>
    <t>AUS</t>
  </si>
  <si>
    <t>Austria</t>
  </si>
  <si>
    <t>AUT</t>
  </si>
  <si>
    <t>Belgium</t>
  </si>
  <si>
    <t>BEL</t>
  </si>
  <si>
    <t>Bahrain</t>
  </si>
  <si>
    <t>BHR</t>
  </si>
  <si>
    <t>Bahamas, The</t>
  </si>
  <si>
    <t>BHS</t>
  </si>
  <si>
    <t>Bermuda</t>
  </si>
  <si>
    <t>BMU</t>
  </si>
  <si>
    <t>Barbados</t>
  </si>
  <si>
    <t>BRB</t>
  </si>
  <si>
    <t>Brunei Darussalam</t>
  </si>
  <si>
    <t>BRN</t>
  </si>
  <si>
    <t>Canada</t>
  </si>
  <si>
    <t>CAN</t>
  </si>
  <si>
    <t>Switzerland</t>
  </si>
  <si>
    <t>CHE</t>
  </si>
  <si>
    <t>Channel Islands</t>
  </si>
  <si>
    <t>CHI</t>
  </si>
  <si>
    <t>Chile</t>
  </si>
  <si>
    <t>CHL</t>
  </si>
  <si>
    <t>Curaçao</t>
  </si>
  <si>
    <t>CUW</t>
  </si>
  <si>
    <t>Cayman Islands</t>
  </si>
  <si>
    <t>CYM</t>
  </si>
  <si>
    <t>Cyprus</t>
  </si>
  <si>
    <t>CYP</t>
  </si>
  <si>
    <t>Czechia</t>
  </si>
  <si>
    <t>CZE</t>
  </si>
  <si>
    <t>Germany</t>
  </si>
  <si>
    <t>DEU</t>
  </si>
  <si>
    <t>Denmark</t>
  </si>
  <si>
    <t>DNK</t>
  </si>
  <si>
    <t>Spain</t>
  </si>
  <si>
    <t>ESP</t>
  </si>
  <si>
    <t>Estonia</t>
  </si>
  <si>
    <t>EST</t>
  </si>
  <si>
    <t>Finland</t>
  </si>
  <si>
    <t>FIN</t>
  </si>
  <si>
    <t>France</t>
  </si>
  <si>
    <t>FRA</t>
  </si>
  <si>
    <t>Faroe Islands</t>
  </si>
  <si>
    <t>FRO</t>
  </si>
  <si>
    <t>United Kingdom</t>
  </si>
  <si>
    <t>GBR</t>
  </si>
  <si>
    <t>Gibraltar</t>
  </si>
  <si>
    <t>GIB</t>
  </si>
  <si>
    <t>Greece</t>
  </si>
  <si>
    <t>GRC</t>
  </si>
  <si>
    <t>Greenland</t>
  </si>
  <si>
    <t>GRL</t>
  </si>
  <si>
    <t>Guam</t>
  </si>
  <si>
    <t>GUM</t>
  </si>
  <si>
    <t>Guyana</t>
  </si>
  <si>
    <t>GUY</t>
  </si>
  <si>
    <t>Hong Kong SAR, China</t>
  </si>
  <si>
    <t>HKG</t>
  </si>
  <si>
    <t>Croatia</t>
  </si>
  <si>
    <t>HRV</t>
  </si>
  <si>
    <t>Hungary</t>
  </si>
  <si>
    <t>HUN</t>
  </si>
  <si>
    <t>Isle of Man</t>
  </si>
  <si>
    <t>IMN</t>
  </si>
  <si>
    <t>Ireland</t>
  </si>
  <si>
    <t>IRL</t>
  </si>
  <si>
    <t>Iceland</t>
  </si>
  <si>
    <t>ISL</t>
  </si>
  <si>
    <t>Israel</t>
  </si>
  <si>
    <t>ISR</t>
  </si>
  <si>
    <t>Italy</t>
  </si>
  <si>
    <t>ITA</t>
  </si>
  <si>
    <t>Japan</t>
  </si>
  <si>
    <t>JPN</t>
  </si>
  <si>
    <t>St. Kitts and Nevis</t>
  </si>
  <si>
    <t>KNA</t>
  </si>
  <si>
    <t>Korea, Rep.</t>
  </si>
  <si>
    <t>KOR</t>
  </si>
  <si>
    <t>Kuwait</t>
  </si>
  <si>
    <t>KWT</t>
  </si>
  <si>
    <t>Liechtenstein</t>
  </si>
  <si>
    <t>LIE</t>
  </si>
  <si>
    <t>Lithuania</t>
  </si>
  <si>
    <t>LTU</t>
  </si>
  <si>
    <t>Luxembourg</t>
  </si>
  <si>
    <t>LUX</t>
  </si>
  <si>
    <t>Latvia</t>
  </si>
  <si>
    <t>LVA</t>
  </si>
  <si>
    <t>Macao SAR, China</t>
  </si>
  <si>
    <t>MAC</t>
  </si>
  <si>
    <t>St. Martin (French part)</t>
  </si>
  <si>
    <t>MAF</t>
  </si>
  <si>
    <t>Monaco</t>
  </si>
  <si>
    <t>MCO</t>
  </si>
  <si>
    <t>Malta</t>
  </si>
  <si>
    <t>MLT</t>
  </si>
  <si>
    <t>Northern Mariana Islands</t>
  </si>
  <si>
    <t>MNP</t>
  </si>
  <si>
    <t>New Caledonia</t>
  </si>
  <si>
    <t>NCL</t>
  </si>
  <si>
    <t>Netherlands</t>
  </si>
  <si>
    <t>NLD</t>
  </si>
  <si>
    <t>Norway</t>
  </si>
  <si>
    <t>NOR</t>
  </si>
  <si>
    <t>Nauru</t>
  </si>
  <si>
    <t>NRU</t>
  </si>
  <si>
    <t>New Zealand</t>
  </si>
  <si>
    <t>NZL</t>
  </si>
  <si>
    <t>Oman</t>
  </si>
  <si>
    <t>OMN</t>
  </si>
  <si>
    <t>Panama</t>
  </si>
  <si>
    <t>PAN</t>
  </si>
  <si>
    <t>Poland</t>
  </si>
  <si>
    <t>POL</t>
  </si>
  <si>
    <t>Puerto Rico</t>
  </si>
  <si>
    <t>PRI</t>
  </si>
  <si>
    <t>Portugal</t>
  </si>
  <si>
    <t>PRT</t>
  </si>
  <si>
    <t>French Polynesia</t>
  </si>
  <si>
    <t>PYF</t>
  </si>
  <si>
    <t>Qatar</t>
  </si>
  <si>
    <t>QAT</t>
  </si>
  <si>
    <t>Romania</t>
  </si>
  <si>
    <t>ROU</t>
  </si>
  <si>
    <t>Saudi Arabia</t>
  </si>
  <si>
    <t>SAU</t>
  </si>
  <si>
    <t>Singapore</t>
  </si>
  <si>
    <t>SGP</t>
  </si>
  <si>
    <t>San Marino</t>
  </si>
  <si>
    <t>SMR</t>
  </si>
  <si>
    <t>Slovak Republic</t>
  </si>
  <si>
    <t>SVK</t>
  </si>
  <si>
    <t>Slovenia</t>
  </si>
  <si>
    <t>SVN</t>
  </si>
  <si>
    <t>Sweden</t>
  </si>
  <si>
    <t>SWE</t>
  </si>
  <si>
    <t>Sint Maarten (Dutch part)</t>
  </si>
  <si>
    <t>SXM</t>
  </si>
  <si>
    <t>Seychelles</t>
  </si>
  <si>
    <t>SYC</t>
  </si>
  <si>
    <t>Turks and Caicos Islands</t>
  </si>
  <si>
    <t>TCA</t>
  </si>
  <si>
    <t>Trinidad and Tobago</t>
  </si>
  <si>
    <t>TTO</t>
  </si>
  <si>
    <t>Taiwan, China</t>
  </si>
  <si>
    <t>TWN</t>
  </si>
  <si>
    <t>Uruguay</t>
  </si>
  <si>
    <t>URY</t>
  </si>
  <si>
    <t>United States</t>
  </si>
  <si>
    <t>USA</t>
  </si>
  <si>
    <t>British Virgin Islands</t>
  </si>
  <si>
    <t>VGB</t>
  </si>
  <si>
    <t>Virgin Islands (U.S.)</t>
  </si>
  <si>
    <t>VIR</t>
  </si>
  <si>
    <t>Afghanistan</t>
  </si>
  <si>
    <t>LIC</t>
  </si>
  <si>
    <t>AFG</t>
  </si>
  <si>
    <t>Burundi</t>
  </si>
  <si>
    <t>BDI</t>
  </si>
  <si>
    <t>Burkina Faso</t>
  </si>
  <si>
    <t>BFA</t>
  </si>
  <si>
    <t>Central African Republic</t>
  </si>
  <si>
    <t>CAF</t>
  </si>
  <si>
    <t>Congo, Dem. Rep.</t>
  </si>
  <si>
    <t>COD</t>
  </si>
  <si>
    <t>Eritrea</t>
  </si>
  <si>
    <t>ERI</t>
  </si>
  <si>
    <t>Ethiopia</t>
  </si>
  <si>
    <t>ETH</t>
  </si>
  <si>
    <t>Gambia, The</t>
  </si>
  <si>
    <t>GMB</t>
  </si>
  <si>
    <t>Guinea-Bissau</t>
  </si>
  <si>
    <t>GNB</t>
  </si>
  <si>
    <t>Liberia</t>
  </si>
  <si>
    <t>LBR</t>
  </si>
  <si>
    <t>Madagascar</t>
  </si>
  <si>
    <t>MDG</t>
  </si>
  <si>
    <t>Mali</t>
  </si>
  <si>
    <t>MLI</t>
  </si>
  <si>
    <t>Mozambique</t>
  </si>
  <si>
    <t>MOZ</t>
  </si>
  <si>
    <t>Malawi</t>
  </si>
  <si>
    <t>MWI</t>
  </si>
  <si>
    <t>Niger</t>
  </si>
  <si>
    <t>NER</t>
  </si>
  <si>
    <t>Korea, Dem. People's Rep.</t>
  </si>
  <si>
    <t>PRK</t>
  </si>
  <si>
    <t>Rwanda</t>
  </si>
  <si>
    <t>RWA</t>
  </si>
  <si>
    <t>Sudan</t>
  </si>
  <si>
    <t>SDN</t>
  </si>
  <si>
    <t>Sierra Leone</t>
  </si>
  <si>
    <t>SLE</t>
  </si>
  <si>
    <t>Somalia</t>
  </si>
  <si>
    <t>SOM</t>
  </si>
  <si>
    <t>South Sudan</t>
  </si>
  <si>
    <t>SSD</t>
  </si>
  <si>
    <t>Syrian Arab Republic</t>
  </si>
  <si>
    <t>SYR</t>
  </si>
  <si>
    <t>Chad</t>
  </si>
  <si>
    <t>TCD</t>
  </si>
  <si>
    <t>Togo</t>
  </si>
  <si>
    <t>TGO</t>
  </si>
  <si>
    <t>Uganda</t>
  </si>
  <si>
    <t>UGA</t>
  </si>
  <si>
    <t>Yemen, Rep.</t>
  </si>
  <si>
    <t>YEM</t>
  </si>
  <si>
    <t>Angola</t>
  </si>
  <si>
    <t>LMIC</t>
  </si>
  <si>
    <t>AGO</t>
  </si>
  <si>
    <t>Benin</t>
  </si>
  <si>
    <t>BEN</t>
  </si>
  <si>
    <t>Bangladesh</t>
  </si>
  <si>
    <t>BGD</t>
  </si>
  <si>
    <t>Bolivia</t>
  </si>
  <si>
    <t>BOL</t>
  </si>
  <si>
    <t>Bhutan</t>
  </si>
  <si>
    <t>BTN</t>
  </si>
  <si>
    <t>Côte d’Ivoire</t>
  </si>
  <si>
    <t>CIV</t>
  </si>
  <si>
    <t>Cameroon</t>
  </si>
  <si>
    <t>CMR</t>
  </si>
  <si>
    <t>Congo, Rep.</t>
  </si>
  <si>
    <t>COG</t>
  </si>
  <si>
    <t>Comoros</t>
  </si>
  <si>
    <t>COM</t>
  </si>
  <si>
    <t>Cabo Verde</t>
  </si>
  <si>
    <t>CPV</t>
  </si>
  <si>
    <t>Djibouti</t>
  </si>
  <si>
    <t>DJI</t>
  </si>
  <si>
    <t>Algeria</t>
  </si>
  <si>
    <t>DZA</t>
  </si>
  <si>
    <t>Egypt, Arab Rep.</t>
  </si>
  <si>
    <t>EGY</t>
  </si>
  <si>
    <t>Micronesia, Fed. Sts.</t>
  </si>
  <si>
    <t>FSM</t>
  </si>
  <si>
    <t>Ghana</t>
  </si>
  <si>
    <t>GHA</t>
  </si>
  <si>
    <t>Guinea</t>
  </si>
  <si>
    <t>GIN</t>
  </si>
  <si>
    <t>Honduras</t>
  </si>
  <si>
    <t>HND</t>
  </si>
  <si>
    <t>Haiti</t>
  </si>
  <si>
    <t>HTI</t>
  </si>
  <si>
    <t>India</t>
  </si>
  <si>
    <t>IND</t>
  </si>
  <si>
    <t>Iran, Islamic Rep.</t>
  </si>
  <si>
    <t>IRN</t>
  </si>
  <si>
    <t>Jordan</t>
  </si>
  <si>
    <t>JOR</t>
  </si>
  <si>
    <t>Kenya</t>
  </si>
  <si>
    <t>KEN</t>
  </si>
  <si>
    <t>Kyrgyz Republic</t>
  </si>
  <si>
    <t>KGZ</t>
  </si>
  <si>
    <t>Cambodia</t>
  </si>
  <si>
    <t>KHM</t>
  </si>
  <si>
    <t>Kiribati</t>
  </si>
  <si>
    <t>KIR</t>
  </si>
  <si>
    <t>Lao PDR</t>
  </si>
  <si>
    <t>LAO</t>
  </si>
  <si>
    <t>Lebanon</t>
  </si>
  <si>
    <t>LBN</t>
  </si>
  <si>
    <t>Sri Lanka</t>
  </si>
  <si>
    <t>LKA</t>
  </si>
  <si>
    <t>Lesotho</t>
  </si>
  <si>
    <t>LSO</t>
  </si>
  <si>
    <t>Morocco</t>
  </si>
  <si>
    <t>MAR</t>
  </si>
  <si>
    <t>Myanmar</t>
  </si>
  <si>
    <t>MMR</t>
  </si>
  <si>
    <t>Mongolia</t>
  </si>
  <si>
    <t>MNG</t>
  </si>
  <si>
    <t>Mauritania</t>
  </si>
  <si>
    <t>MRT</t>
  </si>
  <si>
    <t>Nigeria</t>
  </si>
  <si>
    <t>NGA</t>
  </si>
  <si>
    <t>Nicaragua</t>
  </si>
  <si>
    <t>NIC</t>
  </si>
  <si>
    <t>Nepal</t>
  </si>
  <si>
    <t>NPL</t>
  </si>
  <si>
    <t>Pakistan</t>
  </si>
  <si>
    <t>PAK</t>
  </si>
  <si>
    <t>Philippines</t>
  </si>
  <si>
    <t>PHL</t>
  </si>
  <si>
    <t>Papua New Guinea</t>
  </si>
  <si>
    <t>PNG</t>
  </si>
  <si>
    <t>Senegal</t>
  </si>
  <si>
    <t>SEN</t>
  </si>
  <si>
    <t>Solomon Islands</t>
  </si>
  <si>
    <t>SLB</t>
  </si>
  <si>
    <t>São Tomé and Príncipe</t>
  </si>
  <si>
    <t>STP</t>
  </si>
  <si>
    <t>Eswatini</t>
  </si>
  <si>
    <t>SWZ</t>
  </si>
  <si>
    <t>Tajikistan</t>
  </si>
  <si>
    <t>TJK</t>
  </si>
  <si>
    <t>Timor-Leste</t>
  </si>
  <si>
    <t>TLS</t>
  </si>
  <si>
    <t>Tunisia</t>
  </si>
  <si>
    <t>TUN</t>
  </si>
  <si>
    <t>Tanzania</t>
  </si>
  <si>
    <t>TZA</t>
  </si>
  <si>
    <t>Ukraine</t>
  </si>
  <si>
    <t>UKR</t>
  </si>
  <si>
    <t>Uzbekistan</t>
  </si>
  <si>
    <t>UZB</t>
  </si>
  <si>
    <t>Vietnam</t>
  </si>
  <si>
    <t>VNM</t>
  </si>
  <si>
    <t>Vanuatu</t>
  </si>
  <si>
    <t>VUT</t>
  </si>
  <si>
    <t>Samoa</t>
  </si>
  <si>
    <t>WSM</t>
  </si>
  <si>
    <t>Zambia</t>
  </si>
  <si>
    <t>ZMB</t>
  </si>
  <si>
    <t>Zimbabwe</t>
  </si>
  <si>
    <t>ZWE</t>
  </si>
  <si>
    <t>Albania</t>
  </si>
  <si>
    <t>UMIC</t>
  </si>
  <si>
    <t>ALB</t>
  </si>
  <si>
    <t>Argentina</t>
  </si>
  <si>
    <t>ARG</t>
  </si>
  <si>
    <t>Armenia</t>
  </si>
  <si>
    <t>ARM</t>
  </si>
  <si>
    <t>Azerbaijan</t>
  </si>
  <si>
    <t>AZE</t>
  </si>
  <si>
    <t>Bulgaria</t>
  </si>
  <si>
    <t>BGR</t>
  </si>
  <si>
    <t>Bosnia and Herzegovina</t>
  </si>
  <si>
    <t>BIH</t>
  </si>
  <si>
    <t>Belarus</t>
  </si>
  <si>
    <t>BLR</t>
  </si>
  <si>
    <t>Belize</t>
  </si>
  <si>
    <t>BLZ</t>
  </si>
  <si>
    <t>Brazil</t>
  </si>
  <si>
    <t>BRA</t>
  </si>
  <si>
    <t>Botswana</t>
  </si>
  <si>
    <t>BWA</t>
  </si>
  <si>
    <t>China</t>
  </si>
  <si>
    <t>CHN</t>
  </si>
  <si>
    <t>Colombia</t>
  </si>
  <si>
    <t>COL</t>
  </si>
  <si>
    <t>Costa Rica</t>
  </si>
  <si>
    <t>CRI</t>
  </si>
  <si>
    <t>Cuba</t>
  </si>
  <si>
    <t>CUB</t>
  </si>
  <si>
    <t>Dominica</t>
  </si>
  <si>
    <t>DMA</t>
  </si>
  <si>
    <t>Dominican Republic</t>
  </si>
  <si>
    <t>DOM</t>
  </si>
  <si>
    <t>Ecuador</t>
  </si>
  <si>
    <t>ECU</t>
  </si>
  <si>
    <t>Fiji</t>
  </si>
  <si>
    <t>FJI</t>
  </si>
  <si>
    <t>Gabon</t>
  </si>
  <si>
    <t>GAB</t>
  </si>
  <si>
    <t>Georgia</t>
  </si>
  <si>
    <t>GEO</t>
  </si>
  <si>
    <t>Equatorial Guinea</t>
  </si>
  <si>
    <t>GNQ</t>
  </si>
  <si>
    <t>Grenada</t>
  </si>
  <si>
    <t>GRD</t>
  </si>
  <si>
    <t>Guatemala</t>
  </si>
  <si>
    <t>GTM</t>
  </si>
  <si>
    <t>Indonesia</t>
  </si>
  <si>
    <t>IDN</t>
  </si>
  <si>
    <t>Iraq</t>
  </si>
  <si>
    <t>IRQ</t>
  </si>
  <si>
    <t>Jamaica</t>
  </si>
  <si>
    <t>JAM</t>
  </si>
  <si>
    <t>Kazakhstan</t>
  </si>
  <si>
    <t>KAZ</t>
  </si>
  <si>
    <t>Libya</t>
  </si>
  <si>
    <t>LBY</t>
  </si>
  <si>
    <t>St. Lucia</t>
  </si>
  <si>
    <t>LCA</t>
  </si>
  <si>
    <t>Moldova</t>
  </si>
  <si>
    <t>MDA</t>
  </si>
  <si>
    <t>Maldives</t>
  </si>
  <si>
    <t>MDV</t>
  </si>
  <si>
    <t>Mexico</t>
  </si>
  <si>
    <t>MEX</t>
  </si>
  <si>
    <t>Marshall Islands</t>
  </si>
  <si>
    <t>MHL</t>
  </si>
  <si>
    <t>North Macedonia</t>
  </si>
  <si>
    <t>MKD</t>
  </si>
  <si>
    <t>Montenegro</t>
  </si>
  <si>
    <t>MNE</t>
  </si>
  <si>
    <t>Mauritius</t>
  </si>
  <si>
    <t>MUS</t>
  </si>
  <si>
    <t>Malaysia</t>
  </si>
  <si>
    <t>MYS</t>
  </si>
  <si>
    <t>Namibia</t>
  </si>
  <si>
    <t>NAM</t>
  </si>
  <si>
    <t>Peru</t>
  </si>
  <si>
    <t>PER</t>
  </si>
  <si>
    <t>Palau</t>
  </si>
  <si>
    <t>PLW</t>
  </si>
  <si>
    <t>Paraguay</t>
  </si>
  <si>
    <t>PRY</t>
  </si>
  <si>
    <t>West Bank and Gaza</t>
  </si>
  <si>
    <t>PSE</t>
  </si>
  <si>
    <t>Russian Federation</t>
  </si>
  <si>
    <t>RUS</t>
  </si>
  <si>
    <t>El Salvador</t>
  </si>
  <si>
    <t>SLV</t>
  </si>
  <si>
    <t>Serbia</t>
  </si>
  <si>
    <t>SRB</t>
  </si>
  <si>
    <t>Suriname</t>
  </si>
  <si>
    <t>SUR</t>
  </si>
  <si>
    <t>Thailand</t>
  </si>
  <si>
    <t>THA</t>
  </si>
  <si>
    <t>Turkmenistan</t>
  </si>
  <si>
    <t>TKM</t>
  </si>
  <si>
    <t>Tonga</t>
  </si>
  <si>
    <t>TON</t>
  </si>
  <si>
    <t>Türkiye</t>
  </si>
  <si>
    <t>TUR</t>
  </si>
  <si>
    <t>Tuvalu</t>
  </si>
  <si>
    <t>TUV</t>
  </si>
  <si>
    <t>St. Vincent and the Grenadines</t>
  </si>
  <si>
    <t>VCT</t>
  </si>
  <si>
    <t>Kosovo</t>
  </si>
  <si>
    <t>XKX</t>
  </si>
  <si>
    <t>South Africa</t>
  </si>
  <si>
    <t>ZAF</t>
  </si>
  <si>
    <t>Venezuela, RB</t>
  </si>
  <si>
    <t>VEN</t>
  </si>
  <si>
    <t>IDA</t>
  </si>
  <si>
    <t>GDP (Current US$ million)</t>
  </si>
  <si>
    <t>GDP (constant 2015 US$ million)</t>
  </si>
  <si>
    <t>Income Group</t>
  </si>
  <si>
    <t>Lending Category</t>
  </si>
  <si>
    <t>IBRD</t>
  </si>
  <si>
    <t>Blend</t>
  </si>
  <si>
    <t>SDGs</t>
  </si>
  <si>
    <t>Current Health Expenditure (CHE) (Current US$ million)</t>
  </si>
  <si>
    <t>2023* (mid-year)</t>
  </si>
  <si>
    <t>Total</t>
  </si>
  <si>
    <t>Total Refugees, Asylum Seekers, and Other People in Need of Protection</t>
  </si>
  <si>
    <t>Total Other People in Need of Protection</t>
  </si>
  <si>
    <t>2022* Projection</t>
  </si>
  <si>
    <t>2023* Projection</t>
  </si>
  <si>
    <t>All countries</t>
  </si>
  <si>
    <t>THE</t>
  </si>
  <si>
    <t>GGHE</t>
  </si>
  <si>
    <t>UHC Coverage Index, SDG 3.8.1</t>
  </si>
  <si>
    <t>Total Population as of 1 July (from GHED)</t>
  </si>
  <si>
    <t xml:space="preserve">At 10% of household total consumption or income </t>
  </si>
  <si>
    <t xml:space="preserve">At 25% of household total consumption or income </t>
  </si>
  <si>
    <t xml:space="preserve">SDG UHC indicator 3.8.2, latest year: incidence of catastrophic OOP health spending (%) </t>
  </si>
  <si>
    <t>PVT</t>
  </si>
  <si>
    <t>OOP</t>
  </si>
  <si>
    <t>OOP + GGHE</t>
  </si>
  <si>
    <t>Progress - THE</t>
  </si>
  <si>
    <t>Progress - GGHE</t>
  </si>
  <si>
    <t>Ambitious - THE</t>
  </si>
  <si>
    <t>Ambitious - GGHE</t>
  </si>
  <si>
    <t>Total LIC + MIC</t>
  </si>
  <si>
    <t>Scenario 1</t>
  </si>
  <si>
    <t>Total Health Expenditure</t>
  </si>
  <si>
    <t>ISO-3 Abbreviation</t>
  </si>
  <si>
    <t>Column number</t>
  </si>
  <si>
    <t>&lt;&lt;&lt; Select</t>
  </si>
  <si>
    <t>CHE per capita</t>
  </si>
  <si>
    <t>Total Population in 2023</t>
  </si>
  <si>
    <t>CHE as % of GDP</t>
  </si>
  <si>
    <t>General Government Health Expenditure per capita</t>
  </si>
  <si>
    <t>Private Health Expenditure per capita (includes OOP)</t>
  </si>
  <si>
    <t>Out-of-pocket Health Expenditure per capita</t>
  </si>
  <si>
    <t>External Health Expenditure per capita</t>
  </si>
  <si>
    <t>Current Health Expenditure</t>
  </si>
  <si>
    <t>Capital health expenditure (million constant 2021 US$)</t>
  </si>
  <si>
    <t>10% of household income</t>
  </si>
  <si>
    <t>25% of household income</t>
  </si>
  <si>
    <t>EXT</t>
  </si>
  <si>
    <t>PVT (minus OOP)</t>
  </si>
  <si>
    <t>Current Health Expenditure (millions)</t>
  </si>
  <si>
    <t>Difference (Scen 1 and 3)</t>
  </si>
  <si>
    <t>Avg cost per refugee (US$)</t>
  </si>
  <si>
    <t>GDP (million)</t>
  </si>
  <si>
    <t>GDP per capita</t>
  </si>
  <si>
    <t>Green highlight = Figures in 2023 US$</t>
  </si>
  <si>
    <t>GDP (constant 2023 US$ million)</t>
  </si>
  <si>
    <t>GDP per capita (constant 2023 US$)</t>
  </si>
  <si>
    <t>Current Health Expenditure (CHE) (Constant 2023 US$ million)</t>
  </si>
  <si>
    <t>Current Health Expenditure (CHE) per Capita (Constant 2023 US$)</t>
  </si>
  <si>
    <t>Domestic General Government Health Expenditure (GGHE-D) per Capita in 2023 US$</t>
  </si>
  <si>
    <t>Domestic Private Health Expenditure (PVT-D) per Capita in  2023 US$</t>
  </si>
  <si>
    <t>External Health Expenditure (EXT) per Capita in  2023 US$</t>
  </si>
  <si>
    <t>Macro Indicators (constant 2023 US$)</t>
  </si>
  <si>
    <t>Scenario 1 Costs (constant 2023 US$ million)</t>
  </si>
  <si>
    <t>Health Expenditure (constant 2023 US$)</t>
  </si>
  <si>
    <t>Scenario 1: Multiply by 2023 Refugee figures (All refugees, asylum seekers, other) -  2023 US$</t>
  </si>
  <si>
    <t>Out-of-Pocket Expenditure (OOPS) per Capita in 2023 US$</t>
  </si>
  <si>
    <t>Capital health expenditure - per capita (constant 2023 US$)</t>
  </si>
  <si>
    <t>Total Health Expenditure (CHE + Capital) per capita (constant 2023 US$)</t>
  </si>
  <si>
    <t>SDG 3.d.1</t>
  </si>
  <si>
    <t>International Health Regulations (IHR) Core Capacity score (%) (2022)</t>
  </si>
  <si>
    <t>Hospital beds (per 10 000 population)
(2021)</t>
  </si>
  <si>
    <t>Medical doctors (per 10,000)</t>
  </si>
  <si>
    <t>Nursing and midwifery personnel (per 10,000)</t>
  </si>
  <si>
    <t>SDG Target 3.c: Health Workforce</t>
  </si>
  <si>
    <r>
      <rPr>
        <b/>
        <sz val="11"/>
        <color theme="1"/>
        <rFont val="Calibri"/>
        <family val="2"/>
        <scheme val="minor"/>
      </rPr>
      <t xml:space="preserve">SDG 3.8.1: </t>
    </r>
    <r>
      <rPr>
        <sz val="11"/>
        <color theme="1"/>
        <rFont val="Calibri"/>
        <family val="2"/>
        <scheme val="minor"/>
      </rPr>
      <t>UHC Coverage</t>
    </r>
  </si>
  <si>
    <r>
      <rPr>
        <b/>
        <sz val="11"/>
        <color theme="1"/>
        <rFont val="Calibri"/>
        <family val="2"/>
        <scheme val="minor"/>
      </rPr>
      <t>SDG 3.8.2:</t>
    </r>
    <r>
      <rPr>
        <sz val="11"/>
        <color theme="1"/>
        <rFont val="Calibri"/>
        <family val="2"/>
        <scheme val="minor"/>
      </rPr>
      <t xml:space="preserve"> Incidence of catastrophic OOP health spending (%) at:</t>
    </r>
  </si>
  <si>
    <t>Include?</t>
  </si>
  <si>
    <t>THE (CHE + Modelled Capital Cost)</t>
  </si>
  <si>
    <t>Y</t>
  </si>
  <si>
    <t>N</t>
  </si>
  <si>
    <t>THE - CHE + Annualized Capital</t>
  </si>
  <si>
    <t>Region</t>
  </si>
  <si>
    <t>Latin America &amp; Caribbean</t>
  </si>
  <si>
    <t>South Asia</t>
  </si>
  <si>
    <t>Sub-Saharan Africa</t>
  </si>
  <si>
    <t>Europe &amp; Central Asia</t>
  </si>
  <si>
    <t>Middle East &amp; North Africa</t>
  </si>
  <si>
    <t>East Asia &amp; Pacific</t>
  </si>
  <si>
    <t>North America</t>
  </si>
  <si>
    <t>Capital (Annualized)</t>
  </si>
  <si>
    <t>GNI per capita, 2023 US$</t>
  </si>
  <si>
    <t>Selected Year</t>
  </si>
  <si>
    <t>Included countries</t>
  </si>
  <si>
    <t>Transfers distributed by government from foreign origin (current US$)</t>
  </si>
  <si>
    <t>Domestic General Government Health Expenditure (GGHE-D) (Current US$)</t>
  </si>
  <si>
    <t>GHE (Transfers distributed by government from foreign + GGHE-D)</t>
  </si>
  <si>
    <t>GHE (2023 US$)</t>
  </si>
  <si>
    <t>Domestic General Government Health Expenditure (GGHE-D) (2023 US$)</t>
  </si>
  <si>
    <t>Comparison Scenario (WHO SDG Costing)</t>
  </si>
  <si>
    <t>Scenario 2 - Comparison Scenario WHO SDG Costing: Multiply cost per capita for LIC, LMIC, and UMIC for Progress and Ambitious Scenarios (2023 US$)</t>
  </si>
  <si>
    <t>Scenario 2 (WHO SDG costing) Costs (constant 2023 US$ million)</t>
  </si>
  <si>
    <t>Government General Health Expenditure (GGHE)</t>
  </si>
  <si>
    <t>Progress - Total Health Expenditure</t>
  </si>
  <si>
    <t>Ambitious - Total Health Expenditure</t>
  </si>
  <si>
    <t>Total Cost (US$ million)</t>
  </si>
  <si>
    <t>Scenario 1: Based on actual expenditure</t>
  </si>
  <si>
    <t>Scenario 2: Based on WHO SDG costing</t>
  </si>
  <si>
    <t>Total refugee population (2023)</t>
  </si>
  <si>
    <t>Notes: All macro fiscal figures are from 2022, 2021 or 2020,  based on latest available data at the time of publication, adjusted for inflation.</t>
  </si>
  <si>
    <t>Refugee Inclusion Costing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</si>
</sst>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_(* #,##0.00000_);_(* \(#,##0.00000\);_(* &quot;-&quot;??_);_(@_)"/>
    <numFmt numFmtId="167" formatCode="_(* #,##0.0_);_(* \(#,##0.0\);_(* &quot;-&quot;??_);_(@_)"/>
    <numFmt numFmtId="168" formatCode="_(* #,##0.000000_);_(* \(#,##0.000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indexed="81"/>
      <name val="Tahoma"/>
      <family val="2"/>
    </font>
    <font>
      <sz val="9"/>
      <color indexed="81"/>
      <name val="Tahoma"/>
      <family val="2"/>
    </font>
    <font>
      <i/>
      <sz val="11"/>
      <color theme="1"/>
      <name val="Calibri"/>
      <family val="2"/>
      <scheme val="minor"/>
    </font>
    <font>
      <b/>
      <i/>
      <sz val="11"/>
      <color theme="1"/>
      <name val="Calibri"/>
      <family val="2"/>
      <scheme val="minor"/>
    </font>
    <font>
      <b/>
      <i/>
      <sz val="10"/>
      <color theme="1"/>
      <name val="Calibri"/>
      <family val="2"/>
      <scheme val="minor"/>
    </font>
    <font>
      <sz val="11"/>
      <color theme="2"/>
      <name val="Calibri"/>
      <family val="2"/>
      <scheme val="minor"/>
    </font>
    <font>
      <sz val="11"/>
      <color theme="1"/>
      <name val="Calibri"/>
      <family val="2"/>
    </font>
    <font>
      <b/>
      <i/>
      <sz val="11"/>
      <color theme="4" tint="0.39997558519241921"/>
      <name val="Calibri"/>
      <family val="2"/>
      <scheme val="minor"/>
    </font>
    <font>
      <b/>
      <i/>
      <sz val="10"/>
      <color theme="4" tint="0.39997558519241921"/>
      <name val="Calibri"/>
      <family val="2"/>
      <scheme val="minor"/>
    </font>
    <font>
      <b/>
      <sz val="9"/>
      <color indexed="81"/>
      <name val="Tahoma"/>
      <charset val="1"/>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C65911"/>
        <bgColor rgb="FF000000"/>
      </patternFill>
    </fill>
    <fill>
      <patternFill patternType="solid">
        <fgColor theme="5" tint="-0.249977111117893"/>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9">
    <xf numFmtId="0" fontId="0" fillId="0" borderId="0" xfId="0"/>
    <xf numFmtId="0" fontId="3" fillId="0" borderId="0" xfId="0" applyFont="1"/>
    <xf numFmtId="0" fontId="2" fillId="0" borderId="1" xfId="0" applyFont="1" applyBorder="1"/>
    <xf numFmtId="0" fontId="2" fillId="0" borderId="2" xfId="0" applyFont="1" applyBorder="1"/>
    <xf numFmtId="0" fontId="2" fillId="0" borderId="3" xfId="0" applyFont="1" applyBorder="1"/>
    <xf numFmtId="43" fontId="2" fillId="0" borderId="1" xfId="1" applyFont="1" applyBorder="1" applyAlignment="1"/>
    <xf numFmtId="43" fontId="2" fillId="0" borderId="2" xfId="1" applyFont="1" applyBorder="1" applyAlignment="1"/>
    <xf numFmtId="43" fontId="2" fillId="0" borderId="3" xfId="1" applyFont="1" applyBorder="1" applyAlignment="1"/>
    <xf numFmtId="43" fontId="2" fillId="0" borderId="1" xfId="1" applyFont="1" applyBorder="1"/>
    <xf numFmtId="43" fontId="0" fillId="0" borderId="2" xfId="1" applyFont="1" applyBorder="1"/>
    <xf numFmtId="43" fontId="0" fillId="0" borderId="3" xfId="1" applyFont="1" applyBorder="1"/>
    <xf numFmtId="0" fontId="0" fillId="0" borderId="2" xfId="0" applyBorder="1"/>
    <xf numFmtId="0" fontId="0" fillId="0" borderId="3" xfId="0" applyBorder="1"/>
    <xf numFmtId="0" fontId="2" fillId="0" borderId="0" xfId="0" applyFont="1"/>
    <xf numFmtId="43" fontId="0" fillId="0" borderId="0" xfId="0" applyNumberFormat="1"/>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1" applyNumberFormat="1" applyFont="1" applyBorder="1" applyAlignment="1">
      <alignment horizontal="center"/>
    </xf>
    <xf numFmtId="0" fontId="2" fillId="0" borderId="5" xfId="1" applyNumberFormat="1" applyFont="1" applyBorder="1" applyAlignment="1">
      <alignment horizontal="center"/>
    </xf>
    <xf numFmtId="0" fontId="2" fillId="0" borderId="6" xfId="1" applyNumberFormat="1" applyFont="1" applyBorder="1" applyAlignment="1">
      <alignment horizontal="center"/>
    </xf>
    <xf numFmtId="0" fontId="2" fillId="0" borderId="6" xfId="1" applyNumberFormat="1" applyFont="1" applyBorder="1" applyAlignment="1">
      <alignment horizontal="center" wrapText="1"/>
    </xf>
    <xf numFmtId="0" fontId="4" fillId="0" borderId="0" xfId="0" applyFont="1"/>
    <xf numFmtId="43" fontId="0" fillId="0" borderId="0" xfId="1" applyFont="1"/>
    <xf numFmtId="164" fontId="0" fillId="0" borderId="0" xfId="1" applyNumberFormat="1" applyFont="1"/>
    <xf numFmtId="0" fontId="7" fillId="0" borderId="0" xfId="0" applyFont="1"/>
    <xf numFmtId="0" fontId="2" fillId="0" borderId="2" xfId="0" applyFont="1" applyBorder="1" applyAlignment="1">
      <alignment wrapText="1"/>
    </xf>
    <xf numFmtId="0" fontId="2" fillId="0" borderId="6" xfId="1" applyNumberFormat="1" applyFont="1" applyFill="1" applyBorder="1" applyAlignment="1">
      <alignment horizontal="center" wrapText="1"/>
    </xf>
    <xf numFmtId="164" fontId="0" fillId="0" borderId="0" xfId="1" applyNumberFormat="1" applyFont="1" applyFill="1"/>
    <xf numFmtId="0" fontId="2" fillId="0" borderId="5" xfId="1" applyNumberFormat="1" applyFont="1" applyBorder="1" applyAlignment="1">
      <alignment horizontal="center" wrapText="1"/>
    </xf>
    <xf numFmtId="164" fontId="0" fillId="0" borderId="0" xfId="0" applyNumberFormat="1"/>
    <xf numFmtId="43" fontId="0" fillId="0" borderId="0" xfId="1" applyFont="1" applyFill="1"/>
    <xf numFmtId="0" fontId="2" fillId="0" borderId="0" xfId="0" applyFont="1" applyAlignment="1">
      <alignment horizontal="center"/>
    </xf>
    <xf numFmtId="0" fontId="9" fillId="2" borderId="0" xfId="0" applyFont="1" applyFill="1" applyAlignment="1">
      <alignment wrapText="1"/>
    </xf>
    <xf numFmtId="43" fontId="2" fillId="2" borderId="1" xfId="1" applyFont="1" applyFill="1" applyBorder="1"/>
    <xf numFmtId="43" fontId="0" fillId="2" borderId="2" xfId="1" applyFont="1" applyFill="1" applyBorder="1"/>
    <xf numFmtId="0" fontId="2" fillId="2" borderId="4" xfId="1" applyNumberFormat="1" applyFont="1" applyFill="1" applyBorder="1" applyAlignment="1">
      <alignment horizontal="center"/>
    </xf>
    <xf numFmtId="0" fontId="2" fillId="2" borderId="5" xfId="1" applyNumberFormat="1" applyFont="1" applyFill="1" applyBorder="1" applyAlignment="1">
      <alignment horizontal="center"/>
    </xf>
    <xf numFmtId="0" fontId="2" fillId="2" borderId="6" xfId="1" applyNumberFormat="1" applyFont="1" applyFill="1" applyBorder="1" applyAlignment="1">
      <alignment horizontal="center"/>
    </xf>
    <xf numFmtId="43" fontId="0" fillId="2" borderId="0" xfId="1" applyFont="1" applyFill="1"/>
    <xf numFmtId="0" fontId="2" fillId="2" borderId="1" xfId="0" applyFont="1" applyFill="1" applyBorder="1"/>
    <xf numFmtId="0" fontId="0" fillId="2" borderId="2" xfId="0" applyFill="1" applyBorder="1"/>
    <xf numFmtId="0" fontId="0" fillId="2" borderId="0" xfId="0" applyFill="1"/>
    <xf numFmtId="164" fontId="0" fillId="2" borderId="0" xfId="1" applyNumberFormat="1" applyFont="1" applyFill="1"/>
    <xf numFmtId="0" fontId="0" fillId="0" borderId="10" xfId="0" applyBorder="1"/>
    <xf numFmtId="0" fontId="0" fillId="0" borderId="11" xfId="0" applyBorder="1"/>
    <xf numFmtId="0" fontId="0" fillId="0" borderId="4" xfId="0" applyBorder="1"/>
    <xf numFmtId="0" fontId="0" fillId="0" borderId="9" xfId="0" applyBorder="1"/>
    <xf numFmtId="0" fontId="2" fillId="0" borderId="7" xfId="0" applyFont="1" applyBorder="1"/>
    <xf numFmtId="164" fontId="2" fillId="0" borderId="6" xfId="1" applyNumberFormat="1" applyFont="1" applyBorder="1"/>
    <xf numFmtId="165" fontId="2" fillId="0" borderId="11" xfId="2" applyNumberFormat="1" applyFont="1" applyBorder="1"/>
    <xf numFmtId="0" fontId="0" fillId="0" borderId="10" xfId="0" applyBorder="1" applyAlignment="1">
      <alignment horizontal="left" indent="2"/>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43" fontId="2" fillId="2" borderId="2" xfId="1" applyFont="1" applyFill="1" applyBorder="1" applyAlignment="1"/>
    <xf numFmtId="0" fontId="0" fillId="2" borderId="3" xfId="0" applyFill="1" applyBorder="1"/>
    <xf numFmtId="9" fontId="2" fillId="0" borderId="11" xfId="2" applyFont="1" applyBorder="1"/>
    <xf numFmtId="0" fontId="2" fillId="0" borderId="4" xfId="0" applyFont="1" applyBorder="1" applyAlignment="1">
      <alignment wrapText="1"/>
    </xf>
    <xf numFmtId="0" fontId="2" fillId="0" borderId="6" xfId="0" applyFont="1" applyBorder="1" applyAlignment="1">
      <alignment wrapText="1"/>
    </xf>
    <xf numFmtId="9" fontId="2" fillId="0" borderId="6" xfId="2" applyFont="1" applyBorder="1"/>
    <xf numFmtId="43" fontId="2" fillId="0" borderId="0" xfId="1" applyFont="1" applyFill="1" applyBorder="1" applyAlignment="1">
      <alignment horizontal="center" wrapText="1"/>
    </xf>
    <xf numFmtId="164" fontId="2" fillId="0" borderId="0" xfId="1" applyNumberFormat="1" applyFont="1" applyFill="1"/>
    <xf numFmtId="164" fontId="2" fillId="0" borderId="0" xfId="1" applyNumberFormat="1" applyFont="1" applyFill="1" applyAlignment="1">
      <alignment horizontal="center" wrapText="1"/>
    </xf>
    <xf numFmtId="0" fontId="10" fillId="0" borderId="0" xfId="0" applyFont="1"/>
    <xf numFmtId="0" fontId="0" fillId="2" borderId="0" xfId="0" applyFill="1" applyAlignment="1">
      <alignment horizontal="center" vertical="center" wrapText="1"/>
    </xf>
    <xf numFmtId="0" fontId="2" fillId="0" borderId="11" xfId="0" applyFont="1" applyBorder="1" applyAlignment="1">
      <alignment horizontal="center"/>
    </xf>
    <xf numFmtId="44" fontId="2" fillId="0" borderId="11" xfId="3" applyFont="1" applyBorder="1"/>
    <xf numFmtId="44" fontId="2" fillId="0" borderId="6" xfId="3" applyFont="1" applyBorder="1"/>
    <xf numFmtId="0" fontId="2" fillId="2" borderId="0" xfId="0" applyFont="1" applyFill="1" applyAlignment="1">
      <alignment horizontal="center" vertical="center" wrapText="1"/>
    </xf>
    <xf numFmtId="0" fontId="0" fillId="0" borderId="8" xfId="0" applyBorder="1"/>
    <xf numFmtId="166" fontId="0" fillId="0" borderId="0" xfId="1" applyNumberFormat="1" applyFont="1" applyFill="1"/>
    <xf numFmtId="0" fontId="2" fillId="0" borderId="4" xfId="1" applyNumberFormat="1" applyFont="1" applyFill="1" applyBorder="1" applyAlignment="1">
      <alignment horizontal="center"/>
    </xf>
    <xf numFmtId="0" fontId="2" fillId="0" borderId="5" xfId="1" applyNumberFormat="1" applyFont="1" applyFill="1" applyBorder="1" applyAlignment="1">
      <alignment horizontal="center"/>
    </xf>
    <xf numFmtId="0" fontId="2" fillId="0" borderId="6" xfId="1" applyNumberFormat="1" applyFont="1" applyFill="1" applyBorder="1" applyAlignment="1">
      <alignment horizontal="center"/>
    </xf>
    <xf numFmtId="0" fontId="2" fillId="0" borderId="15" xfId="0" applyFont="1" applyBorder="1" applyAlignment="1">
      <alignment wrapText="1"/>
    </xf>
    <xf numFmtId="0" fontId="2" fillId="0" borderId="15" xfId="0" applyFont="1" applyBorder="1"/>
    <xf numFmtId="0" fontId="0" fillId="0" borderId="10" xfId="0" applyBorder="1" applyAlignment="1">
      <alignment horizontal="left" wrapText="1" indent="2"/>
    </xf>
    <xf numFmtId="0" fontId="0" fillId="0" borderId="4" xfId="0" applyBorder="1" applyAlignment="1">
      <alignment horizontal="left" wrapText="1" indent="2"/>
    </xf>
    <xf numFmtId="0" fontId="0" fillId="0" borderId="1" xfId="0" applyBorder="1"/>
    <xf numFmtId="0" fontId="0" fillId="0" borderId="0" xfId="0" applyAlignment="1">
      <alignment textRotation="90"/>
    </xf>
    <xf numFmtId="167" fontId="0" fillId="0" borderId="0" xfId="1" applyNumberFormat="1" applyFont="1" applyFill="1"/>
    <xf numFmtId="43" fontId="11" fillId="4" borderId="0" xfId="1" applyFont="1" applyFill="1" applyBorder="1"/>
    <xf numFmtId="9" fontId="0" fillId="2" borderId="0" xfId="2" applyFont="1" applyFill="1"/>
    <xf numFmtId="43" fontId="0" fillId="5" borderId="0" xfId="1" applyFont="1" applyFill="1"/>
    <xf numFmtId="164" fontId="8" fillId="0" borderId="0" xfId="1" applyNumberFormat="1" applyFont="1" applyFill="1" applyAlignment="1">
      <alignment horizontal="center"/>
    </xf>
    <xf numFmtId="0" fontId="2" fillId="2" borderId="7" xfId="0" applyFont="1" applyFill="1" applyBorder="1"/>
    <xf numFmtId="0" fontId="0" fillId="2" borderId="8" xfId="0" applyFill="1" applyBorder="1"/>
    <xf numFmtId="0" fontId="0" fillId="2" borderId="9" xfId="0" applyFill="1" applyBorder="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43" fontId="0" fillId="0" borderId="14" xfId="1" applyFont="1" applyFill="1" applyBorder="1"/>
    <xf numFmtId="43" fontId="0" fillId="0" borderId="13" xfId="1" applyFont="1" applyFill="1" applyBorder="1"/>
    <xf numFmtId="0" fontId="9" fillId="0" borderId="0" xfId="0" applyFont="1"/>
    <xf numFmtId="0" fontId="3" fillId="0" borderId="0" xfId="0" applyFont="1" applyAlignment="1">
      <alignment horizontal="right"/>
    </xf>
    <xf numFmtId="0" fontId="12" fillId="0" borderId="0" xfId="0" applyFont="1"/>
    <xf numFmtId="0" fontId="13" fillId="0" borderId="0" xfId="0" applyFont="1"/>
    <xf numFmtId="167" fontId="0" fillId="0" borderId="0" xfId="0" applyNumberFormat="1"/>
    <xf numFmtId="0" fontId="2" fillId="0" borderId="0" xfId="0" applyFont="1" applyAlignment="1">
      <alignment horizontal="center" wrapText="1"/>
    </xf>
    <xf numFmtId="0" fontId="2" fillId="2" borderId="0" xfId="0" applyFont="1" applyFill="1" applyAlignment="1">
      <alignment horizontal="center"/>
    </xf>
    <xf numFmtId="0" fontId="2" fillId="2" borderId="0" xfId="0" applyFont="1" applyFill="1"/>
    <xf numFmtId="43" fontId="0" fillId="2" borderId="0" xfId="0" applyNumberFormat="1" applyFill="1"/>
    <xf numFmtId="0" fontId="2" fillId="3" borderId="15" xfId="0" applyFont="1" applyFill="1" applyBorder="1" applyAlignment="1">
      <alignment horizontal="center" vertical="center"/>
    </xf>
    <xf numFmtId="164" fontId="2" fillId="0" borderId="3" xfId="1" applyNumberFormat="1" applyFont="1" applyBorder="1"/>
    <xf numFmtId="0" fontId="9" fillId="0" borderId="0" xfId="0" applyFont="1" applyAlignment="1">
      <alignment wrapText="1"/>
    </xf>
    <xf numFmtId="168" fontId="0" fillId="0" borderId="0" xfId="1" applyNumberFormat="1" applyFont="1"/>
    <xf numFmtId="0" fontId="7" fillId="0" borderId="11" xfId="0" applyFont="1" applyBorder="1"/>
    <xf numFmtId="0" fontId="2" fillId="0" borderId="9" xfId="0" applyFont="1" applyBorder="1"/>
    <xf numFmtId="0" fontId="2" fillId="0" borderId="12" xfId="0" applyFont="1" applyBorder="1"/>
    <xf numFmtId="0" fontId="0" fillId="0" borderId="10" xfId="0" applyBorder="1" applyAlignment="1">
      <alignment horizontal="left" vertical="center" wrapText="1"/>
    </xf>
    <xf numFmtId="43" fontId="2" fillId="0" borderId="11" xfId="1" applyFont="1" applyFill="1" applyBorder="1"/>
    <xf numFmtId="0" fontId="0" fillId="0" borderId="4" xfId="0" applyBorder="1" applyAlignment="1">
      <alignment horizontal="left"/>
    </xf>
    <xf numFmtId="43" fontId="2" fillId="0" borderId="6" xfId="1" applyFont="1" applyFill="1" applyBorder="1"/>
    <xf numFmtId="0" fontId="0" fillId="0" borderId="10" xfId="0" applyBorder="1" applyAlignment="1">
      <alignment horizontal="lef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xf>
    <xf numFmtId="0" fontId="2" fillId="0" borderId="3" xfId="0" applyFont="1" applyBorder="1" applyAlignment="1">
      <alignment horizontal="left"/>
    </xf>
    <xf numFmtId="0" fontId="8" fillId="0" borderId="0" xfId="0" applyFont="1" applyAlignment="1">
      <alignment horizontal="center" wrapText="1"/>
    </xf>
    <xf numFmtId="164" fontId="8" fillId="0" borderId="0" xfId="1" applyNumberFormat="1" applyFont="1" applyFill="1" applyAlignment="1">
      <alignment horizontal="center"/>
    </xf>
    <xf numFmtId="0" fontId="0" fillId="0" borderId="0" xfId="0" applyAlignment="1">
      <alignment horizontal="center" wrapText="1"/>
    </xf>
    <xf numFmtId="0" fontId="0" fillId="0" borderId="8" xfId="0" applyBorder="1" applyAlignment="1">
      <alignment horizontal="center" wrapText="1"/>
    </xf>
    <xf numFmtId="0" fontId="0" fillId="0" borderId="0" xfId="0" applyAlignment="1">
      <alignment wrapText="1"/>
    </xf>
    <xf numFmtId="0" fontId="0" fillId="0" borderId="0" xfId="0" applyAlignment="1">
      <alignment vertical="top"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006699"/>
      <color rgb="FF0066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Total Cost of Refugee Inclusion (US$ million)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F08-4D46-AFFF-FBD36CB83480}"/>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3-CF08-4D46-AFFF-FBD36CB83480}"/>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5-CF08-4D46-AFFF-FBD36CB83480}"/>
              </c:ext>
            </c:extLst>
          </c:dPt>
          <c:dPt>
            <c:idx val="3"/>
            <c:invertIfNegative val="0"/>
            <c:bubble3D val="0"/>
            <c:spPr>
              <a:solidFill>
                <a:schemeClr val="accent1">
                  <a:lumMod val="60000"/>
                </a:schemeClr>
              </a:solidFill>
              <a:ln>
                <a:noFill/>
              </a:ln>
              <a:effectLst/>
            </c:spPr>
            <c:extLst>
              <c:ext xmlns:c16="http://schemas.microsoft.com/office/drawing/2014/chart" uri="{C3380CC4-5D6E-409C-BE32-E72D297353CC}">
                <c16:uniqueId val="{00000007-CF08-4D46-AFFF-FBD36CB83480}"/>
              </c:ext>
            </c:extLst>
          </c:dPt>
          <c:dPt>
            <c:idx val="4"/>
            <c:invertIfNegative val="0"/>
            <c:bubble3D val="0"/>
            <c:spPr>
              <a:solidFill>
                <a:schemeClr val="accent3">
                  <a:lumMod val="60000"/>
                </a:schemeClr>
              </a:solidFill>
              <a:ln>
                <a:noFill/>
              </a:ln>
              <a:effectLst/>
            </c:spPr>
            <c:extLst>
              <c:ext xmlns:c16="http://schemas.microsoft.com/office/drawing/2014/chart" uri="{C3380CC4-5D6E-409C-BE32-E72D297353CC}">
                <c16:uniqueId val="{00000009-CF08-4D46-AFFF-FBD36CB83480}"/>
              </c:ext>
            </c:extLst>
          </c:dPt>
          <c:cat>
            <c:multiLvlStrRef>
              <c:f>Scenario_Calculations!$A$155:$B$159</c:f>
              <c:multiLvlStrCache>
                <c:ptCount val="5"/>
                <c:lvl>
                  <c:pt idx="0">
                    <c:v>Total Health Expenditure</c:v>
                  </c:pt>
                  <c:pt idx="1">
                    <c:v>Current Health Expenditure</c:v>
                  </c:pt>
                  <c:pt idx="2">
                    <c:v>Government General Health Expenditure (GGHE)</c:v>
                  </c:pt>
                  <c:pt idx="3">
                    <c:v>Progress - Total Health Expenditure</c:v>
                  </c:pt>
                  <c:pt idx="4">
                    <c:v>Ambitious - Total Health Expenditure</c:v>
                  </c:pt>
                </c:lvl>
                <c:lvl>
                  <c:pt idx="0">
                    <c:v>Scenario 1: Based on actual expenditure</c:v>
                  </c:pt>
                  <c:pt idx="3">
                    <c:v>Scenario 2: Based on WHO SDG costing</c:v>
                  </c:pt>
                </c:lvl>
              </c:multiLvlStrCache>
            </c:multiLvlStrRef>
          </c:cat>
          <c:val>
            <c:numRef>
              <c:f>Scenario_Calculations!$C$155:$C$159</c:f>
              <c:numCache>
                <c:formatCode>General</c:formatCode>
                <c:ptCount val="5"/>
                <c:pt idx="0">
                  <c:v>1524.7563389530328</c:v>
                </c:pt>
                <c:pt idx="1">
                  <c:v>1519.7205784563726</c:v>
                </c:pt>
                <c:pt idx="2">
                  <c:v>839.44954862128168</c:v>
                </c:pt>
                <c:pt idx="3">
                  <c:v>576.09579955505922</c:v>
                </c:pt>
                <c:pt idx="4">
                  <c:v>646.9998979618357</c:v>
                </c:pt>
              </c:numCache>
            </c:numRef>
          </c:val>
          <c:extLst>
            <c:ext xmlns:c16="http://schemas.microsoft.com/office/drawing/2014/chart" uri="{C3380CC4-5D6E-409C-BE32-E72D297353CC}">
              <c16:uniqueId val="{00000000-4E67-4D71-B8B3-12BCF0FE66CB}"/>
            </c:ext>
          </c:extLst>
        </c:ser>
        <c:dLbls>
          <c:showLegendKey val="0"/>
          <c:showVal val="0"/>
          <c:showCatName val="0"/>
          <c:showSerName val="0"/>
          <c:showPercent val="0"/>
          <c:showBubbleSize val="0"/>
        </c:dLbls>
        <c:gapWidth val="219"/>
        <c:overlap val="-27"/>
        <c:axId val="263305775"/>
        <c:axId val="263305295"/>
      </c:barChart>
      <c:catAx>
        <c:axId val="26330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63305295"/>
        <c:crosses val="autoZero"/>
        <c:auto val="1"/>
        <c:lblAlgn val="ctr"/>
        <c:lblOffset val="100"/>
        <c:noMultiLvlLbl val="0"/>
      </c:catAx>
      <c:valAx>
        <c:axId val="263305295"/>
        <c:scaling>
          <c:orientation val="minMax"/>
        </c:scaling>
        <c:delete val="0"/>
        <c:axPos val="l"/>
        <c:numFmt formatCode="_(* #,##0.00_);_(* \(#,##0.0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6330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Cost per Refugee (US$)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DA67-4641-B0A1-54DB9E0C9C57}"/>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3-DA67-4641-B0A1-54DB9E0C9C57}"/>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5-DA67-4641-B0A1-54DB9E0C9C57}"/>
              </c:ext>
            </c:extLst>
          </c:dPt>
          <c:dPt>
            <c:idx val="3"/>
            <c:invertIfNegative val="0"/>
            <c:bubble3D val="0"/>
            <c:spPr>
              <a:solidFill>
                <a:schemeClr val="accent1">
                  <a:lumMod val="60000"/>
                </a:schemeClr>
              </a:solidFill>
              <a:ln>
                <a:noFill/>
              </a:ln>
              <a:effectLst/>
            </c:spPr>
            <c:extLst>
              <c:ext xmlns:c16="http://schemas.microsoft.com/office/drawing/2014/chart" uri="{C3380CC4-5D6E-409C-BE32-E72D297353CC}">
                <c16:uniqueId val="{00000007-DA67-4641-B0A1-54DB9E0C9C57}"/>
              </c:ext>
            </c:extLst>
          </c:dPt>
          <c:dPt>
            <c:idx val="4"/>
            <c:invertIfNegative val="0"/>
            <c:bubble3D val="0"/>
            <c:spPr>
              <a:solidFill>
                <a:schemeClr val="accent3">
                  <a:lumMod val="60000"/>
                </a:schemeClr>
              </a:solidFill>
              <a:ln>
                <a:noFill/>
              </a:ln>
              <a:effectLst/>
            </c:spPr>
            <c:extLst>
              <c:ext xmlns:c16="http://schemas.microsoft.com/office/drawing/2014/chart" uri="{C3380CC4-5D6E-409C-BE32-E72D297353CC}">
                <c16:uniqueId val="{00000009-DA67-4641-B0A1-54DB9E0C9C57}"/>
              </c:ext>
            </c:extLst>
          </c:dPt>
          <c:cat>
            <c:multiLvlStrRef>
              <c:f>Scenario_Calculations!$A$155:$B$159</c:f>
              <c:multiLvlStrCache>
                <c:ptCount val="5"/>
                <c:lvl>
                  <c:pt idx="0">
                    <c:v>Total Health Expenditure</c:v>
                  </c:pt>
                  <c:pt idx="1">
                    <c:v>Current Health Expenditure</c:v>
                  </c:pt>
                  <c:pt idx="2">
                    <c:v>Government General Health Expenditure (GGHE)</c:v>
                  </c:pt>
                  <c:pt idx="3">
                    <c:v>Progress - Total Health Expenditure</c:v>
                  </c:pt>
                  <c:pt idx="4">
                    <c:v>Ambitious - Total Health Expenditure</c:v>
                  </c:pt>
                </c:lvl>
                <c:lvl>
                  <c:pt idx="0">
                    <c:v>Scenario 1: Based on actual expenditure</c:v>
                  </c:pt>
                  <c:pt idx="3">
                    <c:v>Scenario 2: Based on WHO SDG costing</c:v>
                  </c:pt>
                </c:lvl>
              </c:multiLvlStrCache>
            </c:multiLvlStrRef>
          </c:cat>
          <c:val>
            <c:numRef>
              <c:f>Scenario_Calculations!$D$155:$D$159</c:f>
              <c:numCache>
                <c:formatCode>General</c:formatCode>
                <c:ptCount val="5"/>
                <c:pt idx="0">
                  <c:v>442.78887703661934</c:v>
                </c:pt>
                <c:pt idx="1">
                  <c:v>441.32649338988358</c:v>
                </c:pt>
                <c:pt idx="2">
                  <c:v>243.7759486333008</c:v>
                </c:pt>
                <c:pt idx="3">
                  <c:v>167.2980827386844</c:v>
                </c:pt>
                <c:pt idx="4">
                  <c:v>187.8886159988302</c:v>
                </c:pt>
              </c:numCache>
            </c:numRef>
          </c:val>
          <c:extLst>
            <c:ext xmlns:c16="http://schemas.microsoft.com/office/drawing/2014/chart" uri="{C3380CC4-5D6E-409C-BE32-E72D297353CC}">
              <c16:uniqueId val="{00000000-B8F8-42E4-8521-99A2D8D1A301}"/>
            </c:ext>
          </c:extLst>
        </c:ser>
        <c:dLbls>
          <c:showLegendKey val="0"/>
          <c:showVal val="0"/>
          <c:showCatName val="0"/>
          <c:showSerName val="0"/>
          <c:showPercent val="0"/>
          <c:showBubbleSize val="0"/>
        </c:dLbls>
        <c:gapWidth val="219"/>
        <c:overlap val="-27"/>
        <c:axId val="2082306751"/>
        <c:axId val="2082307231"/>
      </c:barChart>
      <c:catAx>
        <c:axId val="208230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82307231"/>
        <c:crosses val="autoZero"/>
        <c:auto val="1"/>
        <c:lblAlgn val="ctr"/>
        <c:lblOffset val="100"/>
        <c:noMultiLvlLbl val="0"/>
      </c:catAx>
      <c:valAx>
        <c:axId val="208230723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82306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16934</xdr:colOff>
      <xdr:row>11</xdr:row>
      <xdr:rowOff>110066</xdr:rowOff>
    </xdr:from>
    <xdr:to>
      <xdr:col>7</xdr:col>
      <xdr:colOff>0</xdr:colOff>
      <xdr:row>23</xdr:row>
      <xdr:rowOff>177800</xdr:rowOff>
    </xdr:to>
    <xdr:graphicFrame macro="">
      <xdr:nvGraphicFramePr>
        <xdr:cNvPr id="9" name="Chart 8">
          <a:extLst>
            <a:ext uri="{FF2B5EF4-FFF2-40B4-BE49-F238E27FC236}">
              <a16:creationId xmlns:a16="http://schemas.microsoft.com/office/drawing/2014/main" id="{757E84AB-3BA1-4AFD-B54D-E51DF0E45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7</xdr:col>
      <xdr:colOff>0</xdr:colOff>
      <xdr:row>36</xdr:row>
      <xdr:rowOff>130968</xdr:rowOff>
    </xdr:to>
    <xdr:graphicFrame macro="">
      <xdr:nvGraphicFramePr>
        <xdr:cNvPr id="10" name="Chart 9">
          <a:extLst>
            <a:ext uri="{FF2B5EF4-FFF2-40B4-BE49-F238E27FC236}">
              <a16:creationId xmlns:a16="http://schemas.microsoft.com/office/drawing/2014/main" id="{07524480-E266-43B7-87DC-84B1AE68A8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86B0-40C6-4CEA-BB66-FF760FE79FD8}">
  <sheetPr>
    <tabColor rgb="FF92D050"/>
  </sheetPr>
  <dimension ref="B1:G31"/>
  <sheetViews>
    <sheetView showGridLines="0" tabSelected="1" zoomScale="80" zoomScaleNormal="80" workbookViewId="0">
      <selection activeCell="C30" sqref="C30"/>
    </sheetView>
  </sheetViews>
  <sheetFormatPr defaultRowHeight="14.5" x14ac:dyDescent="0.35"/>
  <cols>
    <col min="1" max="1" width="4" customWidth="1"/>
    <col min="2" max="2" width="50" customWidth="1"/>
    <col min="3" max="3" width="24.1796875" customWidth="1"/>
    <col min="4" max="4" width="13.81640625" customWidth="1"/>
    <col min="5" max="5" width="46.81640625" customWidth="1"/>
    <col min="6" max="6" width="24.54296875" customWidth="1"/>
    <col min="7" max="7" width="26.6328125" customWidth="1"/>
  </cols>
  <sheetData>
    <row r="1" spans="2:7" ht="15" thickBot="1" x14ac:dyDescent="0.4"/>
    <row r="2" spans="2:7" ht="15" thickBot="1" x14ac:dyDescent="0.4">
      <c r="B2" s="2" t="s">
        <v>11</v>
      </c>
      <c r="C2" s="103" t="s">
        <v>272</v>
      </c>
      <c r="D2" s="25" t="s">
        <v>488</v>
      </c>
      <c r="E2" s="118" t="s">
        <v>563</v>
      </c>
      <c r="F2" s="119"/>
      <c r="G2" s="120"/>
    </row>
    <row r="3" spans="2:7" ht="15" thickBot="1" x14ac:dyDescent="0.4">
      <c r="B3" s="44" t="s">
        <v>456</v>
      </c>
      <c r="C3" s="66" t="str">
        <f>VLOOKUP($C$2,country_ISO,2,FALSE)</f>
        <v>LMIC</v>
      </c>
      <c r="E3" s="44"/>
      <c r="G3" s="107"/>
    </row>
    <row r="4" spans="2:7" x14ac:dyDescent="0.35">
      <c r="B4" s="44" t="s">
        <v>457</v>
      </c>
      <c r="C4" s="66" t="str">
        <f>VLOOKUP($C$2,country_ISO,4,FALSE)</f>
        <v>IBRD</v>
      </c>
      <c r="D4" s="14"/>
      <c r="E4" s="48" t="s">
        <v>516</v>
      </c>
      <c r="F4" s="108"/>
      <c r="G4" s="109" t="s">
        <v>504</v>
      </c>
    </row>
    <row r="5" spans="2:7" ht="15" thickBot="1" x14ac:dyDescent="0.4">
      <c r="B5" s="44" t="s">
        <v>486</v>
      </c>
      <c r="C5" s="66" t="str">
        <f>VLOOKUP($C$2,country_ISO,5,FALSE)</f>
        <v>IRN</v>
      </c>
      <c r="E5" s="110" t="s">
        <v>485</v>
      </c>
      <c r="F5" s="111">
        <f>VLOOKUP($C$5,final_results_all,11,FALSE)/1000000</f>
        <v>1524.7563389530328</v>
      </c>
      <c r="G5" s="92">
        <f>(F5*1000000)/$C$6</f>
        <v>442.78887703661934</v>
      </c>
    </row>
    <row r="6" spans="2:7" ht="15" thickBot="1" x14ac:dyDescent="0.4">
      <c r="B6" s="79" t="s">
        <v>561</v>
      </c>
      <c r="C6" s="104">
        <f>VLOOKUP($C$5,lookup_full_data,128,FALSE)</f>
        <v>3443529</v>
      </c>
      <c r="E6" s="44" t="s">
        <v>496</v>
      </c>
      <c r="F6" s="111">
        <f>VLOOKUP($C$5,final_results_all,3,FALSE)/1000000</f>
        <v>1519.7205784563726</v>
      </c>
      <c r="G6" s="92">
        <f>(F6*1000000)/$C$6</f>
        <v>441.32649338988358</v>
      </c>
    </row>
    <row r="7" spans="2:7" ht="15" thickBot="1" x14ac:dyDescent="0.4">
      <c r="B7" s="117"/>
      <c r="C7" s="117"/>
      <c r="E7" s="112" t="s">
        <v>555</v>
      </c>
      <c r="F7" s="113">
        <f>VLOOKUP($C$5,final_results_all,4,FALSE)/1000000</f>
        <v>839.44954862128168</v>
      </c>
      <c r="G7" s="93">
        <f>(F7*1000000)/$C$6</f>
        <v>243.7759486333008</v>
      </c>
    </row>
    <row r="8" spans="2:7" ht="15" thickBot="1" x14ac:dyDescent="0.4">
      <c r="B8" s="115" t="s">
        <v>515</v>
      </c>
      <c r="C8" s="116"/>
      <c r="E8" s="44"/>
      <c r="G8" s="45"/>
    </row>
    <row r="9" spans="2:7" x14ac:dyDescent="0.35">
      <c r="B9" s="44" t="s">
        <v>505</v>
      </c>
      <c r="C9" s="67">
        <f>IF(VLOOKUP($C$5,lookup_full_data,16,FALSE)=0,(VLOOKUP($C$5,lookup_full_data,15,FALSE)),(VLOOKUP($C$5,lookup_full_data,16,FALSE)))</f>
        <v>626992.05029365327</v>
      </c>
      <c r="E9" s="48" t="s">
        <v>554</v>
      </c>
      <c r="F9" s="108"/>
      <c r="G9" s="109" t="s">
        <v>504</v>
      </c>
    </row>
    <row r="10" spans="2:7" x14ac:dyDescent="0.35">
      <c r="B10" s="44" t="s">
        <v>506</v>
      </c>
      <c r="C10" s="67">
        <f>IF(VLOOKUP($C$5,lookup_full_data,31,FALSE)=0,(VLOOKUP($C$5,lookup_full_data,30,FALSE)),(VLOOKUP($C$5,lookup_full_data,31,FALSE)))</f>
        <v>7080.6099869673699</v>
      </c>
      <c r="E10" s="114" t="s">
        <v>556</v>
      </c>
      <c r="F10" s="111">
        <f>VLOOKUP($C$5,final_results_all,13,FALSE)/1000000</f>
        <v>576.09579955505922</v>
      </c>
      <c r="G10" s="92">
        <f>(F10*1000000)/$C$6</f>
        <v>167.2980827386844</v>
      </c>
    </row>
    <row r="11" spans="2:7" ht="15" thickBot="1" x14ac:dyDescent="0.4">
      <c r="B11" s="46" t="s">
        <v>490</v>
      </c>
      <c r="C11" s="49">
        <f>VLOOKUP($C$5,lookup_full_data,117,FALSE)*1000</f>
        <v>89172767</v>
      </c>
      <c r="E11" s="112" t="s">
        <v>557</v>
      </c>
      <c r="F11" s="113">
        <f>VLOOKUP($C$5,final_results_all,15,FALSE)/1000000</f>
        <v>646.9998979618357</v>
      </c>
      <c r="G11" s="93">
        <f>(F11*1000000)/$C$6</f>
        <v>187.8886159988302</v>
      </c>
    </row>
    <row r="12" spans="2:7" ht="15" thickBot="1" x14ac:dyDescent="0.4"/>
    <row r="13" spans="2:7" x14ac:dyDescent="0.35">
      <c r="B13" s="115" t="s">
        <v>460</v>
      </c>
      <c r="C13" s="116"/>
    </row>
    <row r="14" spans="2:7" x14ac:dyDescent="0.35">
      <c r="B14" s="44" t="s">
        <v>528</v>
      </c>
      <c r="C14" s="57">
        <f>VLOOKUP($C$5,lookup_full_data,152,FALSE)/100</f>
        <v>0.74309999999999998</v>
      </c>
    </row>
    <row r="15" spans="2:7" x14ac:dyDescent="0.35">
      <c r="B15" s="44" t="s">
        <v>529</v>
      </c>
      <c r="C15" s="45"/>
    </row>
    <row r="16" spans="2:7" x14ac:dyDescent="0.35">
      <c r="B16" s="77" t="s">
        <v>498</v>
      </c>
      <c r="C16" s="57">
        <f>VLOOKUP($C$5,lookup_full_data,153,FALSE)/100</f>
        <v>0.154</v>
      </c>
    </row>
    <row r="17" spans="2:3" ht="15" thickBot="1" x14ac:dyDescent="0.4">
      <c r="B17" s="78" t="s">
        <v>499</v>
      </c>
      <c r="C17" s="60">
        <f>VLOOKUP($C$5,lookup_full_data,154,FALSE)/100</f>
        <v>3.7000000000000005E-2</v>
      </c>
    </row>
    <row r="18" spans="2:3" ht="15" thickBot="1" x14ac:dyDescent="0.4"/>
    <row r="19" spans="2:3" x14ac:dyDescent="0.35">
      <c r="B19" s="115" t="s">
        <v>517</v>
      </c>
      <c r="C19" s="116"/>
    </row>
    <row r="20" spans="2:3" x14ac:dyDescent="0.35">
      <c r="B20" s="44" t="s">
        <v>502</v>
      </c>
      <c r="C20" s="67">
        <f>IF(VLOOKUP($C$5,lookup_full_data,41,FALSE)=0,VLOOKUP($C$5,lookup_full_data,40,FALSE),(VLOOKUP($C$5,lookup_full_data,41,FALSE)))</f>
        <v>38802.940730611896</v>
      </c>
    </row>
    <row r="21" spans="2:3" x14ac:dyDescent="0.35">
      <c r="B21" s="44" t="s">
        <v>491</v>
      </c>
      <c r="C21" s="50">
        <f>IF(VLOOKUP($C$5,lookup_full_data,46,FALSE)/100=0,VLOOKUP($C$5,lookup_full_data,45,FALSE)/100,VLOOKUP($C$5,lookup_full_data,46,FALSE)/100)</f>
        <v>5.7701377899999996E-2</v>
      </c>
    </row>
    <row r="22" spans="2:3" x14ac:dyDescent="0.35">
      <c r="B22" s="44" t="s">
        <v>489</v>
      </c>
      <c r="C22" s="67">
        <f>IF(VLOOKUP($C$5,lookup_full_data,56,FALSE)=0,VLOOKUP($C$5,lookup_full_data,55,FALSE),(VLOOKUP($C$5,lookup_full_data,56,FALSE)))</f>
        <v>441.32649338988358</v>
      </c>
    </row>
    <row r="23" spans="2:3" x14ac:dyDescent="0.35">
      <c r="B23" s="44" t="s">
        <v>492</v>
      </c>
      <c r="C23" s="67">
        <f>IF(VLOOKUP($C$5,lookup_full_data,66,FALSE)=0,VLOOKUP($C$5,lookup_full_data,65,FALSE),(VLOOKUP($C$5,lookup_full_data,66,FALSE)))</f>
        <v>243.77594863330077</v>
      </c>
    </row>
    <row r="24" spans="2:3" x14ac:dyDescent="0.35">
      <c r="B24" s="44" t="s">
        <v>493</v>
      </c>
      <c r="C24" s="67">
        <f>IF(VLOOKUP($C$5,lookup_full_data,76,FALSE)=0,VLOOKUP($C$5,lookup_full_data,75,FALSE),(VLOOKUP($C$5,lookup_full_data,76,FALSE)))</f>
        <v>196.48110133369801</v>
      </c>
    </row>
    <row r="25" spans="2:3" x14ac:dyDescent="0.35">
      <c r="B25" s="51" t="s">
        <v>494</v>
      </c>
      <c r="C25" s="67">
        <f>IF(VLOOKUP($C$5,lookup_full_data,96,FALSE)=0,VLOOKUP($C$5,lookup_full_data,95,FALSE),(VLOOKUP($C$5,lookup_full_data,96,FALSE)))</f>
        <v>152.32210844700236</v>
      </c>
    </row>
    <row r="26" spans="2:3" ht="15" thickBot="1" x14ac:dyDescent="0.4">
      <c r="B26" s="46" t="s">
        <v>495</v>
      </c>
      <c r="C26" s="68">
        <f>IF(VLOOKUP($C$5,lookup_full_data,86,FALSE)=0,VLOOKUP($C$5,lookup_full_data,85,FALSE),(VLOOKUP($C$5,lookup_full_data,86,FALSE)))</f>
        <v>1.0694512703592001</v>
      </c>
    </row>
    <row r="30" spans="2:3" ht="52.5" customHeight="1" x14ac:dyDescent="0.35">
      <c r="B30" s="128" t="s">
        <v>562</v>
      </c>
    </row>
    <row r="31" spans="2:3" x14ac:dyDescent="0.35">
      <c r="B31" s="127"/>
    </row>
  </sheetData>
  <mergeCells count="5">
    <mergeCell ref="B8:C8"/>
    <mergeCell ref="B7:C7"/>
    <mergeCell ref="B19:C19"/>
    <mergeCell ref="B13:C13"/>
    <mergeCell ref="E2:G2"/>
  </mergeCells>
  <dataValidations count="1">
    <dataValidation type="list" allowBlank="1" showInputMessage="1" showErrorMessage="1" sqref="C2" xr:uid="{B8E9F215-DF27-42E5-AA1F-A7F3168D72EE}">
      <formula1>alpha_country</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0D620-A08C-4125-995C-69CA4C0B1A2F}">
  <dimension ref="A1:GG378"/>
  <sheetViews>
    <sheetView workbookViewId="0">
      <pane xSplit="6" ySplit="2" topLeftCell="G3" activePane="bottomRight" state="frozen"/>
      <selection pane="topRight"/>
      <selection pane="bottomLeft"/>
      <selection pane="bottomRight"/>
    </sheetView>
  </sheetViews>
  <sheetFormatPr defaultRowHeight="14.5" x14ac:dyDescent="0.35"/>
  <cols>
    <col min="1" max="1" width="3.54296875" customWidth="1"/>
    <col min="2" max="2" width="25.1796875" style="22" bestFit="1" customWidth="1"/>
    <col min="3" max="3" width="10.54296875" style="22" customWidth="1"/>
    <col min="4" max="4" width="13.453125" style="22" customWidth="1"/>
    <col min="5" max="5" width="10.54296875" style="22" customWidth="1"/>
    <col min="6" max="6" width="12" style="22" customWidth="1"/>
    <col min="7" max="7" width="16.1796875" customWidth="1"/>
    <col min="8" max="11" width="13.54296875" customWidth="1"/>
    <col min="12" max="12" width="11.1796875" customWidth="1"/>
    <col min="13" max="16" width="11" customWidth="1"/>
    <col min="17" max="21" width="11" style="42" customWidth="1"/>
    <col min="22" max="26" width="11.1796875" customWidth="1"/>
    <col min="27" max="31" width="11.1796875" style="23" customWidth="1"/>
    <col min="32" max="36" width="11.1796875" style="39" customWidth="1"/>
    <col min="37" max="41" width="12.54296875" style="23" customWidth="1"/>
    <col min="42" max="46" width="12.54296875" style="39" customWidth="1"/>
    <col min="47" max="51" width="12.54296875" style="23" customWidth="1"/>
    <col min="52" max="56" width="10.1796875" customWidth="1"/>
    <col min="57" max="57" width="10.1796875" style="42" customWidth="1"/>
    <col min="58" max="58" width="12.54296875" style="42" bestFit="1" customWidth="1"/>
    <col min="59" max="61" width="10.1796875" style="42" customWidth="1"/>
    <col min="62" max="62" width="12.1796875" customWidth="1"/>
    <col min="63" max="64" width="20.81640625" customWidth="1"/>
    <col min="65" max="66" width="12.1796875" customWidth="1"/>
    <col min="67" max="71" width="12.1796875" style="42" customWidth="1"/>
    <col min="72" max="76" width="11.1796875" customWidth="1"/>
    <col min="77" max="81" width="11.1796875" style="42" customWidth="1"/>
    <col min="82" max="86" width="10.453125" customWidth="1"/>
    <col min="87" max="91" width="10.453125" style="42" customWidth="1"/>
    <col min="92" max="96" width="10.81640625" customWidth="1"/>
    <col min="97" max="101" width="10.81640625" style="42" customWidth="1"/>
    <col min="102" max="106" width="10.81640625" customWidth="1"/>
    <col min="107" max="116" width="10.81640625" style="42" customWidth="1"/>
    <col min="117" max="120" width="12.54296875" bestFit="1" customWidth="1"/>
    <col min="121" max="121" width="12.54296875" customWidth="1"/>
    <col min="122" max="127" width="10" customWidth="1"/>
    <col min="128" max="131" width="12.54296875" bestFit="1" customWidth="1"/>
    <col min="132" max="132" width="12.54296875" customWidth="1"/>
    <col min="133" max="137" width="12.54296875" bestFit="1" customWidth="1"/>
    <col min="138" max="138" width="12.54296875" customWidth="1"/>
    <col min="139" max="139" width="12.54296875" bestFit="1" customWidth="1"/>
    <col min="140" max="142" width="11.1796875" bestFit="1" customWidth="1"/>
    <col min="143" max="143" width="12.54296875" bestFit="1" customWidth="1"/>
    <col min="144" max="144" width="12.54296875" customWidth="1"/>
    <col min="145" max="145" width="12.54296875" bestFit="1" customWidth="1"/>
    <col min="146" max="151" width="12.54296875" customWidth="1"/>
    <col min="158" max="159" width="17.81640625" customWidth="1"/>
    <col min="160" max="164" width="20" customWidth="1"/>
    <col min="171" max="172" width="9" bestFit="1" customWidth="1"/>
    <col min="173" max="173" width="9.1796875" bestFit="1" customWidth="1"/>
    <col min="174" max="177" width="10.1796875" bestFit="1" customWidth="1"/>
    <col min="182" max="189" width="8.81640625" style="42"/>
  </cols>
  <sheetData>
    <row r="1" spans="1:189" ht="27" thickBot="1" x14ac:dyDescent="0.4">
      <c r="B1" s="33" t="s">
        <v>507</v>
      </c>
      <c r="C1" s="94">
        <v>2021</v>
      </c>
      <c r="D1" s="94" t="s">
        <v>545</v>
      </c>
      <c r="E1" s="1"/>
      <c r="F1" s="1"/>
      <c r="G1" s="2" t="s">
        <v>454</v>
      </c>
      <c r="H1" s="3"/>
      <c r="I1" s="3"/>
      <c r="J1" s="3"/>
      <c r="K1" s="3"/>
      <c r="L1" s="2" t="s">
        <v>455</v>
      </c>
      <c r="M1" s="11"/>
      <c r="N1" s="11"/>
      <c r="O1" s="11"/>
      <c r="P1" s="12"/>
      <c r="Q1" s="40" t="s">
        <v>508</v>
      </c>
      <c r="R1" s="41"/>
      <c r="S1" s="41"/>
      <c r="T1" s="41"/>
      <c r="U1" s="41"/>
      <c r="V1" s="2" t="s">
        <v>0</v>
      </c>
      <c r="W1" s="3"/>
      <c r="X1" s="3"/>
      <c r="Y1" s="3"/>
      <c r="Z1" s="3"/>
      <c r="AA1" s="5" t="s">
        <v>1</v>
      </c>
      <c r="AB1" s="6"/>
      <c r="AC1" s="6"/>
      <c r="AD1" s="6"/>
      <c r="AE1" s="7"/>
      <c r="AF1" s="40" t="s">
        <v>509</v>
      </c>
      <c r="AG1" s="55"/>
      <c r="AH1" s="55"/>
      <c r="AI1" s="55"/>
      <c r="AJ1" s="55"/>
      <c r="AK1" s="8" t="s">
        <v>461</v>
      </c>
      <c r="AL1" s="9"/>
      <c r="AM1" s="9"/>
      <c r="AN1" s="9"/>
      <c r="AO1" s="9"/>
      <c r="AP1" s="34" t="s">
        <v>510</v>
      </c>
      <c r="AQ1" s="35"/>
      <c r="AR1" s="35"/>
      <c r="AS1" s="35"/>
      <c r="AT1" s="35"/>
      <c r="AU1" s="8" t="s">
        <v>2</v>
      </c>
      <c r="AV1" s="9"/>
      <c r="AW1" s="9"/>
      <c r="AX1" s="9"/>
      <c r="AY1" s="10"/>
      <c r="AZ1" s="2" t="s">
        <v>3</v>
      </c>
      <c r="BA1" s="11"/>
      <c r="BB1" s="11"/>
      <c r="BC1" s="11"/>
      <c r="BD1" s="11"/>
      <c r="BE1" s="40" t="s">
        <v>511</v>
      </c>
      <c r="BF1" s="41"/>
      <c r="BG1" s="41"/>
      <c r="BH1" s="41"/>
      <c r="BI1" s="41"/>
      <c r="BJ1" s="2" t="s">
        <v>4</v>
      </c>
      <c r="BK1" s="11"/>
      <c r="BL1" s="11"/>
      <c r="BM1" s="11"/>
      <c r="BN1" s="11"/>
      <c r="BO1" s="40" t="s">
        <v>512</v>
      </c>
      <c r="BP1" s="41"/>
      <c r="BQ1" s="41"/>
      <c r="BR1" s="41"/>
      <c r="BS1" s="41"/>
      <c r="BT1" s="2" t="s">
        <v>5</v>
      </c>
      <c r="BU1" s="11"/>
      <c r="BV1" s="11"/>
      <c r="BW1" s="11"/>
      <c r="BX1" s="11"/>
      <c r="BY1" s="40" t="s">
        <v>513</v>
      </c>
      <c r="BZ1" s="41"/>
      <c r="CA1" s="41"/>
      <c r="CB1" s="41"/>
      <c r="CC1" s="41"/>
      <c r="CD1" s="2" t="s">
        <v>6</v>
      </c>
      <c r="CE1" s="11"/>
      <c r="CF1" s="11"/>
      <c r="CG1" s="11"/>
      <c r="CH1" s="11"/>
      <c r="CI1" s="40" t="s">
        <v>514</v>
      </c>
      <c r="CJ1" s="41"/>
      <c r="CK1" s="41"/>
      <c r="CL1" s="41"/>
      <c r="CM1" s="41"/>
      <c r="CN1" s="2" t="s">
        <v>7</v>
      </c>
      <c r="CO1" s="11"/>
      <c r="CP1" s="11"/>
      <c r="CQ1" s="11"/>
      <c r="CR1" s="11"/>
      <c r="CS1" s="40" t="s">
        <v>519</v>
      </c>
      <c r="CT1" s="41"/>
      <c r="CU1" s="41"/>
      <c r="CV1" s="41"/>
      <c r="CW1" s="56"/>
      <c r="CX1" s="2" t="s">
        <v>497</v>
      </c>
      <c r="CY1" s="11"/>
      <c r="CZ1" s="11"/>
      <c r="DA1" s="11"/>
      <c r="DB1" s="12"/>
      <c r="DC1" s="40" t="s">
        <v>520</v>
      </c>
      <c r="DD1" s="41"/>
      <c r="DE1" s="41"/>
      <c r="DF1" s="41"/>
      <c r="DG1" s="41"/>
      <c r="DH1" s="40" t="s">
        <v>521</v>
      </c>
      <c r="DI1" s="41"/>
      <c r="DJ1" s="41"/>
      <c r="DK1" s="41"/>
      <c r="DL1" s="56"/>
      <c r="DM1" s="2" t="s">
        <v>8</v>
      </c>
      <c r="DN1" s="11"/>
      <c r="DO1" s="11"/>
      <c r="DP1" s="11"/>
      <c r="DQ1" s="11"/>
      <c r="DR1" s="12"/>
      <c r="DS1" s="3" t="s">
        <v>472</v>
      </c>
      <c r="DT1" s="11"/>
      <c r="DU1" s="11"/>
      <c r="DV1" s="11"/>
      <c r="DW1" s="11"/>
      <c r="DX1" s="2" t="s">
        <v>464</v>
      </c>
      <c r="DY1" s="11"/>
      <c r="DZ1" s="11"/>
      <c r="EA1" s="11"/>
      <c r="EB1" s="11"/>
      <c r="EC1" s="12"/>
      <c r="ED1" s="2" t="s">
        <v>9</v>
      </c>
      <c r="EE1" s="11"/>
      <c r="EF1" s="11"/>
      <c r="EG1" s="11"/>
      <c r="EH1" s="11"/>
      <c r="EI1" s="12"/>
      <c r="EJ1" s="2" t="s">
        <v>10</v>
      </c>
      <c r="EK1" s="11"/>
      <c r="EL1" s="11"/>
      <c r="EM1" s="11"/>
      <c r="EN1" s="11"/>
      <c r="EO1" s="12"/>
      <c r="EP1" s="3" t="s">
        <v>465</v>
      </c>
      <c r="EQ1" s="11"/>
      <c r="ER1" s="11"/>
      <c r="ES1" s="11"/>
      <c r="ET1" s="11"/>
      <c r="EU1" s="11"/>
      <c r="EV1" s="2" t="s">
        <v>471</v>
      </c>
      <c r="EW1" s="3"/>
      <c r="EX1" s="3"/>
      <c r="EY1" s="3"/>
      <c r="EZ1" s="3"/>
      <c r="FA1" s="4"/>
      <c r="FB1" s="121" t="s">
        <v>475</v>
      </c>
      <c r="FC1" s="122"/>
      <c r="FD1" s="76" t="s">
        <v>522</v>
      </c>
      <c r="FE1" s="2" t="s">
        <v>527</v>
      </c>
      <c r="FF1" s="11"/>
      <c r="FG1" s="12"/>
      <c r="FH1" s="70"/>
      <c r="FI1" s="86" t="s">
        <v>544</v>
      </c>
      <c r="FJ1" s="87"/>
      <c r="FK1" s="87"/>
      <c r="FL1" s="87"/>
      <c r="FM1" s="88"/>
      <c r="FN1" s="48" t="s">
        <v>547</v>
      </c>
      <c r="FO1" s="70"/>
      <c r="FP1" s="70"/>
      <c r="FQ1" s="47"/>
      <c r="FR1" s="13" t="s">
        <v>548</v>
      </c>
      <c r="FV1" s="48" t="s">
        <v>549</v>
      </c>
      <c r="FW1" s="70"/>
      <c r="FX1" s="70"/>
      <c r="FY1" s="47"/>
      <c r="FZ1" s="101" t="s">
        <v>550</v>
      </c>
      <c r="GD1" s="101" t="s">
        <v>551</v>
      </c>
    </row>
    <row r="2" spans="1:189" ht="58.5" thickBot="1" x14ac:dyDescent="0.4">
      <c r="A2" s="80" t="s">
        <v>530</v>
      </c>
      <c r="B2" s="2" t="s">
        <v>11</v>
      </c>
      <c r="C2" s="26" t="s">
        <v>456</v>
      </c>
      <c r="D2" s="26" t="s">
        <v>535</v>
      </c>
      <c r="E2" s="26" t="s">
        <v>457</v>
      </c>
      <c r="F2" s="4" t="s">
        <v>12</v>
      </c>
      <c r="G2" s="15">
        <v>2018</v>
      </c>
      <c r="H2" s="16">
        <v>2019</v>
      </c>
      <c r="I2" s="16">
        <v>2020</v>
      </c>
      <c r="J2" s="16">
        <v>2021</v>
      </c>
      <c r="K2" s="16">
        <v>2022</v>
      </c>
      <c r="L2" s="15">
        <v>2018</v>
      </c>
      <c r="M2" s="16">
        <v>2019</v>
      </c>
      <c r="N2" s="16">
        <v>2020</v>
      </c>
      <c r="O2" s="16">
        <v>2021</v>
      </c>
      <c r="P2" s="17">
        <v>2022</v>
      </c>
      <c r="Q2" s="52">
        <v>2018</v>
      </c>
      <c r="R2" s="53">
        <v>2019</v>
      </c>
      <c r="S2" s="53">
        <v>2020</v>
      </c>
      <c r="T2" s="53">
        <v>2021</v>
      </c>
      <c r="U2" s="54">
        <v>2022</v>
      </c>
      <c r="V2" s="15">
        <v>2018</v>
      </c>
      <c r="W2" s="16">
        <v>2019</v>
      </c>
      <c r="X2" s="16">
        <v>2020</v>
      </c>
      <c r="Y2" s="16">
        <v>2021</v>
      </c>
      <c r="Z2" s="16">
        <v>2022</v>
      </c>
      <c r="AA2" s="18">
        <v>2018</v>
      </c>
      <c r="AB2" s="19">
        <v>2019</v>
      </c>
      <c r="AC2" s="19">
        <v>2020</v>
      </c>
      <c r="AD2" s="19">
        <v>2021</v>
      </c>
      <c r="AE2" s="20">
        <v>2022</v>
      </c>
      <c r="AF2" s="37">
        <v>2018</v>
      </c>
      <c r="AG2" s="37">
        <v>2019</v>
      </c>
      <c r="AH2" s="37">
        <v>2020</v>
      </c>
      <c r="AI2" s="37">
        <v>2021</v>
      </c>
      <c r="AJ2" s="37">
        <v>2022</v>
      </c>
      <c r="AK2" s="18">
        <v>2018</v>
      </c>
      <c r="AL2" s="19">
        <v>2019</v>
      </c>
      <c r="AM2" s="19">
        <v>2020</v>
      </c>
      <c r="AN2" s="19">
        <v>2021</v>
      </c>
      <c r="AO2" s="19">
        <v>2022</v>
      </c>
      <c r="AP2" s="36">
        <v>2018</v>
      </c>
      <c r="AQ2" s="37">
        <v>2019</v>
      </c>
      <c r="AR2" s="37">
        <v>2020</v>
      </c>
      <c r="AS2" s="37">
        <v>2021</v>
      </c>
      <c r="AT2" s="38">
        <v>2022</v>
      </c>
      <c r="AU2" s="18">
        <v>2018</v>
      </c>
      <c r="AV2" s="19">
        <v>2019</v>
      </c>
      <c r="AW2" s="19">
        <v>2020</v>
      </c>
      <c r="AX2" s="19">
        <v>2021</v>
      </c>
      <c r="AY2" s="20">
        <v>2022</v>
      </c>
      <c r="AZ2" s="18">
        <v>2018</v>
      </c>
      <c r="BA2" s="19">
        <v>2019</v>
      </c>
      <c r="BB2" s="19">
        <v>2020</v>
      </c>
      <c r="BC2" s="19">
        <v>2021</v>
      </c>
      <c r="BD2" s="19">
        <v>2022</v>
      </c>
      <c r="BE2" s="36">
        <v>2018</v>
      </c>
      <c r="BF2" s="37">
        <v>2019</v>
      </c>
      <c r="BG2" s="37">
        <v>2020</v>
      </c>
      <c r="BH2" s="37">
        <v>2021</v>
      </c>
      <c r="BI2" s="37">
        <v>2022</v>
      </c>
      <c r="BJ2" s="18">
        <v>2018</v>
      </c>
      <c r="BK2" s="19">
        <v>2019</v>
      </c>
      <c r="BL2" s="19">
        <v>2020</v>
      </c>
      <c r="BM2" s="19">
        <v>2021</v>
      </c>
      <c r="BN2" s="19">
        <v>2022</v>
      </c>
      <c r="BO2" s="36">
        <v>2018</v>
      </c>
      <c r="BP2" s="37">
        <v>2019</v>
      </c>
      <c r="BQ2" s="37">
        <v>2020</v>
      </c>
      <c r="BR2" s="37">
        <v>2021</v>
      </c>
      <c r="BS2" s="37">
        <v>2022</v>
      </c>
      <c r="BT2" s="18">
        <v>2018</v>
      </c>
      <c r="BU2" s="19">
        <v>2019</v>
      </c>
      <c r="BV2" s="19">
        <v>2020</v>
      </c>
      <c r="BW2" s="19">
        <v>2021</v>
      </c>
      <c r="BX2" s="19">
        <v>2022</v>
      </c>
      <c r="BY2" s="36">
        <v>2018</v>
      </c>
      <c r="BZ2" s="37">
        <v>2019</v>
      </c>
      <c r="CA2" s="37">
        <v>2020</v>
      </c>
      <c r="CB2" s="37">
        <v>2021</v>
      </c>
      <c r="CC2" s="37">
        <v>2022</v>
      </c>
      <c r="CD2" s="18">
        <v>2018</v>
      </c>
      <c r="CE2" s="19">
        <v>2019</v>
      </c>
      <c r="CF2" s="19">
        <v>2020</v>
      </c>
      <c r="CG2" s="19">
        <v>2021</v>
      </c>
      <c r="CH2" s="19">
        <v>2022</v>
      </c>
      <c r="CI2" s="36">
        <v>2018</v>
      </c>
      <c r="CJ2" s="37">
        <v>2019</v>
      </c>
      <c r="CK2" s="37">
        <v>2020</v>
      </c>
      <c r="CL2" s="37">
        <v>2021</v>
      </c>
      <c r="CM2" s="37">
        <v>2022</v>
      </c>
      <c r="CN2" s="18">
        <v>2018</v>
      </c>
      <c r="CO2" s="19">
        <v>2019</v>
      </c>
      <c r="CP2" s="19">
        <v>2020</v>
      </c>
      <c r="CQ2" s="19">
        <v>2021</v>
      </c>
      <c r="CR2" s="19">
        <v>2022</v>
      </c>
      <c r="CS2" s="36">
        <v>2018</v>
      </c>
      <c r="CT2" s="37">
        <v>2019</v>
      </c>
      <c r="CU2" s="37">
        <v>2020</v>
      </c>
      <c r="CV2" s="37">
        <v>2021</v>
      </c>
      <c r="CW2" s="38">
        <v>2022</v>
      </c>
      <c r="CX2" s="72">
        <v>2018</v>
      </c>
      <c r="CY2" s="73">
        <v>2019</v>
      </c>
      <c r="CZ2" s="73">
        <v>2020</v>
      </c>
      <c r="DA2" s="73">
        <v>2021</v>
      </c>
      <c r="DB2" s="74">
        <v>2022</v>
      </c>
      <c r="DC2" s="36">
        <v>2018</v>
      </c>
      <c r="DD2" s="37">
        <v>2019</v>
      </c>
      <c r="DE2" s="37">
        <v>2020</v>
      </c>
      <c r="DF2" s="37">
        <v>2021</v>
      </c>
      <c r="DG2" s="38">
        <v>2022</v>
      </c>
      <c r="DH2" s="36">
        <v>2018</v>
      </c>
      <c r="DI2" s="37">
        <v>2019</v>
      </c>
      <c r="DJ2" s="37">
        <v>2020</v>
      </c>
      <c r="DK2" s="37">
        <v>2021</v>
      </c>
      <c r="DL2" s="38">
        <v>2022</v>
      </c>
      <c r="DM2" s="18">
        <v>2018</v>
      </c>
      <c r="DN2" s="19">
        <v>2019</v>
      </c>
      <c r="DO2" s="19">
        <v>2020</v>
      </c>
      <c r="DP2" s="19">
        <v>2021</v>
      </c>
      <c r="DQ2" s="29" t="s">
        <v>466</v>
      </c>
      <c r="DR2" s="21" t="s">
        <v>467</v>
      </c>
      <c r="DS2" s="29">
        <v>2018</v>
      </c>
      <c r="DT2" s="29">
        <v>2019</v>
      </c>
      <c r="DU2" s="29">
        <v>2021</v>
      </c>
      <c r="DV2" s="29">
        <v>2021</v>
      </c>
      <c r="DW2" s="29">
        <v>2022</v>
      </c>
      <c r="DX2" s="18">
        <v>2018</v>
      </c>
      <c r="DY2" s="19">
        <v>2019</v>
      </c>
      <c r="DZ2" s="19">
        <v>2020</v>
      </c>
      <c r="EA2" s="19">
        <v>2021</v>
      </c>
      <c r="EB2" s="19">
        <v>2022</v>
      </c>
      <c r="EC2" s="27" t="s">
        <v>462</v>
      </c>
      <c r="ED2" s="19">
        <v>2018</v>
      </c>
      <c r="EE2" s="19">
        <v>2019</v>
      </c>
      <c r="EF2" s="19">
        <v>2020</v>
      </c>
      <c r="EG2" s="19">
        <v>2021</v>
      </c>
      <c r="EH2" s="19">
        <v>2022</v>
      </c>
      <c r="EI2" s="20">
        <v>2023</v>
      </c>
      <c r="EJ2" s="18">
        <v>2018</v>
      </c>
      <c r="EK2" s="19">
        <v>2019</v>
      </c>
      <c r="EL2" s="19">
        <v>2020</v>
      </c>
      <c r="EM2" s="19">
        <v>2021</v>
      </c>
      <c r="EN2" s="19">
        <v>2022</v>
      </c>
      <c r="EO2" s="20">
        <v>2023</v>
      </c>
      <c r="EP2" s="18">
        <v>2018</v>
      </c>
      <c r="EQ2" s="19">
        <v>2019</v>
      </c>
      <c r="ER2" s="19">
        <v>2020</v>
      </c>
      <c r="ES2" s="19">
        <v>2021</v>
      </c>
      <c r="ET2" s="19">
        <v>2022</v>
      </c>
      <c r="EU2" s="20">
        <v>2023</v>
      </c>
      <c r="EV2" s="15">
        <v>2005</v>
      </c>
      <c r="EW2" s="16">
        <v>2010</v>
      </c>
      <c r="EX2" s="16">
        <v>2015</v>
      </c>
      <c r="EY2" s="16">
        <v>2017</v>
      </c>
      <c r="EZ2" s="16">
        <v>2019</v>
      </c>
      <c r="FA2" s="17">
        <v>2021</v>
      </c>
      <c r="FB2" s="58" t="s">
        <v>473</v>
      </c>
      <c r="FC2" s="59" t="s">
        <v>474</v>
      </c>
      <c r="FD2" s="75" t="s">
        <v>523</v>
      </c>
      <c r="FE2" s="75" t="s">
        <v>524</v>
      </c>
      <c r="FF2" s="75" t="s">
        <v>525</v>
      </c>
      <c r="FG2" s="75" t="s">
        <v>526</v>
      </c>
      <c r="FH2" s="4" t="s">
        <v>12</v>
      </c>
      <c r="FI2" s="89">
        <v>2018</v>
      </c>
      <c r="FJ2" s="90">
        <v>2019</v>
      </c>
      <c r="FK2" s="90">
        <v>2020</v>
      </c>
      <c r="FL2" s="90">
        <v>2021</v>
      </c>
      <c r="FM2" s="91">
        <v>2022</v>
      </c>
      <c r="FN2" s="52">
        <v>2018</v>
      </c>
      <c r="FO2" s="53">
        <v>2019</v>
      </c>
      <c r="FP2" s="53">
        <v>2020</v>
      </c>
      <c r="FQ2" s="54">
        <v>2021</v>
      </c>
      <c r="FR2" s="100">
        <v>2018</v>
      </c>
      <c r="FS2" s="100">
        <v>2019</v>
      </c>
      <c r="FT2" s="100">
        <v>2020</v>
      </c>
      <c r="FU2" s="100">
        <v>2021</v>
      </c>
      <c r="FV2" s="52">
        <v>2018</v>
      </c>
      <c r="FW2" s="53">
        <v>2019</v>
      </c>
      <c r="FX2" s="53">
        <v>2020</v>
      </c>
      <c r="FY2" s="54">
        <v>2021</v>
      </c>
      <c r="FZ2" s="52">
        <v>2018</v>
      </c>
      <c r="GA2" s="53">
        <v>2019</v>
      </c>
      <c r="GB2" s="53">
        <v>2020</v>
      </c>
      <c r="GC2" s="54">
        <v>2021</v>
      </c>
      <c r="GD2" s="100">
        <v>2018</v>
      </c>
      <c r="GE2" s="100">
        <v>2019</v>
      </c>
      <c r="GF2" s="100">
        <v>2020</v>
      </c>
      <c r="GG2" s="100">
        <v>2021</v>
      </c>
    </row>
    <row r="3" spans="1:189" x14ac:dyDescent="0.35">
      <c r="A3" t="s">
        <v>533</v>
      </c>
      <c r="B3" s="22" t="s">
        <v>13</v>
      </c>
      <c r="C3" s="22" t="s">
        <v>14</v>
      </c>
      <c r="D3" s="22" t="s">
        <v>536</v>
      </c>
      <c r="F3" s="22" t="s">
        <v>15</v>
      </c>
      <c r="G3" s="24">
        <v>3276.1843575419002</v>
      </c>
      <c r="H3" s="24">
        <v>3395.7988826815599</v>
      </c>
      <c r="I3" s="24">
        <v>2558.90630388098</v>
      </c>
      <c r="J3" s="24">
        <v>3103.1841015135396</v>
      </c>
      <c r="K3" s="24">
        <v>3544.7077880566403</v>
      </c>
      <c r="L3" s="24">
        <v>3303.13246593437</v>
      </c>
      <c r="M3" s="24">
        <v>3227.0667145022503</v>
      </c>
      <c r="N3" s="24">
        <v>2453.1328468940201</v>
      </c>
      <c r="O3" s="24">
        <v>3131.16299136718</v>
      </c>
      <c r="P3" s="24">
        <v>3458.6299538575099</v>
      </c>
      <c r="Q3" s="43">
        <v>4246.5820993062553</v>
      </c>
      <c r="R3" s="43">
        <v>4148.7902421121344</v>
      </c>
      <c r="S3" s="43">
        <v>3153.8032889315323</v>
      </c>
      <c r="T3" s="43">
        <v>4025.4942380546622</v>
      </c>
      <c r="U3" s="43">
        <v>4446.4932005144556</v>
      </c>
      <c r="V3" s="23">
        <v>30918.483584132984</v>
      </c>
      <c r="W3" s="23">
        <v>31902.8098183195</v>
      </c>
      <c r="X3" s="23">
        <v>24008.12782174769</v>
      </c>
      <c r="Y3" s="23">
        <v>29127.75938419086</v>
      </c>
      <c r="Z3" s="23">
        <v>33300.838818701137</v>
      </c>
      <c r="AA3" s="23">
        <v>31172.802192619674</v>
      </c>
      <c r="AB3" s="23">
        <v>30317.60690800858</v>
      </c>
      <c r="AC3" s="23">
        <v>23015.741866998385</v>
      </c>
      <c r="AD3" s="23">
        <v>29390.3807256369</v>
      </c>
      <c r="AE3" s="23">
        <v>32492.17862612156</v>
      </c>
      <c r="AF3" s="39">
        <v>40076.46231013241</v>
      </c>
      <c r="AG3" s="39">
        <v>38977.003834126874</v>
      </c>
      <c r="AH3" s="39">
        <v>29589.560340869128</v>
      </c>
      <c r="AI3" s="39">
        <v>37784.940800422948</v>
      </c>
      <c r="AJ3" s="39">
        <v>41772.682610873737</v>
      </c>
      <c r="AP3" s="39">
        <v>0</v>
      </c>
      <c r="AQ3" s="39">
        <v>0</v>
      </c>
      <c r="AR3" s="39">
        <v>0</v>
      </c>
      <c r="AS3" s="39">
        <v>0</v>
      </c>
      <c r="AT3" s="39">
        <v>0</v>
      </c>
      <c r="AZ3" s="23"/>
      <c r="BA3" s="23"/>
      <c r="BB3" s="23"/>
      <c r="BC3" s="23"/>
      <c r="BD3" s="23"/>
      <c r="BE3" s="39">
        <v>0</v>
      </c>
      <c r="BF3" s="39">
        <v>0</v>
      </c>
      <c r="BG3" s="39">
        <v>0</v>
      </c>
      <c r="BH3" s="39">
        <v>0</v>
      </c>
      <c r="BI3" s="39">
        <v>0</v>
      </c>
      <c r="BJ3" s="23"/>
      <c r="BK3" s="23"/>
      <c r="BL3" s="23"/>
      <c r="BM3" s="23"/>
      <c r="BN3" s="23"/>
      <c r="BO3" s="39">
        <v>0</v>
      </c>
      <c r="BP3" s="39">
        <v>0</v>
      </c>
      <c r="BQ3" s="39">
        <v>0</v>
      </c>
      <c r="BR3" s="39">
        <v>0</v>
      </c>
      <c r="BS3" s="39">
        <v>0</v>
      </c>
      <c r="BT3" s="23"/>
      <c r="BU3" s="23"/>
      <c r="BV3" s="23"/>
      <c r="BW3" s="23"/>
      <c r="BX3" s="23"/>
      <c r="BY3" s="39">
        <v>0</v>
      </c>
      <c r="BZ3" s="39">
        <v>0</v>
      </c>
      <c r="CA3" s="39">
        <v>0</v>
      </c>
      <c r="CB3" s="39">
        <v>0</v>
      </c>
      <c r="CC3" s="39">
        <v>0</v>
      </c>
      <c r="CD3" s="23"/>
      <c r="CE3" s="23"/>
      <c r="CF3" s="23"/>
      <c r="CG3" s="23"/>
      <c r="CH3" s="23"/>
      <c r="CI3" s="39">
        <v>0</v>
      </c>
      <c r="CJ3" s="39">
        <v>0</v>
      </c>
      <c r="CK3" s="39">
        <v>0</v>
      </c>
      <c r="CL3" s="39">
        <v>0</v>
      </c>
      <c r="CM3" s="39">
        <v>0</v>
      </c>
      <c r="CN3" s="23"/>
      <c r="CO3" s="23"/>
      <c r="CP3" s="23"/>
      <c r="CQ3" s="23"/>
      <c r="CR3" s="23"/>
      <c r="CS3" s="39">
        <v>0</v>
      </c>
      <c r="CT3" s="39">
        <v>0</v>
      </c>
      <c r="CU3" s="39">
        <v>0</v>
      </c>
      <c r="CV3" s="39">
        <v>0</v>
      </c>
      <c r="CW3" s="39">
        <v>0</v>
      </c>
      <c r="CX3" s="31"/>
      <c r="CY3" s="31"/>
      <c r="CZ3" s="31"/>
      <c r="DA3" s="31"/>
      <c r="DB3" s="31"/>
      <c r="DC3" s="39"/>
      <c r="DD3" s="39"/>
      <c r="DE3" s="39"/>
      <c r="DF3" s="39"/>
      <c r="DG3" s="39"/>
      <c r="DH3" s="39"/>
      <c r="DI3" s="39"/>
      <c r="DJ3" s="39"/>
      <c r="DK3" s="39"/>
      <c r="DL3" s="39"/>
      <c r="DM3" s="24">
        <v>105.706</v>
      </c>
      <c r="DN3" s="24">
        <v>106.217</v>
      </c>
      <c r="DO3" s="24">
        <v>106.66800000000001</v>
      </c>
      <c r="DP3" s="24">
        <v>106.501</v>
      </c>
      <c r="DQ3" s="24">
        <v>106.44499999999999</v>
      </c>
      <c r="DR3" s="24">
        <v>106.277</v>
      </c>
      <c r="DS3" s="24"/>
      <c r="DT3" s="24"/>
      <c r="DU3" s="24"/>
      <c r="DV3" s="24"/>
      <c r="DW3" s="24"/>
      <c r="DX3" s="24">
        <v>16009</v>
      </c>
      <c r="DY3" s="24">
        <v>17008</v>
      </c>
      <c r="DZ3" s="24">
        <v>17000</v>
      </c>
      <c r="EA3" s="24">
        <v>17000</v>
      </c>
      <c r="EB3" s="28">
        <v>17000</v>
      </c>
      <c r="EC3" s="28">
        <v>17000</v>
      </c>
      <c r="ED3" s="24">
        <v>0</v>
      </c>
      <c r="EE3" s="24">
        <v>0</v>
      </c>
      <c r="EF3" s="24">
        <v>0</v>
      </c>
      <c r="EG3" s="24">
        <v>0</v>
      </c>
      <c r="EH3" s="24">
        <v>0</v>
      </c>
      <c r="EI3" s="24">
        <v>0</v>
      </c>
      <c r="EJ3" s="24">
        <v>407</v>
      </c>
      <c r="EK3" s="24">
        <v>406</v>
      </c>
      <c r="EL3" s="24">
        <v>0</v>
      </c>
      <c r="EM3" s="24">
        <v>0</v>
      </c>
      <c r="EN3" s="24">
        <v>0</v>
      </c>
      <c r="EO3" s="24">
        <v>0</v>
      </c>
      <c r="EP3" s="24">
        <v>15602</v>
      </c>
      <c r="EQ3" s="24">
        <v>16602</v>
      </c>
      <c r="ER3" s="24">
        <v>17000</v>
      </c>
      <c r="ES3" s="24">
        <v>17000</v>
      </c>
      <c r="ET3" s="24">
        <v>17000</v>
      </c>
      <c r="EU3" s="24">
        <v>17000</v>
      </c>
      <c r="FH3" s="22" t="s">
        <v>15</v>
      </c>
      <c r="FI3" s="43">
        <v>35093.483644423737</v>
      </c>
      <c r="FJ3" s="43">
        <v>35116.878998105996</v>
      </c>
      <c r="FK3" s="43">
        <v>27474.007874399998</v>
      </c>
      <c r="FL3" s="43">
        <v>33930.770400000001</v>
      </c>
      <c r="FM3" s="43">
        <v>34779.81</v>
      </c>
      <c r="FN3" s="23"/>
      <c r="FO3" s="23"/>
      <c r="FP3" s="23"/>
      <c r="FQ3" s="23"/>
      <c r="FR3" s="23"/>
      <c r="FS3" s="23"/>
      <c r="FT3" s="23"/>
      <c r="FU3" s="23"/>
      <c r="FV3" s="14">
        <v>0</v>
      </c>
      <c r="FW3" s="14">
        <v>0</v>
      </c>
      <c r="FX3" s="14">
        <v>0</v>
      </c>
      <c r="FY3" s="14">
        <v>0</v>
      </c>
      <c r="FZ3" s="102">
        <v>0</v>
      </c>
      <c r="GA3" s="102">
        <v>0</v>
      </c>
      <c r="GB3" s="102">
        <v>0</v>
      </c>
      <c r="GC3" s="102">
        <v>0</v>
      </c>
      <c r="GD3" s="102">
        <v>0</v>
      </c>
      <c r="GE3" s="102">
        <v>0</v>
      </c>
      <c r="GF3" s="102">
        <v>0</v>
      </c>
      <c r="GG3" s="102">
        <v>0</v>
      </c>
    </row>
    <row r="4" spans="1:189" x14ac:dyDescent="0.35">
      <c r="A4" t="s">
        <v>533</v>
      </c>
      <c r="B4" s="22" t="s">
        <v>16</v>
      </c>
      <c r="C4" s="22" t="s">
        <v>14</v>
      </c>
      <c r="D4" s="22" t="s">
        <v>539</v>
      </c>
      <c r="F4" s="22" t="s">
        <v>17</v>
      </c>
      <c r="G4" s="24">
        <v>3218.41863167579</v>
      </c>
      <c r="H4" s="24">
        <v>3155.1502559119499</v>
      </c>
      <c r="I4" s="24">
        <v>2891.00246029153</v>
      </c>
      <c r="J4" s="24">
        <v>3325.1436932871397</v>
      </c>
      <c r="K4" s="24">
        <v>3352.0310942291399</v>
      </c>
      <c r="L4" s="24">
        <v>2949.5194802681099</v>
      </c>
      <c r="M4" s="24">
        <v>3008.9684504992501</v>
      </c>
      <c r="N4" s="24">
        <v>2672.4472263161201</v>
      </c>
      <c r="O4" s="24">
        <v>2893.918267005</v>
      </c>
      <c r="P4" s="24">
        <v>3148.8602930151501</v>
      </c>
      <c r="Q4" s="43">
        <v>3791.9692157784966</v>
      </c>
      <c r="R4" s="43">
        <v>3868.398161759123</v>
      </c>
      <c r="S4" s="43">
        <v>3435.7588348805198</v>
      </c>
      <c r="T4" s="43">
        <v>3720.4870335233441</v>
      </c>
      <c r="U4" s="43">
        <v>4048.2462908891625</v>
      </c>
      <c r="V4" s="23">
        <v>42904.811588335164</v>
      </c>
      <c r="W4" s="23">
        <v>41328.612392910247</v>
      </c>
      <c r="X4" s="23">
        <v>37207.238871190923</v>
      </c>
      <c r="Y4" s="23">
        <v>42072.31942312343</v>
      </c>
      <c r="Z4" s="23">
        <v>41992.772777975835</v>
      </c>
      <c r="AA4" s="23">
        <v>39320.11091768241</v>
      </c>
      <c r="AB4" s="23">
        <v>39413.80939312384</v>
      </c>
      <c r="AC4" s="23">
        <v>34394.430197118621</v>
      </c>
      <c r="AD4" s="23">
        <v>36616.117961953023</v>
      </c>
      <c r="AE4" s="23">
        <v>39447.538246832468</v>
      </c>
      <c r="AF4" s="39">
        <v>50550.827400297254</v>
      </c>
      <c r="AG4" s="39">
        <v>50671.28828784731</v>
      </c>
      <c r="AH4" s="39">
        <v>44218.260423172658</v>
      </c>
      <c r="AI4" s="39">
        <v>47074.512659404034</v>
      </c>
      <c r="AJ4" s="39">
        <v>50714.650868024262</v>
      </c>
      <c r="AK4" s="23">
        <v>237.37185565999999</v>
      </c>
      <c r="AL4" s="23">
        <v>231.05953123999998</v>
      </c>
      <c r="AM4" s="23">
        <v>254.02440679</v>
      </c>
      <c r="AN4" s="23">
        <v>277.09252436999998</v>
      </c>
      <c r="AO4" s="23">
        <v>0</v>
      </c>
      <c r="AP4" s="39">
        <v>288.14269575408929</v>
      </c>
      <c r="AQ4" s="39">
        <v>275.5208692670347</v>
      </c>
      <c r="AR4" s="39">
        <v>299.0175043889567</v>
      </c>
      <c r="AS4" s="39">
        <v>311.52958329870359</v>
      </c>
      <c r="AT4" s="39">
        <v>0</v>
      </c>
      <c r="AU4" s="23">
        <v>7.3754172300000009</v>
      </c>
      <c r="AV4" s="23">
        <v>7.3232459999999993</v>
      </c>
      <c r="AW4" s="23">
        <v>8.7867393500000013</v>
      </c>
      <c r="AX4" s="23">
        <v>8.3344936400000016</v>
      </c>
      <c r="AY4" s="23">
        <v>0</v>
      </c>
      <c r="AZ4" s="23">
        <v>3164.3884277299999</v>
      </c>
      <c r="BA4" s="23">
        <v>3026.5974121099998</v>
      </c>
      <c r="BB4" s="23">
        <v>3269.2973632799994</v>
      </c>
      <c r="BC4" s="23">
        <v>3505.9914550800008</v>
      </c>
      <c r="BD4" s="23">
        <v>0</v>
      </c>
      <c r="BE4" s="39">
        <v>3841.2111218660148</v>
      </c>
      <c r="BF4" s="39">
        <v>3608.9865907316671</v>
      </c>
      <c r="BG4" s="39">
        <v>3848.3591046490942</v>
      </c>
      <c r="BH4" s="39">
        <v>3941.7160731173431</v>
      </c>
      <c r="BI4" s="39">
        <v>0</v>
      </c>
      <c r="BJ4" s="23">
        <v>2238.6867793200004</v>
      </c>
      <c r="BK4" s="23">
        <v>2158.5036912599999</v>
      </c>
      <c r="BL4" s="23">
        <v>2374.06268933</v>
      </c>
      <c r="BM4" s="23">
        <v>2594.6256003200001</v>
      </c>
      <c r="BN4" s="23">
        <v>0</v>
      </c>
      <c r="BO4" s="39">
        <v>2717.5135895902481</v>
      </c>
      <c r="BP4" s="39">
        <v>2573.8510337162156</v>
      </c>
      <c r="BQ4" s="39">
        <v>2794.5594267768493</v>
      </c>
      <c r="BR4" s="39">
        <v>2917.0856699277697</v>
      </c>
      <c r="BS4" s="39">
        <v>0</v>
      </c>
      <c r="BT4" s="23">
        <v>925.70169420999991</v>
      </c>
      <c r="BU4" s="23">
        <v>868.09377514999983</v>
      </c>
      <c r="BV4" s="23">
        <v>895.23469528999999</v>
      </c>
      <c r="BW4" s="23">
        <v>911.36582476000001</v>
      </c>
      <c r="BX4" s="23">
        <v>0</v>
      </c>
      <c r="BY4" s="39">
        <v>1123.6975878718081</v>
      </c>
      <c r="BZ4" s="39">
        <v>1035.1356217640603</v>
      </c>
      <c r="CA4" s="39">
        <v>1053.7997029920114</v>
      </c>
      <c r="CB4" s="39">
        <v>1024.6303694611727</v>
      </c>
      <c r="CC4" s="39">
        <v>0</v>
      </c>
      <c r="CD4" s="23"/>
      <c r="CE4" s="23"/>
      <c r="CF4" s="23"/>
      <c r="CG4" s="23"/>
      <c r="CH4" s="23"/>
      <c r="CI4" s="39">
        <v>0</v>
      </c>
      <c r="CJ4" s="39">
        <v>0</v>
      </c>
      <c r="CK4" s="39">
        <v>0</v>
      </c>
      <c r="CL4" s="39">
        <v>0</v>
      </c>
      <c r="CM4" s="39">
        <v>0</v>
      </c>
      <c r="CN4" s="23">
        <v>390.43201214999993</v>
      </c>
      <c r="CO4" s="23">
        <v>385.65656984000009</v>
      </c>
      <c r="CP4" s="23">
        <v>364.56194858000003</v>
      </c>
      <c r="CQ4" s="23">
        <v>411.53628165999999</v>
      </c>
      <c r="CR4" s="23">
        <v>0</v>
      </c>
      <c r="CS4" s="39">
        <v>473.94048539071156</v>
      </c>
      <c r="CT4" s="39">
        <v>459.86604746675368</v>
      </c>
      <c r="CU4" s="39">
        <v>429.13358380435</v>
      </c>
      <c r="CV4" s="39">
        <v>462.68201074470477</v>
      </c>
      <c r="CW4" s="39">
        <v>0</v>
      </c>
      <c r="CX4" s="31"/>
      <c r="CY4" s="31"/>
      <c r="CZ4" s="31"/>
      <c r="DA4" s="31"/>
      <c r="DB4" s="31"/>
      <c r="DC4" s="39"/>
      <c r="DD4" s="39"/>
      <c r="DE4" s="39"/>
      <c r="DF4" s="39"/>
      <c r="DG4" s="39"/>
      <c r="DH4" s="39"/>
      <c r="DI4" s="39"/>
      <c r="DJ4" s="39"/>
      <c r="DK4" s="39"/>
      <c r="DL4" s="39"/>
      <c r="DM4" s="24">
        <v>74.361000000000004</v>
      </c>
      <c r="DN4" s="24">
        <v>75.665999999999997</v>
      </c>
      <c r="DO4" s="24">
        <v>77.02</v>
      </c>
      <c r="DP4" s="24">
        <v>78.38</v>
      </c>
      <c r="DQ4" s="24">
        <v>79.823999999999998</v>
      </c>
      <c r="DR4" s="24">
        <v>80.087999999999994</v>
      </c>
      <c r="DS4" s="24">
        <v>75.013499999999993</v>
      </c>
      <c r="DT4" s="24">
        <v>76.343000000000004</v>
      </c>
      <c r="DU4" s="24">
        <v>77.7</v>
      </c>
      <c r="DV4" s="24">
        <v>79.033999999999992</v>
      </c>
      <c r="DW4" s="24">
        <v>0</v>
      </c>
      <c r="DX4" s="24"/>
      <c r="DY4" s="24"/>
      <c r="DZ4" s="24"/>
      <c r="EA4" s="24"/>
      <c r="EB4" s="28"/>
      <c r="EC4" s="28"/>
      <c r="ED4" s="24"/>
      <c r="EE4" s="24"/>
      <c r="EF4" s="24"/>
      <c r="EG4" s="24"/>
      <c r="EH4" s="24"/>
      <c r="EI4" s="24"/>
      <c r="EJ4" s="24"/>
      <c r="EK4" s="24"/>
      <c r="EL4" s="24"/>
      <c r="EM4" s="24"/>
      <c r="EN4" s="24"/>
      <c r="EO4" s="24"/>
      <c r="EP4" s="24"/>
      <c r="EQ4" s="24"/>
      <c r="ER4" s="24"/>
      <c r="ES4" s="24"/>
      <c r="ET4" s="24"/>
      <c r="EU4" s="24"/>
      <c r="EV4">
        <v>71.5</v>
      </c>
      <c r="EW4">
        <v>74.180000000000007</v>
      </c>
      <c r="EX4">
        <v>74.73</v>
      </c>
      <c r="EY4">
        <v>75.510000000000005</v>
      </c>
      <c r="EZ4">
        <v>78.05</v>
      </c>
      <c r="FA4">
        <v>78.86</v>
      </c>
      <c r="FD4">
        <v>0</v>
      </c>
      <c r="FE4">
        <v>28.14</v>
      </c>
      <c r="FF4">
        <v>36.262</v>
      </c>
      <c r="FG4">
        <v>43.654000000000003</v>
      </c>
      <c r="FH4" s="22" t="s">
        <v>17</v>
      </c>
      <c r="FI4" s="43">
        <v>0</v>
      </c>
      <c r="FJ4" s="43">
        <v>55483.476393272387</v>
      </c>
      <c r="FK4" s="43">
        <v>49768.682644799999</v>
      </c>
      <c r="FL4" s="43">
        <v>49861.817999999999</v>
      </c>
      <c r="FM4" s="43">
        <v>0</v>
      </c>
      <c r="FN4" s="23"/>
      <c r="FO4" s="23"/>
      <c r="FP4" s="23"/>
      <c r="FQ4" s="23"/>
      <c r="FR4" s="23"/>
      <c r="FS4" s="23"/>
      <c r="FT4" s="23"/>
      <c r="FU4" s="23"/>
      <c r="FV4" s="14">
        <v>0</v>
      </c>
      <c r="FW4" s="14">
        <v>0</v>
      </c>
      <c r="FX4" s="14">
        <v>0</v>
      </c>
      <c r="FY4" s="14">
        <v>0</v>
      </c>
      <c r="FZ4" s="102">
        <v>0</v>
      </c>
      <c r="GA4" s="102">
        <v>0</v>
      </c>
      <c r="GB4" s="102">
        <v>0</v>
      </c>
      <c r="GC4" s="102">
        <v>0</v>
      </c>
      <c r="GD4" s="102">
        <v>0</v>
      </c>
      <c r="GE4" s="102">
        <v>0</v>
      </c>
      <c r="GF4" s="102">
        <v>0</v>
      </c>
      <c r="GG4" s="102">
        <v>0</v>
      </c>
    </row>
    <row r="5" spans="1:189" x14ac:dyDescent="0.35">
      <c r="A5" t="s">
        <v>533</v>
      </c>
      <c r="B5" s="22" t="s">
        <v>18</v>
      </c>
      <c r="C5" s="22" t="s">
        <v>14</v>
      </c>
      <c r="D5" s="22" t="s">
        <v>540</v>
      </c>
      <c r="F5" s="22" t="s">
        <v>19</v>
      </c>
      <c r="G5" s="24">
        <v>427049.432149345</v>
      </c>
      <c r="H5" s="24">
        <v>417989.72173449403</v>
      </c>
      <c r="I5" s="24">
        <v>349473.01533693902</v>
      </c>
      <c r="J5" s="24">
        <v>415178.79276988399</v>
      </c>
      <c r="K5" s="24">
        <v>507063.96827331296</v>
      </c>
      <c r="L5" s="24">
        <v>398914.87984134897</v>
      </c>
      <c r="M5" s="24">
        <v>403336.24548798997</v>
      </c>
      <c r="N5" s="24">
        <v>383342.65630362905</v>
      </c>
      <c r="O5" s="24">
        <v>400036.290943156</v>
      </c>
      <c r="P5" s="24">
        <v>431440.81243365398</v>
      </c>
      <c r="Q5" s="43">
        <v>512854.02730646555</v>
      </c>
      <c r="R5" s="43">
        <v>518538.23537355021</v>
      </c>
      <c r="S5" s="43">
        <v>492834.02314263897</v>
      </c>
      <c r="T5" s="43">
        <v>514295.73888176866</v>
      </c>
      <c r="U5" s="43">
        <v>554670.10478268412</v>
      </c>
      <c r="V5" s="23">
        <v>46722.268718373278</v>
      </c>
      <c r="W5" s="23">
        <v>45376.170838155849</v>
      </c>
      <c r="X5" s="23">
        <v>37629.174168795587</v>
      </c>
      <c r="Y5" s="23">
        <v>44332.340051316271</v>
      </c>
      <c r="Z5" s="23">
        <v>53707.98008091114</v>
      </c>
      <c r="AA5" s="23">
        <v>43644.147043818259</v>
      </c>
      <c r="AB5" s="23">
        <v>43785.417269443453</v>
      </c>
      <c r="AC5" s="23">
        <v>41276.055510238693</v>
      </c>
      <c r="AD5" s="23">
        <v>42715.440171311348</v>
      </c>
      <c r="AE5" s="23">
        <v>45698.010527517792</v>
      </c>
      <c r="AF5" s="39">
        <v>56109.906425851201</v>
      </c>
      <c r="AG5" s="39">
        <v>56291.52663560419</v>
      </c>
      <c r="AH5" s="39">
        <v>53065.434180269309</v>
      </c>
      <c r="AI5" s="39">
        <v>54915.939783288799</v>
      </c>
      <c r="AJ5" s="39">
        <v>58750.399955628556</v>
      </c>
      <c r="AK5" s="23">
        <v>17502.801063729996</v>
      </c>
      <c r="AL5" s="23">
        <v>18333.820274579997</v>
      </c>
      <c r="AM5" s="23">
        <v>20356.005915070004</v>
      </c>
      <c r="AN5" s="23">
        <v>22024.998472429997</v>
      </c>
      <c r="AO5" s="23">
        <v>0</v>
      </c>
      <c r="AP5" s="39">
        <v>21246.429016313072</v>
      </c>
      <c r="AQ5" s="39">
        <v>21861.682450100107</v>
      </c>
      <c r="AR5" s="39">
        <v>23961.485295714065</v>
      </c>
      <c r="AS5" s="39">
        <v>24762.265282583598</v>
      </c>
      <c r="AT5" s="39">
        <v>0</v>
      </c>
      <c r="AU5" s="23">
        <v>4.0985422100000006</v>
      </c>
      <c r="AV5" s="23">
        <v>4.3861894599999989</v>
      </c>
      <c r="AW5" s="23">
        <v>5.8247704500000008</v>
      </c>
      <c r="AX5" s="23">
        <v>5.3069515200000001</v>
      </c>
      <c r="AY5" s="23">
        <v>0</v>
      </c>
      <c r="AZ5" s="23">
        <v>1914.9317627</v>
      </c>
      <c r="BA5" s="23">
        <v>1990.2847900400004</v>
      </c>
      <c r="BB5" s="23">
        <v>2191.8134765599998</v>
      </c>
      <c r="BC5" s="23">
        <v>2351.8054199200001</v>
      </c>
      <c r="BD5" s="23">
        <v>0</v>
      </c>
      <c r="BE5" s="39">
        <v>2324.5114664302996</v>
      </c>
      <c r="BF5" s="39">
        <v>2373.2628232124102</v>
      </c>
      <c r="BG5" s="39">
        <v>2580.0300220319396</v>
      </c>
      <c r="BH5" s="39">
        <v>2644.0877975076573</v>
      </c>
      <c r="BI5" s="39">
        <v>0</v>
      </c>
      <c r="BJ5" s="23">
        <v>987.69230621999998</v>
      </c>
      <c r="BK5" s="23">
        <v>1022.38970935</v>
      </c>
      <c r="BL5" s="23">
        <v>1336.7015376700001</v>
      </c>
      <c r="BM5" s="23">
        <v>1507.66721095</v>
      </c>
      <c r="BN5" s="23">
        <v>0</v>
      </c>
      <c r="BO5" s="39">
        <v>1198.9472083726989</v>
      </c>
      <c r="BP5" s="39">
        <v>1219.1217559304823</v>
      </c>
      <c r="BQ5" s="39">
        <v>1573.4596645958943</v>
      </c>
      <c r="BR5" s="39">
        <v>1695.0400919268659</v>
      </c>
      <c r="BS5" s="39">
        <v>0</v>
      </c>
      <c r="BT5" s="23">
        <v>927.23945014000003</v>
      </c>
      <c r="BU5" s="23">
        <v>967.89505018999989</v>
      </c>
      <c r="BV5" s="23">
        <v>855.11201153000002</v>
      </c>
      <c r="BW5" s="23">
        <v>844.13827705999995</v>
      </c>
      <c r="BX5" s="23">
        <v>0</v>
      </c>
      <c r="BY5" s="39">
        <v>1125.5642503615547</v>
      </c>
      <c r="BZ5" s="39">
        <v>1154.1410309130035</v>
      </c>
      <c r="CA5" s="39">
        <v>1006.570442942127</v>
      </c>
      <c r="CB5" s="39">
        <v>949.04778213301665</v>
      </c>
      <c r="CC5" s="39">
        <v>0</v>
      </c>
      <c r="CD5" s="23">
        <v>0</v>
      </c>
      <c r="CE5" s="23">
        <v>0</v>
      </c>
      <c r="CF5" s="23">
        <v>0</v>
      </c>
      <c r="CG5" s="23">
        <v>0</v>
      </c>
      <c r="CH5" s="23">
        <v>0</v>
      </c>
      <c r="CI5" s="39">
        <v>0</v>
      </c>
      <c r="CJ5" s="39">
        <v>0</v>
      </c>
      <c r="CK5" s="39">
        <v>0</v>
      </c>
      <c r="CL5" s="39">
        <v>0</v>
      </c>
      <c r="CM5" s="39">
        <v>0</v>
      </c>
      <c r="CN5" s="23">
        <v>243.12189785000001</v>
      </c>
      <c r="CO5" s="23">
        <v>253.78173296</v>
      </c>
      <c r="CP5" s="23">
        <v>245.71424379000004</v>
      </c>
      <c r="CQ5" s="23">
        <v>245.45161221999996</v>
      </c>
      <c r="CR5" s="23">
        <v>0</v>
      </c>
      <c r="CS5" s="39">
        <v>295.12259930128789</v>
      </c>
      <c r="CT5" s="39">
        <v>302.61536191123827</v>
      </c>
      <c r="CU5" s="39">
        <v>289.23543567860764</v>
      </c>
      <c r="CV5" s="39">
        <v>275.95633858670152</v>
      </c>
      <c r="CW5" s="39">
        <v>0</v>
      </c>
      <c r="CX5" s="31"/>
      <c r="CY5" s="31"/>
      <c r="CZ5" s="31"/>
      <c r="DA5" s="31"/>
      <c r="DB5" s="31"/>
      <c r="DC5" s="39"/>
      <c r="DD5" s="39"/>
      <c r="DE5" s="39"/>
      <c r="DF5" s="39"/>
      <c r="DG5" s="39"/>
      <c r="DH5" s="39"/>
      <c r="DI5" s="39"/>
      <c r="DJ5" s="39"/>
      <c r="DK5" s="39"/>
      <c r="DL5" s="39"/>
      <c r="DM5" s="24">
        <v>9104.5750000000007</v>
      </c>
      <c r="DN5" s="24">
        <v>9175.7639999999992</v>
      </c>
      <c r="DO5" s="24">
        <v>9247.5499999999993</v>
      </c>
      <c r="DP5" s="24">
        <v>9327.0280000000002</v>
      </c>
      <c r="DQ5" s="24">
        <v>9441.1280000000006</v>
      </c>
      <c r="DR5" s="24">
        <v>9516.8709999999992</v>
      </c>
      <c r="DS5" s="24">
        <v>9140.1695</v>
      </c>
      <c r="DT5" s="24">
        <v>9211.6569999999992</v>
      </c>
      <c r="DU5" s="24">
        <v>9287.2890000000007</v>
      </c>
      <c r="DV5" s="24">
        <v>9365.1444999999985</v>
      </c>
      <c r="DW5" s="23">
        <v>0</v>
      </c>
      <c r="DX5" s="24">
        <v>7667</v>
      </c>
      <c r="DY5" s="24">
        <v>8508</v>
      </c>
      <c r="DZ5" s="24">
        <v>8544</v>
      </c>
      <c r="EA5" s="24">
        <v>8558</v>
      </c>
      <c r="EB5" s="28">
        <v>8509</v>
      </c>
      <c r="EC5" s="28">
        <v>8499</v>
      </c>
      <c r="ED5" s="24">
        <v>1167</v>
      </c>
      <c r="EE5" s="24">
        <v>1242</v>
      </c>
      <c r="EF5" s="24">
        <v>1315</v>
      </c>
      <c r="EG5" s="24">
        <v>1355</v>
      </c>
      <c r="EH5" s="24">
        <v>1399</v>
      </c>
      <c r="EI5" s="24">
        <v>1393</v>
      </c>
      <c r="EJ5" s="24">
        <v>6500</v>
      </c>
      <c r="EK5" s="24">
        <v>7266</v>
      </c>
      <c r="EL5" s="24">
        <v>7229</v>
      </c>
      <c r="EM5" s="24">
        <v>7203</v>
      </c>
      <c r="EN5" s="24">
        <v>7110</v>
      </c>
      <c r="EO5" s="24">
        <v>7106</v>
      </c>
      <c r="EP5" s="24">
        <v>0</v>
      </c>
      <c r="EQ5" s="24">
        <v>0</v>
      </c>
      <c r="ER5" s="24">
        <v>0</v>
      </c>
      <c r="ES5" s="24">
        <v>0</v>
      </c>
      <c r="ET5" s="24">
        <v>0</v>
      </c>
      <c r="EU5" s="24">
        <v>0</v>
      </c>
      <c r="EV5">
        <v>59.04</v>
      </c>
      <c r="EW5">
        <v>61.99</v>
      </c>
      <c r="EX5">
        <v>71.59</v>
      </c>
      <c r="EY5">
        <v>72.97</v>
      </c>
      <c r="EZ5">
        <v>75.040000000000006</v>
      </c>
      <c r="FA5">
        <v>81.77</v>
      </c>
      <c r="FD5">
        <v>96</v>
      </c>
      <c r="FE5">
        <v>19.8</v>
      </c>
      <c r="FF5">
        <v>28.788</v>
      </c>
      <c r="FG5">
        <v>63.573999999999998</v>
      </c>
      <c r="FH5" s="22" t="s">
        <v>19</v>
      </c>
      <c r="FI5" s="43">
        <v>53835.904518512369</v>
      </c>
      <c r="FJ5" s="43">
        <v>55101.900798046787</v>
      </c>
      <c r="FK5" s="43">
        <v>48968.240255999997</v>
      </c>
      <c r="FL5" s="43">
        <v>49007.3652</v>
      </c>
      <c r="FM5" s="43">
        <v>51175.56</v>
      </c>
      <c r="FN5" s="23"/>
      <c r="FO5" s="23"/>
      <c r="FP5" s="23"/>
      <c r="FQ5" s="23"/>
      <c r="FR5" s="23"/>
      <c r="FS5" s="23"/>
      <c r="FT5" s="23"/>
      <c r="FU5" s="23"/>
      <c r="FV5" s="14">
        <v>0</v>
      </c>
      <c r="FW5" s="14">
        <v>0</v>
      </c>
      <c r="FX5" s="14">
        <v>0</v>
      </c>
      <c r="FY5" s="14">
        <v>0</v>
      </c>
      <c r="FZ5" s="102">
        <v>0</v>
      </c>
      <c r="GA5" s="102">
        <v>0</v>
      </c>
      <c r="GB5" s="102">
        <v>0</v>
      </c>
      <c r="GC5" s="102">
        <v>0</v>
      </c>
      <c r="GD5" s="102">
        <v>0</v>
      </c>
      <c r="GE5" s="102">
        <v>0</v>
      </c>
      <c r="GF5" s="102">
        <v>0</v>
      </c>
      <c r="GG5" s="102">
        <v>0</v>
      </c>
    </row>
    <row r="6" spans="1:189" x14ac:dyDescent="0.35">
      <c r="A6" t="s">
        <v>533</v>
      </c>
      <c r="B6" s="22" t="s">
        <v>22</v>
      </c>
      <c r="C6" s="22" t="s">
        <v>14</v>
      </c>
      <c r="D6" s="22" t="s">
        <v>536</v>
      </c>
      <c r="F6" s="22" t="s">
        <v>23</v>
      </c>
      <c r="G6" s="24">
        <v>1661.5296296296301</v>
      </c>
      <c r="H6" s="24">
        <v>1725.3518518518501</v>
      </c>
      <c r="I6" s="24">
        <v>1410.7962962962999</v>
      </c>
      <c r="J6" s="24">
        <v>1601.36666666667</v>
      </c>
      <c r="K6" s="24">
        <v>1867.7333333333299</v>
      </c>
      <c r="L6" s="24">
        <v>1640.2007746996601</v>
      </c>
      <c r="M6" s="24">
        <v>1691.0543000662899</v>
      </c>
      <c r="N6" s="24">
        <v>1371.77649748049</v>
      </c>
      <c r="O6" s="24">
        <v>1484.1485660794699</v>
      </c>
      <c r="P6" s="24">
        <v>1625.3860155663299</v>
      </c>
      <c r="Q6" s="43">
        <v>2108.6793584396992</v>
      </c>
      <c r="R6" s="43">
        <v>2174.0578053338836</v>
      </c>
      <c r="S6" s="43">
        <v>1763.5870127908536</v>
      </c>
      <c r="T6" s="43">
        <v>1908.055095707854</v>
      </c>
      <c r="U6" s="43">
        <v>2089.633167713183</v>
      </c>
      <c r="V6" s="23">
        <v>18133.822600895266</v>
      </c>
      <c r="W6" s="23">
        <v>18730.004796637448</v>
      </c>
      <c r="X6" s="23">
        <v>15224.858589056117</v>
      </c>
      <c r="Y6" s="23">
        <v>17178.543716052161</v>
      </c>
      <c r="Z6" s="23">
        <v>19919.726686788319</v>
      </c>
      <c r="AA6" s="23">
        <v>17901.040913055916</v>
      </c>
      <c r="AB6" s="23">
        <v>18357.678822218335</v>
      </c>
      <c r="AC6" s="23">
        <v>14803.769505746439</v>
      </c>
      <c r="AD6" s="23">
        <v>15921.095120946031</v>
      </c>
      <c r="AE6" s="23">
        <v>17335.047039518002</v>
      </c>
      <c r="AF6" s="39">
        <v>23013.984659809452</v>
      </c>
      <c r="AG6" s="39">
        <v>23601.048724273252</v>
      </c>
      <c r="AH6" s="39">
        <v>19032.062211763478</v>
      </c>
      <c r="AI6" s="39">
        <v>20468.521392718776</v>
      </c>
      <c r="AJ6" s="39">
        <v>22286.330084502188</v>
      </c>
      <c r="AK6" s="23">
        <v>77.866414390000017</v>
      </c>
      <c r="AL6" s="23">
        <v>73.83540966000001</v>
      </c>
      <c r="AM6" s="23">
        <v>81.145957659999993</v>
      </c>
      <c r="AN6" s="23">
        <v>86.079570630000006</v>
      </c>
      <c r="AO6" s="23">
        <v>0</v>
      </c>
      <c r="AP6" s="39">
        <v>94.521056376526687</v>
      </c>
      <c r="AQ6" s="39">
        <v>88.043094967939112</v>
      </c>
      <c r="AR6" s="39">
        <v>95.518623810050073</v>
      </c>
      <c r="AS6" s="39">
        <v>96.777539667896406</v>
      </c>
      <c r="AT6" s="39">
        <v>0</v>
      </c>
      <c r="AU6" s="23">
        <v>4.8486928900000006</v>
      </c>
      <c r="AV6" s="23">
        <v>4.3756718600000006</v>
      </c>
      <c r="AW6" s="23">
        <v>5.9214620600000005</v>
      </c>
      <c r="AX6" s="23">
        <v>5.85133028</v>
      </c>
      <c r="AY6" s="23">
        <v>0</v>
      </c>
      <c r="AZ6" s="23">
        <v>849.83349608999993</v>
      </c>
      <c r="BA6" s="23">
        <v>801.54382324000005</v>
      </c>
      <c r="BB6" s="23">
        <v>875.70098877000021</v>
      </c>
      <c r="BC6" s="23">
        <v>923.40728760000002</v>
      </c>
      <c r="BD6" s="23">
        <v>0</v>
      </c>
      <c r="BE6" s="39">
        <v>1031.6021409725995</v>
      </c>
      <c r="BF6" s="39">
        <v>955.77987953814397</v>
      </c>
      <c r="BG6" s="39">
        <v>1030.8061637140895</v>
      </c>
      <c r="BH6" s="39">
        <v>1038.1683453029279</v>
      </c>
      <c r="BI6" s="39">
        <v>0</v>
      </c>
      <c r="BJ6" s="23">
        <v>510.53232213000001</v>
      </c>
      <c r="BK6" s="23">
        <v>468.42029703999998</v>
      </c>
      <c r="BL6" s="23">
        <v>545.41759995000007</v>
      </c>
      <c r="BM6" s="23">
        <v>619.75738215000001</v>
      </c>
      <c r="BN6" s="23">
        <v>0</v>
      </c>
      <c r="BO6" s="39">
        <v>619.72873388512016</v>
      </c>
      <c r="BP6" s="39">
        <v>558.55548018371974</v>
      </c>
      <c r="BQ6" s="39">
        <v>642.02259793756002</v>
      </c>
      <c r="BR6" s="39">
        <v>696.780829603602</v>
      </c>
      <c r="BS6" s="39">
        <v>0</v>
      </c>
      <c r="BT6" s="23">
        <v>338.47628949</v>
      </c>
      <c r="BU6" s="23">
        <v>332.75100871999996</v>
      </c>
      <c r="BV6" s="23">
        <v>329.09507883000003</v>
      </c>
      <c r="BW6" s="23">
        <v>302.65336973999996</v>
      </c>
      <c r="BX6" s="23">
        <v>0</v>
      </c>
      <c r="BY6" s="39">
        <v>410.87209025397954</v>
      </c>
      <c r="BZ6" s="39">
        <v>396.78020066953991</v>
      </c>
      <c r="CA6" s="39">
        <v>387.38478094266111</v>
      </c>
      <c r="CB6" s="39">
        <v>340.26713053128714</v>
      </c>
      <c r="CC6" s="39">
        <v>0</v>
      </c>
      <c r="CD6" s="23">
        <v>0.82484336000000025</v>
      </c>
      <c r="CE6" s="23">
        <v>0.37249127999999998</v>
      </c>
      <c r="CF6" s="23">
        <v>1.1883147699999999</v>
      </c>
      <c r="CG6" s="23">
        <v>0.99658333000000021</v>
      </c>
      <c r="CH6" s="23">
        <v>0</v>
      </c>
      <c r="CI6" s="39">
        <v>1.001266930590506</v>
      </c>
      <c r="CJ6" s="39">
        <v>0.44416744338233</v>
      </c>
      <c r="CK6" s="39">
        <v>1.398790460507533</v>
      </c>
      <c r="CL6" s="39">
        <v>1.1204387062524002</v>
      </c>
      <c r="CM6" s="39">
        <v>0</v>
      </c>
      <c r="CN6" s="23">
        <v>201.07239926000003</v>
      </c>
      <c r="CO6" s="23">
        <v>194.49540732999998</v>
      </c>
      <c r="CP6" s="23">
        <v>192.35849284999998</v>
      </c>
      <c r="CQ6" s="23">
        <v>176.90309908000003</v>
      </c>
      <c r="CR6" s="23">
        <v>0</v>
      </c>
      <c r="CS6" s="39">
        <v>244.07924437135421</v>
      </c>
      <c r="CT6" s="39">
        <v>231.92094006434453</v>
      </c>
      <c r="CU6" s="39">
        <v>226.42925223944368</v>
      </c>
      <c r="CV6" s="39">
        <v>198.88861623366242</v>
      </c>
      <c r="CW6" s="39">
        <v>0</v>
      </c>
      <c r="CX6" s="31"/>
      <c r="CY6" s="31"/>
      <c r="CZ6" s="31"/>
      <c r="DA6" s="31"/>
      <c r="DB6" s="31"/>
      <c r="DC6" s="39"/>
      <c r="DD6" s="39"/>
      <c r="DE6" s="39"/>
      <c r="DF6" s="39"/>
      <c r="DG6" s="39"/>
      <c r="DH6" s="39"/>
      <c r="DI6" s="39"/>
      <c r="DJ6" s="39"/>
      <c r="DK6" s="39"/>
      <c r="DL6" s="39"/>
      <c r="DM6" s="24">
        <v>91.394999999999996</v>
      </c>
      <c r="DN6" s="24">
        <v>91.855999999999995</v>
      </c>
      <c r="DO6" s="24">
        <v>92.376999999999995</v>
      </c>
      <c r="DP6" s="24">
        <v>92.950999999999993</v>
      </c>
      <c r="DQ6" s="24">
        <v>93.763000000000005</v>
      </c>
      <c r="DR6" s="24">
        <v>94.298000000000002</v>
      </c>
      <c r="DS6" s="24">
        <v>91.625499999999988</v>
      </c>
      <c r="DT6" s="24">
        <v>92.116500000000002</v>
      </c>
      <c r="DU6" s="24">
        <v>92.664000000000001</v>
      </c>
      <c r="DV6" s="24">
        <v>93.219500000000011</v>
      </c>
      <c r="DW6" s="24">
        <v>0</v>
      </c>
      <c r="DX6" s="24"/>
      <c r="DY6" s="24"/>
      <c r="DZ6" s="24"/>
      <c r="EA6" s="24"/>
      <c r="EB6" s="28"/>
      <c r="EC6" s="28">
        <v>0</v>
      </c>
      <c r="ED6" s="24"/>
      <c r="EE6" s="24"/>
      <c r="EF6" s="24"/>
      <c r="EG6" s="24"/>
      <c r="EH6" s="24"/>
      <c r="EI6" s="24">
        <v>0</v>
      </c>
      <c r="EJ6" s="24"/>
      <c r="EK6" s="24"/>
      <c r="EL6" s="24"/>
      <c r="EM6" s="24"/>
      <c r="EN6" s="24"/>
      <c r="EO6" s="24">
        <v>0</v>
      </c>
      <c r="EP6" s="24"/>
      <c r="EQ6" s="24"/>
      <c r="ER6" s="24"/>
      <c r="ES6" s="24"/>
      <c r="ET6" s="24"/>
      <c r="EU6" s="24">
        <v>0</v>
      </c>
      <c r="EV6">
        <v>66.67</v>
      </c>
      <c r="EW6">
        <v>72.94</v>
      </c>
      <c r="EX6">
        <v>77.61</v>
      </c>
      <c r="EY6">
        <v>76.53</v>
      </c>
      <c r="EZ6">
        <v>74.569999999999993</v>
      </c>
      <c r="FA6">
        <v>75.8</v>
      </c>
      <c r="FD6">
        <v>54</v>
      </c>
      <c r="FE6">
        <v>32.909999999999997</v>
      </c>
      <c r="FF6">
        <v>28.978999999999999</v>
      </c>
      <c r="FG6">
        <v>95.765000000000001</v>
      </c>
      <c r="FH6" s="22" t="s">
        <v>23</v>
      </c>
      <c r="FI6" s="43">
        <v>20988.112494364799</v>
      </c>
      <c r="FJ6" s="43">
        <v>21463.627231439998</v>
      </c>
      <c r="FK6" s="43">
        <v>17750.987092799998</v>
      </c>
      <c r="FL6" s="43">
        <v>18471.920399999999</v>
      </c>
      <c r="FM6" s="43">
        <v>19831.05</v>
      </c>
      <c r="FN6" s="23"/>
      <c r="FO6" s="23"/>
      <c r="FP6" s="23"/>
      <c r="FQ6" s="23"/>
      <c r="FR6" s="23"/>
      <c r="FS6" s="23"/>
      <c r="FT6" s="23"/>
      <c r="FU6" s="23"/>
      <c r="FV6" s="14">
        <v>0</v>
      </c>
      <c r="FW6" s="14">
        <v>0</v>
      </c>
      <c r="FX6" s="14">
        <v>0</v>
      </c>
      <c r="FY6" s="14">
        <v>0</v>
      </c>
      <c r="FZ6" s="102">
        <v>0</v>
      </c>
      <c r="GA6" s="102">
        <v>0</v>
      </c>
      <c r="GB6" s="102">
        <v>0</v>
      </c>
      <c r="GC6" s="102">
        <v>0</v>
      </c>
      <c r="GD6" s="102">
        <v>0</v>
      </c>
      <c r="GE6" s="102">
        <v>0</v>
      </c>
      <c r="GF6" s="102">
        <v>0</v>
      </c>
      <c r="GG6" s="102">
        <v>0</v>
      </c>
    </row>
    <row r="7" spans="1:189" x14ac:dyDescent="0.35">
      <c r="A7" t="s">
        <v>533</v>
      </c>
      <c r="B7" s="22" t="s">
        <v>24</v>
      </c>
      <c r="C7" s="22" t="s">
        <v>14</v>
      </c>
      <c r="D7" s="22" t="s">
        <v>541</v>
      </c>
      <c r="F7" s="22" t="s">
        <v>25</v>
      </c>
      <c r="G7" s="24">
        <v>1429733.66818591</v>
      </c>
      <c r="H7" s="24">
        <v>1394671.32596057</v>
      </c>
      <c r="I7" s="24">
        <v>1330381.5449093</v>
      </c>
      <c r="J7" s="24">
        <v>1559033.7562851298</v>
      </c>
      <c r="K7" s="24">
        <v>1692956.6468557001</v>
      </c>
      <c r="L7" s="24">
        <v>1462866.6486676598</v>
      </c>
      <c r="M7" s="24">
        <v>1494773.36635199</v>
      </c>
      <c r="N7" s="24">
        <v>1489770.5637901102</v>
      </c>
      <c r="O7" s="24">
        <v>1521231.9987352099</v>
      </c>
      <c r="P7" s="24">
        <v>1586172.5772819601</v>
      </c>
      <c r="Q7" s="43">
        <v>1880694.5794548851</v>
      </c>
      <c r="R7" s="43">
        <v>1921714.5801854846</v>
      </c>
      <c r="S7" s="43">
        <v>1915282.8636180314</v>
      </c>
      <c r="T7" s="43">
        <v>1955730.3987484628</v>
      </c>
      <c r="U7" s="43">
        <v>2039219.481072387</v>
      </c>
      <c r="V7" s="23">
        <v>57273.520475007921</v>
      </c>
      <c r="W7" s="23">
        <v>55049.571919719048</v>
      </c>
      <c r="X7" s="23">
        <v>51868.247556782342</v>
      </c>
      <c r="Y7" s="23">
        <v>60697.245435857883</v>
      </c>
      <c r="Z7" s="23">
        <v>65099.845911898068</v>
      </c>
      <c r="AA7" s="23">
        <v>58600.790356277124</v>
      </c>
      <c r="AB7" s="23">
        <v>59000.735444245336</v>
      </c>
      <c r="AC7" s="23">
        <v>58082.426579918218</v>
      </c>
      <c r="AD7" s="23">
        <v>59225.524540358172</v>
      </c>
      <c r="AE7" s="23">
        <v>60993.641250362984</v>
      </c>
      <c r="AF7" s="39">
        <v>75338.506674684948</v>
      </c>
      <c r="AG7" s="39">
        <v>75852.685160951267</v>
      </c>
      <c r="AH7" s="39">
        <v>74672.086433802528</v>
      </c>
      <c r="AI7" s="39">
        <v>76141.679126987074</v>
      </c>
      <c r="AJ7" s="39">
        <v>78414.810116321081</v>
      </c>
      <c r="AK7" s="23">
        <v>146310.54530254999</v>
      </c>
      <c r="AL7" s="23">
        <v>140628.58835594001</v>
      </c>
      <c r="AM7" s="23">
        <v>152961.80722262998</v>
      </c>
      <c r="AN7" s="23">
        <v>182882.82611740002</v>
      </c>
      <c r="AO7" s="23">
        <v>0</v>
      </c>
      <c r="AP7" s="39">
        <v>177604.52191566088</v>
      </c>
      <c r="AQ7" s="39">
        <v>167688.86658641775</v>
      </c>
      <c r="AR7" s="39">
        <v>180054.57995359859</v>
      </c>
      <c r="AS7" s="39">
        <v>205611.5037472705</v>
      </c>
      <c r="AT7" s="39">
        <v>0</v>
      </c>
      <c r="AU7" s="23">
        <v>10.059719090000002</v>
      </c>
      <c r="AV7" s="23">
        <v>10.21965981</v>
      </c>
      <c r="AW7" s="23">
        <v>10.683736800000002</v>
      </c>
      <c r="AX7" s="23">
        <v>10.543639180000003</v>
      </c>
      <c r="AY7" s="23">
        <v>0</v>
      </c>
      <c r="AZ7" s="23">
        <v>5857.2880859400011</v>
      </c>
      <c r="BA7" s="23">
        <v>5545.9106445300004</v>
      </c>
      <c r="BB7" s="23">
        <v>5958.765625</v>
      </c>
      <c r="BC7" s="23">
        <v>7055.3681640599998</v>
      </c>
      <c r="BD7" s="23">
        <v>0</v>
      </c>
      <c r="BE7" s="39">
        <v>7110.0879849399316</v>
      </c>
      <c r="BF7" s="39">
        <v>6613.0754851703923</v>
      </c>
      <c r="BG7" s="39">
        <v>7014.1891046681249</v>
      </c>
      <c r="BH7" s="39">
        <v>7932.209319489376</v>
      </c>
      <c r="BI7" s="39">
        <v>0</v>
      </c>
      <c r="BJ7" s="23">
        <v>4186.3363439800005</v>
      </c>
      <c r="BK7" s="23">
        <v>4089.4888753300002</v>
      </c>
      <c r="BL7" s="23">
        <v>4390.4677071099995</v>
      </c>
      <c r="BM7" s="23">
        <v>5364.8595489499994</v>
      </c>
      <c r="BN7" s="23">
        <v>0</v>
      </c>
      <c r="BO7" s="39">
        <v>5081.7407823424001</v>
      </c>
      <c r="BP7" s="39">
        <v>4876.4035992891068</v>
      </c>
      <c r="BQ7" s="39">
        <v>5168.1124403358626</v>
      </c>
      <c r="BR7" s="39">
        <v>6031.6042936935055</v>
      </c>
      <c r="BS7" s="39">
        <v>0</v>
      </c>
      <c r="BT7" s="23">
        <v>1670.9517264000001</v>
      </c>
      <c r="BU7" s="23">
        <v>1456.4213058800001</v>
      </c>
      <c r="BV7" s="23">
        <v>1568.2976130100001</v>
      </c>
      <c r="BW7" s="23">
        <v>1690.5086154600001</v>
      </c>
      <c r="BX7" s="23">
        <v>0</v>
      </c>
      <c r="BY7" s="39">
        <v>2028.3471837094432</v>
      </c>
      <c r="BZ7" s="39">
        <v>1736.6713334075205</v>
      </c>
      <c r="CA7" s="39">
        <v>1846.0763054515623</v>
      </c>
      <c r="CB7" s="39">
        <v>1900.6050261893688</v>
      </c>
      <c r="CC7" s="39">
        <v>0</v>
      </c>
      <c r="CD7" s="23">
        <v>0</v>
      </c>
      <c r="CE7" s="23">
        <v>0</v>
      </c>
      <c r="CF7" s="23">
        <v>0</v>
      </c>
      <c r="CG7" s="23">
        <v>0</v>
      </c>
      <c r="CH7" s="23">
        <v>0</v>
      </c>
      <c r="CI7" s="39">
        <v>0</v>
      </c>
      <c r="CJ7" s="39">
        <v>0</v>
      </c>
      <c r="CK7" s="39">
        <v>0</v>
      </c>
      <c r="CL7" s="39">
        <v>0</v>
      </c>
      <c r="CM7" s="39">
        <v>0</v>
      </c>
      <c r="CN7" s="23">
        <v>951.47379604999992</v>
      </c>
      <c r="CO7" s="23">
        <v>817.13262417999999</v>
      </c>
      <c r="CP7" s="23">
        <v>888.60941180999998</v>
      </c>
      <c r="CQ7" s="23">
        <v>975.40266360999999</v>
      </c>
      <c r="CR7" s="23">
        <v>0</v>
      </c>
      <c r="CS7" s="39">
        <v>1154.9820165955875</v>
      </c>
      <c r="CT7" s="39">
        <v>974.36833578043729</v>
      </c>
      <c r="CU7" s="39">
        <v>1046.0009416167049</v>
      </c>
      <c r="CV7" s="39">
        <v>1096.6257066434507</v>
      </c>
      <c r="CW7" s="39">
        <v>0</v>
      </c>
      <c r="CX7" s="31"/>
      <c r="CY7" s="31"/>
      <c r="CZ7" s="31"/>
      <c r="DA7" s="31"/>
      <c r="DB7" s="31"/>
      <c r="DC7" s="39"/>
      <c r="DD7" s="39"/>
      <c r="DE7" s="39"/>
      <c r="DF7" s="39"/>
      <c r="DG7" s="39"/>
      <c r="DH7" s="39"/>
      <c r="DI7" s="39"/>
      <c r="DJ7" s="39"/>
      <c r="DK7" s="39"/>
      <c r="DL7" s="39"/>
      <c r="DM7" s="24">
        <v>24788.298999999999</v>
      </c>
      <c r="DN7" s="24">
        <v>25170.161</v>
      </c>
      <c r="DO7" s="24">
        <v>25544.179</v>
      </c>
      <c r="DP7" s="24">
        <v>25795.921999999999</v>
      </c>
      <c r="DQ7" s="24">
        <v>26177.414000000001</v>
      </c>
      <c r="DR7" s="24">
        <v>26439.111000000001</v>
      </c>
      <c r="DS7" s="24">
        <v>24979.23</v>
      </c>
      <c r="DT7" s="24">
        <v>25357.170000000002</v>
      </c>
      <c r="DU7" s="24">
        <v>25670.050499999998</v>
      </c>
      <c r="DV7" s="24">
        <v>25921.089</v>
      </c>
      <c r="DW7" s="24">
        <v>0</v>
      </c>
      <c r="DX7" s="24">
        <v>117579</v>
      </c>
      <c r="DY7" s="24">
        <v>135891</v>
      </c>
      <c r="DZ7" s="24">
        <v>138212</v>
      </c>
      <c r="EA7" s="24">
        <v>138416</v>
      </c>
      <c r="EB7" s="28">
        <v>144979</v>
      </c>
      <c r="EC7" s="28">
        <v>144979</v>
      </c>
      <c r="ED7" s="24">
        <v>56934</v>
      </c>
      <c r="EE7" s="24">
        <v>58529</v>
      </c>
      <c r="EF7" s="24">
        <v>57411</v>
      </c>
      <c r="EG7" s="24">
        <v>55606</v>
      </c>
      <c r="EH7" s="24">
        <v>54430</v>
      </c>
      <c r="EI7" s="24">
        <v>54430</v>
      </c>
      <c r="EJ7" s="24">
        <v>60645</v>
      </c>
      <c r="EK7" s="24">
        <v>77362</v>
      </c>
      <c r="EL7" s="24">
        <v>80801</v>
      </c>
      <c r="EM7" s="24">
        <v>82810</v>
      </c>
      <c r="EN7" s="24">
        <v>90549</v>
      </c>
      <c r="EO7" s="24">
        <v>90549</v>
      </c>
      <c r="EP7" s="24">
        <v>0</v>
      </c>
      <c r="EQ7" s="24">
        <v>0</v>
      </c>
      <c r="ER7" s="24">
        <v>0</v>
      </c>
      <c r="ES7" s="24">
        <v>0</v>
      </c>
      <c r="ET7" s="24">
        <v>0</v>
      </c>
      <c r="EU7" s="24">
        <v>0</v>
      </c>
      <c r="EV7">
        <v>82.64</v>
      </c>
      <c r="EW7">
        <v>84.05</v>
      </c>
      <c r="EX7">
        <v>87.25</v>
      </c>
      <c r="EY7">
        <v>87.41</v>
      </c>
      <c r="EZ7">
        <v>86.9</v>
      </c>
      <c r="FA7">
        <v>86.78</v>
      </c>
      <c r="FD7">
        <v>89</v>
      </c>
      <c r="FE7">
        <v>38.36</v>
      </c>
      <c r="FF7">
        <v>41.018000000000001</v>
      </c>
      <c r="FG7">
        <v>148.15100000000001</v>
      </c>
      <c r="FH7" s="22" t="s">
        <v>25</v>
      </c>
      <c r="FI7" s="43">
        <v>64518.11330685304</v>
      </c>
      <c r="FJ7" s="43">
        <v>65547.532717347582</v>
      </c>
      <c r="FK7" s="43">
        <v>63129.007810800002</v>
      </c>
      <c r="FL7" s="43">
        <v>64353.787199999999</v>
      </c>
      <c r="FM7" s="43">
        <v>63334.439999999995</v>
      </c>
      <c r="FN7" s="23"/>
      <c r="FO7" s="23"/>
      <c r="FP7" s="23"/>
      <c r="FQ7" s="23"/>
      <c r="FR7" s="23"/>
      <c r="FS7" s="23"/>
      <c r="FT7" s="23"/>
      <c r="FU7" s="23"/>
      <c r="FV7" s="14">
        <v>0</v>
      </c>
      <c r="FW7" s="14">
        <v>0</v>
      </c>
      <c r="FX7" s="14">
        <v>0</v>
      </c>
      <c r="FY7" s="14">
        <v>0</v>
      </c>
      <c r="FZ7" s="102">
        <v>0</v>
      </c>
      <c r="GA7" s="102">
        <v>0</v>
      </c>
      <c r="GB7" s="102">
        <v>0</v>
      </c>
      <c r="GC7" s="102">
        <v>0</v>
      </c>
      <c r="GD7" s="102">
        <v>0</v>
      </c>
      <c r="GE7" s="102">
        <v>0</v>
      </c>
      <c r="GF7" s="102">
        <v>0</v>
      </c>
      <c r="GG7" s="102">
        <v>0</v>
      </c>
    </row>
    <row r="8" spans="1:189" x14ac:dyDescent="0.35">
      <c r="A8" t="s">
        <v>533</v>
      </c>
      <c r="B8" s="22" t="s">
        <v>26</v>
      </c>
      <c r="C8" s="22" t="s">
        <v>14</v>
      </c>
      <c r="D8" s="22" t="s">
        <v>539</v>
      </c>
      <c r="F8" s="22" t="s">
        <v>27</v>
      </c>
      <c r="G8" s="24">
        <v>454991.17409610201</v>
      </c>
      <c r="H8" s="24">
        <v>444596.15584525402</v>
      </c>
      <c r="I8" s="24">
        <v>435049.31695573701</v>
      </c>
      <c r="J8" s="24">
        <v>479295.36274704698</v>
      </c>
      <c r="K8" s="24">
        <v>470941.92675074103</v>
      </c>
      <c r="L8" s="24">
        <v>408030.93240525801</v>
      </c>
      <c r="M8" s="24">
        <v>413949.54015926499</v>
      </c>
      <c r="N8" s="24">
        <v>386492.30260855</v>
      </c>
      <c r="O8" s="24">
        <v>402871.33132459701</v>
      </c>
      <c r="P8" s="24">
        <v>422235.06066771399</v>
      </c>
      <c r="Q8" s="43">
        <v>524573.83147220023</v>
      </c>
      <c r="R8" s="43">
        <v>532182.92798897333</v>
      </c>
      <c r="S8" s="43">
        <v>496883.27994828147</v>
      </c>
      <c r="T8" s="43">
        <v>517940.53116872656</v>
      </c>
      <c r="U8" s="43">
        <v>542834.9812861036</v>
      </c>
      <c r="V8" s="23">
        <v>51466.55656336336</v>
      </c>
      <c r="W8" s="23">
        <v>50067.585726589226</v>
      </c>
      <c r="X8" s="23">
        <v>48789.497849887208</v>
      </c>
      <c r="Y8" s="23">
        <v>53517.890450961153</v>
      </c>
      <c r="Z8" s="23">
        <v>52084.681195337231</v>
      </c>
      <c r="AA8" s="23">
        <v>46154.625095654148</v>
      </c>
      <c r="AB8" s="23">
        <v>46616.359174324236</v>
      </c>
      <c r="AC8" s="23">
        <v>43343.971895113624</v>
      </c>
      <c r="AD8" s="23">
        <v>44984.419736690921</v>
      </c>
      <c r="AE8" s="23">
        <v>46697.856519391273</v>
      </c>
      <c r="AF8" s="39">
        <v>59337.434012339269</v>
      </c>
      <c r="AG8" s="39">
        <v>59931.049828036026</v>
      </c>
      <c r="AH8" s="39">
        <v>55723.994438883674</v>
      </c>
      <c r="AI8" s="39">
        <v>57832.991432111179</v>
      </c>
      <c r="AJ8" s="39">
        <v>60035.824665337248</v>
      </c>
      <c r="AK8" s="23">
        <v>47086.361427340002</v>
      </c>
      <c r="AL8" s="23">
        <v>46627.19479483</v>
      </c>
      <c r="AM8" s="23">
        <v>49551.979859120009</v>
      </c>
      <c r="AN8" s="23">
        <v>58105.26175308002</v>
      </c>
      <c r="AO8" s="23">
        <v>0</v>
      </c>
      <c r="AP8" s="39">
        <v>57157.539073876891</v>
      </c>
      <c r="AQ8" s="39">
        <v>55599.373773553911</v>
      </c>
      <c r="AR8" s="39">
        <v>58328.684012063983</v>
      </c>
      <c r="AS8" s="39">
        <v>65326.583683752804</v>
      </c>
      <c r="AT8" s="39">
        <v>0</v>
      </c>
      <c r="AU8" s="23">
        <v>10.348855969999999</v>
      </c>
      <c r="AV8" s="23">
        <v>10.486946110000002</v>
      </c>
      <c r="AW8" s="23">
        <v>11.385358809999998</v>
      </c>
      <c r="AX8" s="23">
        <v>12.09597683</v>
      </c>
      <c r="AY8" s="23">
        <v>0</v>
      </c>
      <c r="AZ8" s="23">
        <v>5337.2182617199996</v>
      </c>
      <c r="BA8" s="23">
        <v>5263.390625</v>
      </c>
      <c r="BB8" s="23">
        <v>5566.97265625</v>
      </c>
      <c r="BC8" s="23">
        <v>6504.8076171900011</v>
      </c>
      <c r="BD8" s="23">
        <v>0</v>
      </c>
      <c r="BE8" s="39">
        <v>6478.7817977997402</v>
      </c>
      <c r="BF8" s="39">
        <v>6276.1919082475542</v>
      </c>
      <c r="BG8" s="39">
        <v>6553.0013108132816</v>
      </c>
      <c r="BH8" s="39">
        <v>7313.2251078543741</v>
      </c>
      <c r="BI8" s="39">
        <v>0</v>
      </c>
      <c r="BJ8" s="23">
        <v>3974.7707508300009</v>
      </c>
      <c r="BK8" s="23">
        <v>3941.4485858400003</v>
      </c>
      <c r="BL8" s="23">
        <v>4272.0914717899996</v>
      </c>
      <c r="BM8" s="23">
        <v>5089.9582008599991</v>
      </c>
      <c r="BN8" s="23">
        <v>0</v>
      </c>
      <c r="BO8" s="39">
        <v>4824.9239825176919</v>
      </c>
      <c r="BP8" s="39">
        <v>4699.8768443531162</v>
      </c>
      <c r="BQ8" s="39">
        <v>5028.7692688995512</v>
      </c>
      <c r="BR8" s="39">
        <v>5722.5382060628799</v>
      </c>
      <c r="BS8" s="39">
        <v>0</v>
      </c>
      <c r="BT8" s="23">
        <v>1362.4471008200001</v>
      </c>
      <c r="BU8" s="23">
        <v>1321.9421665099999</v>
      </c>
      <c r="BV8" s="23">
        <v>1294.8812116299998</v>
      </c>
      <c r="BW8" s="23">
        <v>1414.8494873799998</v>
      </c>
      <c r="BX8" s="23">
        <v>0</v>
      </c>
      <c r="BY8" s="39">
        <v>1653.8573175032586</v>
      </c>
      <c r="BZ8" s="39">
        <v>1576.3152157496011</v>
      </c>
      <c r="CA8" s="39">
        <v>1524.2320738961109</v>
      </c>
      <c r="CB8" s="39">
        <v>1590.6869816715862</v>
      </c>
      <c r="CC8" s="39">
        <v>0</v>
      </c>
      <c r="CD8" s="23">
        <v>0</v>
      </c>
      <c r="CE8" s="23">
        <v>0</v>
      </c>
      <c r="CF8" s="23">
        <v>0</v>
      </c>
      <c r="CG8" s="23">
        <v>0</v>
      </c>
      <c r="CH8" s="23">
        <v>0</v>
      </c>
      <c r="CI8" s="39">
        <v>0</v>
      </c>
      <c r="CJ8" s="39">
        <v>0</v>
      </c>
      <c r="CK8" s="39">
        <v>0</v>
      </c>
      <c r="CL8" s="39">
        <v>0</v>
      </c>
      <c r="CM8" s="39">
        <v>0</v>
      </c>
      <c r="CN8" s="23">
        <v>983.40088442999991</v>
      </c>
      <c r="CO8" s="23">
        <v>942.94692249000002</v>
      </c>
      <c r="CP8" s="23">
        <v>926.66063981000002</v>
      </c>
      <c r="CQ8" s="23">
        <v>1026.4086165200001</v>
      </c>
      <c r="CR8" s="23">
        <v>0</v>
      </c>
      <c r="CS8" s="39">
        <v>1193.7379056954699</v>
      </c>
      <c r="CT8" s="39">
        <v>1124.3922912977168</v>
      </c>
      <c r="CU8" s="39">
        <v>1090.7918472594895</v>
      </c>
      <c r="CV8" s="39">
        <v>1153.9706793811056</v>
      </c>
      <c r="CW8" s="39">
        <v>0</v>
      </c>
      <c r="CX8" s="31"/>
      <c r="CY8" s="31"/>
      <c r="CZ8" s="31"/>
      <c r="DA8" s="31"/>
      <c r="DB8" s="31"/>
      <c r="DC8" s="39"/>
      <c r="DD8" s="39"/>
      <c r="DE8" s="39"/>
      <c r="DF8" s="39"/>
      <c r="DG8" s="39"/>
      <c r="DH8" s="39"/>
      <c r="DI8" s="39"/>
      <c r="DJ8" s="39"/>
      <c r="DK8" s="39"/>
      <c r="DL8" s="39"/>
      <c r="DM8" s="24">
        <v>8822.2520000000004</v>
      </c>
      <c r="DN8" s="24">
        <v>8858.7729999999992</v>
      </c>
      <c r="DO8" s="24">
        <v>8901.1059999999998</v>
      </c>
      <c r="DP8" s="24">
        <v>8914.4480000000003</v>
      </c>
      <c r="DQ8" s="24">
        <v>8939.6170000000002</v>
      </c>
      <c r="DR8" s="24">
        <v>8958.9609999999993</v>
      </c>
      <c r="DS8" s="24">
        <v>8822.2669999999998</v>
      </c>
      <c r="DT8" s="24">
        <v>8858.7749999999996</v>
      </c>
      <c r="DU8" s="24">
        <v>8901.0640000000003</v>
      </c>
      <c r="DV8" s="24">
        <v>8932.6640000000007</v>
      </c>
      <c r="DW8" s="24">
        <v>0</v>
      </c>
      <c r="DX8" s="24">
        <v>166126</v>
      </c>
      <c r="DY8" s="24">
        <v>162647</v>
      </c>
      <c r="DZ8" s="24">
        <v>162526</v>
      </c>
      <c r="EA8" s="24">
        <v>180361</v>
      </c>
      <c r="EB8" s="28">
        <v>311700</v>
      </c>
      <c r="EC8" s="28">
        <v>312901</v>
      </c>
      <c r="ED8" s="24">
        <v>128779</v>
      </c>
      <c r="EE8" s="24">
        <v>135951</v>
      </c>
      <c r="EF8" s="24">
        <v>141816</v>
      </c>
      <c r="EG8" s="24">
        <v>152514</v>
      </c>
      <c r="EH8" s="24">
        <v>258613</v>
      </c>
      <c r="EI8" s="24">
        <v>277158</v>
      </c>
      <c r="EJ8" s="24">
        <v>37347</v>
      </c>
      <c r="EK8" s="24">
        <v>26696</v>
      </c>
      <c r="EL8" s="24">
        <v>20710</v>
      </c>
      <c r="EM8" s="24">
        <v>27847</v>
      </c>
      <c r="EN8" s="24">
        <v>53087</v>
      </c>
      <c r="EO8" s="24">
        <v>35743</v>
      </c>
      <c r="EP8" s="24">
        <v>0</v>
      </c>
      <c r="EQ8" s="24">
        <v>0</v>
      </c>
      <c r="ER8" s="24">
        <v>0</v>
      </c>
      <c r="ES8" s="24">
        <v>0</v>
      </c>
      <c r="ET8" s="24">
        <v>0</v>
      </c>
      <c r="EU8" s="24">
        <v>0</v>
      </c>
      <c r="EV8">
        <v>77.400000000000006</v>
      </c>
      <c r="EW8">
        <v>81.13</v>
      </c>
      <c r="EX8">
        <v>84.13</v>
      </c>
      <c r="EY8">
        <v>83.98</v>
      </c>
      <c r="EZ8">
        <v>83.58</v>
      </c>
      <c r="FA8">
        <v>84.53</v>
      </c>
      <c r="FD8">
        <v>69</v>
      </c>
      <c r="FE8">
        <v>70.58</v>
      </c>
      <c r="FF8">
        <v>54.588999999999999</v>
      </c>
      <c r="FG8">
        <v>107.744</v>
      </c>
      <c r="FH8" s="22" t="s">
        <v>27</v>
      </c>
      <c r="FI8" s="43">
        <v>59456.203006014337</v>
      </c>
      <c r="FJ8" s="43">
        <v>60813.610489079991</v>
      </c>
      <c r="FK8" s="43">
        <v>57655.394416800002</v>
      </c>
      <c r="FL8" s="43">
        <v>59755.481999999996</v>
      </c>
      <c r="FM8" s="43">
        <v>58004.52</v>
      </c>
      <c r="FN8" s="23"/>
      <c r="FO8" s="23"/>
      <c r="FP8" s="23"/>
      <c r="FQ8" s="23"/>
      <c r="FR8" s="23"/>
      <c r="FS8" s="23"/>
      <c r="FT8" s="23"/>
      <c r="FU8" s="23"/>
      <c r="FV8" s="14">
        <v>0</v>
      </c>
      <c r="FW8" s="14">
        <v>0</v>
      </c>
      <c r="FX8" s="14">
        <v>0</v>
      </c>
      <c r="FY8" s="14">
        <v>0</v>
      </c>
      <c r="FZ8" s="102">
        <v>0</v>
      </c>
      <c r="GA8" s="102">
        <v>0</v>
      </c>
      <c r="GB8" s="102">
        <v>0</v>
      </c>
      <c r="GC8" s="102">
        <v>0</v>
      </c>
      <c r="GD8" s="102">
        <v>0</v>
      </c>
      <c r="GE8" s="102">
        <v>0</v>
      </c>
      <c r="GF8" s="102">
        <v>0</v>
      </c>
      <c r="GG8" s="102">
        <v>0</v>
      </c>
    </row>
    <row r="9" spans="1:189" x14ac:dyDescent="0.35">
      <c r="A9" t="s">
        <v>533</v>
      </c>
      <c r="B9" s="22" t="s">
        <v>28</v>
      </c>
      <c r="C9" s="22" t="s">
        <v>14</v>
      </c>
      <c r="D9" s="22" t="s">
        <v>539</v>
      </c>
      <c r="F9" s="22" t="s">
        <v>29</v>
      </c>
      <c r="G9" s="24">
        <v>543299.06699890201</v>
      </c>
      <c r="H9" s="24">
        <v>535865.80434980302</v>
      </c>
      <c r="I9" s="24">
        <v>526264.230147394</v>
      </c>
      <c r="J9" s="24">
        <v>600748.81260154105</v>
      </c>
      <c r="K9" s="24">
        <v>583435.59557996306</v>
      </c>
      <c r="L9" s="24">
        <v>484305.03958874999</v>
      </c>
      <c r="M9" s="24">
        <v>495157.51802582003</v>
      </c>
      <c r="N9" s="24">
        <v>469108.37437972601</v>
      </c>
      <c r="O9" s="24">
        <v>501246.96857472602</v>
      </c>
      <c r="P9" s="24">
        <v>516334.01391015603</v>
      </c>
      <c r="Q9" s="43">
        <v>622633.55555122218</v>
      </c>
      <c r="R9" s="43">
        <v>636585.74824687059</v>
      </c>
      <c r="S9" s="43">
        <v>603096.37770221441</v>
      </c>
      <c r="T9" s="43">
        <v>644414.48413993139</v>
      </c>
      <c r="U9" s="43">
        <v>663810.73219041212</v>
      </c>
      <c r="V9" s="23">
        <v>47544.981147275714</v>
      </c>
      <c r="W9" s="23">
        <v>46641.721401708681</v>
      </c>
      <c r="X9" s="23">
        <v>45609.003493611053</v>
      </c>
      <c r="Y9" s="23">
        <v>51850.39718402295</v>
      </c>
      <c r="Z9" s="23">
        <v>49926.825429530487</v>
      </c>
      <c r="AA9" s="23">
        <v>42382.318276324746</v>
      </c>
      <c r="AB9" s="23">
        <v>43098.475062696605</v>
      </c>
      <c r="AC9" s="23">
        <v>40655.557152297304</v>
      </c>
      <c r="AD9" s="23">
        <v>43262.431589898697</v>
      </c>
      <c r="AE9" s="23">
        <v>44184.685286806387</v>
      </c>
      <c r="AF9" s="39">
        <v>54487.670711210601</v>
      </c>
      <c r="AG9" s="39">
        <v>55408.378136864252</v>
      </c>
      <c r="AH9" s="39">
        <v>52267.707402231223</v>
      </c>
      <c r="AI9" s="39">
        <v>55619.164371040868</v>
      </c>
      <c r="AJ9" s="39">
        <v>56804.834664526767</v>
      </c>
      <c r="AK9" s="23">
        <v>59010.310996499997</v>
      </c>
      <c r="AL9" s="23">
        <v>57845.526677260001</v>
      </c>
      <c r="AM9" s="23">
        <v>58810.826704749998</v>
      </c>
      <c r="AN9" s="23">
        <v>65633.751836519994</v>
      </c>
      <c r="AO9" s="23">
        <v>0</v>
      </c>
      <c r="AP9" s="39">
        <v>71631.870764719148</v>
      </c>
      <c r="AQ9" s="39">
        <v>68976.378978168141</v>
      </c>
      <c r="AR9" s="39">
        <v>69227.468551254293</v>
      </c>
      <c r="AS9" s="39">
        <v>73790.714514762702</v>
      </c>
      <c r="AT9" s="39">
        <v>0</v>
      </c>
      <c r="AU9" s="23">
        <v>10.86148262</v>
      </c>
      <c r="AV9" s="23">
        <v>10.794777870000001</v>
      </c>
      <c r="AW9" s="23">
        <v>11.197512629999997</v>
      </c>
      <c r="AX9" s="23">
        <v>11.04290771</v>
      </c>
      <c r="AY9" s="23">
        <v>0</v>
      </c>
      <c r="AZ9" s="23">
        <v>5176.9838867199996</v>
      </c>
      <c r="BA9" s="23">
        <v>5049.5771484400011</v>
      </c>
      <c r="BB9" s="23">
        <v>5104.0253906300004</v>
      </c>
      <c r="BC9" s="23">
        <v>5680.2314453099989</v>
      </c>
      <c r="BD9" s="23">
        <v>0</v>
      </c>
      <c r="BE9" s="39">
        <v>6284.275314979368</v>
      </c>
      <c r="BF9" s="39">
        <v>6021.2356439174409</v>
      </c>
      <c r="BG9" s="39">
        <v>6008.0562884878391</v>
      </c>
      <c r="BH9" s="39">
        <v>6386.170609333125</v>
      </c>
      <c r="BI9" s="39">
        <v>0</v>
      </c>
      <c r="BJ9" s="23">
        <v>3965.5874046500003</v>
      </c>
      <c r="BK9" s="23">
        <v>3798.7450476200002</v>
      </c>
      <c r="BL9" s="23">
        <v>3976.2449122500002</v>
      </c>
      <c r="BM9" s="23">
        <v>4407.6137453899992</v>
      </c>
      <c r="BN9" s="23">
        <v>0</v>
      </c>
      <c r="BO9" s="39">
        <v>4813.7764346460581</v>
      </c>
      <c r="BP9" s="39">
        <v>4529.713758299692</v>
      </c>
      <c r="BQ9" s="39">
        <v>4680.5220235518182</v>
      </c>
      <c r="BR9" s="39">
        <v>4955.3919816670677</v>
      </c>
      <c r="BS9" s="39">
        <v>0</v>
      </c>
      <c r="BT9" s="23">
        <v>1211.3964385999998</v>
      </c>
      <c r="BU9" s="23">
        <v>1250.8320679799999</v>
      </c>
      <c r="BV9" s="23">
        <v>1127.7805386999999</v>
      </c>
      <c r="BW9" s="23">
        <v>1272.6177727299998</v>
      </c>
      <c r="BX9" s="23">
        <v>0</v>
      </c>
      <c r="BY9" s="39">
        <v>1470.4988275656262</v>
      </c>
      <c r="BZ9" s="39">
        <v>1491.5218464585516</v>
      </c>
      <c r="CA9" s="39">
        <v>1327.5343359399687</v>
      </c>
      <c r="CB9" s="39">
        <v>1430.7787095248841</v>
      </c>
      <c r="CC9" s="39">
        <v>0</v>
      </c>
      <c r="CD9" s="23">
        <v>0</v>
      </c>
      <c r="CE9" s="23">
        <v>0</v>
      </c>
      <c r="CF9" s="23">
        <v>0</v>
      </c>
      <c r="CG9" s="23">
        <v>0</v>
      </c>
      <c r="CH9" s="23">
        <v>0</v>
      </c>
      <c r="CI9" s="39">
        <v>0</v>
      </c>
      <c r="CJ9" s="39">
        <v>0</v>
      </c>
      <c r="CK9" s="39">
        <v>0</v>
      </c>
      <c r="CL9" s="39">
        <v>0</v>
      </c>
      <c r="CM9" s="39">
        <v>0</v>
      </c>
      <c r="CN9" s="23">
        <v>957.82573592000006</v>
      </c>
      <c r="CO9" s="23">
        <v>1000.3244462400002</v>
      </c>
      <c r="CP9" s="23">
        <v>887.95697543999995</v>
      </c>
      <c r="CQ9" s="23">
        <v>1014.5056945</v>
      </c>
      <c r="CR9" s="23">
        <v>0</v>
      </c>
      <c r="CS9" s="39">
        <v>1162.6925561299429</v>
      </c>
      <c r="CT9" s="39">
        <v>1192.8106124773335</v>
      </c>
      <c r="CU9" s="39">
        <v>1045.2329449600243</v>
      </c>
      <c r="CV9" s="39">
        <v>1140.5884622124599</v>
      </c>
      <c r="CW9" s="39">
        <v>0</v>
      </c>
      <c r="CX9" s="31"/>
      <c r="CY9" s="31"/>
      <c r="CZ9" s="31"/>
      <c r="DA9" s="31"/>
      <c r="DB9" s="31"/>
      <c r="DC9" s="39"/>
      <c r="DD9" s="39"/>
      <c r="DE9" s="39"/>
      <c r="DF9" s="39"/>
      <c r="DG9" s="39"/>
      <c r="DH9" s="39"/>
      <c r="DI9" s="39"/>
      <c r="DJ9" s="39"/>
      <c r="DK9" s="39"/>
      <c r="DL9" s="39"/>
      <c r="DM9" s="24">
        <v>11417.328</v>
      </c>
      <c r="DN9" s="24">
        <v>11479.862999999999</v>
      </c>
      <c r="DO9" s="24">
        <v>11541.272999999999</v>
      </c>
      <c r="DP9" s="24">
        <v>11582.16</v>
      </c>
      <c r="DQ9" s="24">
        <v>11655.93</v>
      </c>
      <c r="DR9" s="24">
        <v>11686.14</v>
      </c>
      <c r="DS9" s="24">
        <v>11398.588999999998</v>
      </c>
      <c r="DT9" s="24">
        <v>11455.518999999998</v>
      </c>
      <c r="DU9" s="24">
        <v>11522.439999999999</v>
      </c>
      <c r="DV9" s="24">
        <v>11554.767</v>
      </c>
      <c r="DW9" s="24">
        <v>0</v>
      </c>
      <c r="DX9" s="24">
        <v>61708</v>
      </c>
      <c r="DY9" s="24">
        <v>72524</v>
      </c>
      <c r="DZ9" s="24">
        <v>94278</v>
      </c>
      <c r="EA9" s="24">
        <v>103018</v>
      </c>
      <c r="EB9" s="28">
        <v>192523</v>
      </c>
      <c r="EC9" s="28">
        <v>197801</v>
      </c>
      <c r="ED9" s="24">
        <v>42158</v>
      </c>
      <c r="EE9" s="24">
        <v>61662</v>
      </c>
      <c r="EF9" s="24">
        <v>64973</v>
      </c>
      <c r="EG9" s="24">
        <v>74063</v>
      </c>
      <c r="EH9" s="24">
        <v>150713</v>
      </c>
      <c r="EI9" s="24">
        <v>156921</v>
      </c>
      <c r="EJ9" s="24">
        <v>19550</v>
      </c>
      <c r="EK9" s="24">
        <v>10862</v>
      </c>
      <c r="EL9" s="24">
        <v>29305</v>
      </c>
      <c r="EM9" s="24">
        <v>28955</v>
      </c>
      <c r="EN9" s="24">
        <v>41810</v>
      </c>
      <c r="EO9" s="24">
        <v>40880</v>
      </c>
      <c r="EP9" s="24">
        <v>0</v>
      </c>
      <c r="EQ9" s="24">
        <v>0</v>
      </c>
      <c r="ER9" s="24">
        <v>0</v>
      </c>
      <c r="ES9" s="24">
        <v>0</v>
      </c>
      <c r="ET9" s="24">
        <v>0</v>
      </c>
      <c r="EU9" s="24">
        <v>0</v>
      </c>
      <c r="EV9">
        <v>80.56</v>
      </c>
      <c r="EW9">
        <v>83.45</v>
      </c>
      <c r="EX9">
        <v>86.2</v>
      </c>
      <c r="EY9">
        <v>86.76</v>
      </c>
      <c r="EZ9">
        <v>87.07</v>
      </c>
      <c r="FA9">
        <v>85.59</v>
      </c>
      <c r="FD9">
        <v>63</v>
      </c>
      <c r="FE9">
        <v>54.8</v>
      </c>
      <c r="FF9">
        <v>62.573999999999998</v>
      </c>
      <c r="FG9">
        <v>205.25</v>
      </c>
      <c r="FH9" s="22" t="s">
        <v>29</v>
      </c>
      <c r="FI9" s="43">
        <v>55911.65190806493</v>
      </c>
      <c r="FJ9" s="43">
        <v>57355.58165734799</v>
      </c>
      <c r="FK9" s="43">
        <v>54265.285475999997</v>
      </c>
      <c r="FL9" s="43">
        <v>57405.736799999999</v>
      </c>
      <c r="FM9" s="43">
        <v>56099.49</v>
      </c>
      <c r="FN9" s="23"/>
      <c r="FO9" s="23"/>
      <c r="FP9" s="23"/>
      <c r="FQ9" s="23"/>
      <c r="FR9" s="23"/>
      <c r="FS9" s="23"/>
      <c r="FT9" s="23"/>
      <c r="FU9" s="23"/>
      <c r="FV9" s="14">
        <v>0</v>
      </c>
      <c r="FW9" s="14">
        <v>0</v>
      </c>
      <c r="FX9" s="14">
        <v>0</v>
      </c>
      <c r="FY9" s="14">
        <v>0</v>
      </c>
      <c r="FZ9" s="102">
        <v>0</v>
      </c>
      <c r="GA9" s="102">
        <v>0</v>
      </c>
      <c r="GB9" s="102">
        <v>0</v>
      </c>
      <c r="GC9" s="102">
        <v>0</v>
      </c>
      <c r="GD9" s="102">
        <v>0</v>
      </c>
      <c r="GE9" s="102">
        <v>0</v>
      </c>
      <c r="GF9" s="102">
        <v>0</v>
      </c>
      <c r="GG9" s="102">
        <v>0</v>
      </c>
    </row>
    <row r="10" spans="1:189" x14ac:dyDescent="0.35">
      <c r="A10" t="s">
        <v>533</v>
      </c>
      <c r="B10" s="22" t="s">
        <v>30</v>
      </c>
      <c r="C10" s="22" t="s">
        <v>14</v>
      </c>
      <c r="D10" s="22" t="s">
        <v>540</v>
      </c>
      <c r="F10" s="22" t="s">
        <v>31</v>
      </c>
      <c r="G10" s="24">
        <v>37802.005319148906</v>
      </c>
      <c r="H10" s="24">
        <v>38653.318085106403</v>
      </c>
      <c r="I10" s="24">
        <v>34621.807712766</v>
      </c>
      <c r="J10" s="24">
        <v>39288.670212765996</v>
      </c>
      <c r="K10" s="24">
        <v>44383.297872340401</v>
      </c>
      <c r="L10" s="24">
        <v>34243.206973678098</v>
      </c>
      <c r="M10" s="24">
        <v>34985.245170269896</v>
      </c>
      <c r="N10" s="24">
        <v>33360.307403029001</v>
      </c>
      <c r="O10" s="24">
        <v>34250.930436945804</v>
      </c>
      <c r="P10" s="24">
        <v>35915.8196222345</v>
      </c>
      <c r="Q10" s="43">
        <v>44023.844413434985</v>
      </c>
      <c r="R10" s="43">
        <v>44977.825567732063</v>
      </c>
      <c r="S10" s="43">
        <v>42888.768678244007</v>
      </c>
      <c r="T10" s="43">
        <v>44033.773873181315</v>
      </c>
      <c r="U10" s="43">
        <v>46174.193212850638</v>
      </c>
      <c r="V10" s="23">
        <v>25415.846624947175</v>
      </c>
      <c r="W10" s="23">
        <v>25869.112912904122</v>
      </c>
      <c r="X10" s="23">
        <v>23433.187236257385</v>
      </c>
      <c r="Y10" s="23">
        <v>26850.003391570193</v>
      </c>
      <c r="Z10" s="23">
        <v>30146.925026364999</v>
      </c>
      <c r="AA10" s="23">
        <v>23023.119780062454</v>
      </c>
      <c r="AB10" s="23">
        <v>23414.219074353339</v>
      </c>
      <c r="AC10" s="23">
        <v>22579.362005584564</v>
      </c>
      <c r="AD10" s="23">
        <v>23407.195851022043</v>
      </c>
      <c r="AE10" s="23">
        <v>24395.472470889126</v>
      </c>
      <c r="AF10" s="39">
        <v>29599.045553427579</v>
      </c>
      <c r="AG10" s="39">
        <v>30101.85168648927</v>
      </c>
      <c r="AH10" s="39">
        <v>29028.540482571232</v>
      </c>
      <c r="AI10" s="39">
        <v>30092.822471104872</v>
      </c>
      <c r="AJ10" s="39">
        <v>31363.37333346736</v>
      </c>
      <c r="AK10" s="23">
        <v>1560.31024293</v>
      </c>
      <c r="AL10" s="23">
        <v>1530.6325467500003</v>
      </c>
      <c r="AM10" s="23">
        <v>1633.0833057699997</v>
      </c>
      <c r="AN10" s="23">
        <v>1677.5941686299998</v>
      </c>
      <c r="AO10" s="23">
        <v>0</v>
      </c>
      <c r="AP10" s="39">
        <v>1894.04088517782</v>
      </c>
      <c r="AQ10" s="39">
        <v>1825.1625784306477</v>
      </c>
      <c r="AR10" s="39">
        <v>1922.3369152646167</v>
      </c>
      <c r="AS10" s="39">
        <v>1886.0855719073361</v>
      </c>
      <c r="AT10" s="39">
        <v>0</v>
      </c>
      <c r="AU10" s="23">
        <v>4.1274566699999999</v>
      </c>
      <c r="AV10" s="23">
        <v>3.9598033399999997</v>
      </c>
      <c r="AW10" s="23">
        <v>4.7168483699999992</v>
      </c>
      <c r="AX10" s="23">
        <v>4.2683405899999993</v>
      </c>
      <c r="AY10" s="23">
        <v>0</v>
      </c>
      <c r="AZ10" s="23">
        <v>1049.0612793</v>
      </c>
      <c r="BA10" s="23">
        <v>1024.3905029299999</v>
      </c>
      <c r="BB10" s="23">
        <v>1105.3248291</v>
      </c>
      <c r="BC10" s="23">
        <v>1146.4727783200001</v>
      </c>
      <c r="BD10" s="23">
        <v>0</v>
      </c>
      <c r="BE10" s="39">
        <v>1273.4422292325421</v>
      </c>
      <c r="BF10" s="39">
        <v>1221.5075496842699</v>
      </c>
      <c r="BG10" s="39">
        <v>1301.1012450069938</v>
      </c>
      <c r="BH10" s="39">
        <v>1288.9564152096095</v>
      </c>
      <c r="BI10" s="39">
        <v>0</v>
      </c>
      <c r="BJ10" s="23">
        <v>617.18744002999995</v>
      </c>
      <c r="BK10" s="23">
        <v>596.94808021999995</v>
      </c>
      <c r="BL10" s="23">
        <v>695.92062870999996</v>
      </c>
      <c r="BM10" s="23">
        <v>755.81949025000017</v>
      </c>
      <c r="BN10" s="23">
        <v>0</v>
      </c>
      <c r="BO10" s="39">
        <v>749.19603362976682</v>
      </c>
      <c r="BP10" s="39">
        <v>711.81505946476773</v>
      </c>
      <c r="BQ10" s="39">
        <v>819.18289773504443</v>
      </c>
      <c r="BR10" s="39">
        <v>849.75273649827011</v>
      </c>
      <c r="BS10" s="39">
        <v>0</v>
      </c>
      <c r="BT10" s="23">
        <v>431.87380558000007</v>
      </c>
      <c r="BU10" s="23">
        <v>427.44245624999996</v>
      </c>
      <c r="BV10" s="23">
        <v>409.40429540999992</v>
      </c>
      <c r="BW10" s="23">
        <v>390.65337104000002</v>
      </c>
      <c r="BX10" s="23">
        <v>0</v>
      </c>
      <c r="BY10" s="39">
        <v>524.24615470691003</v>
      </c>
      <c r="BZ10" s="39">
        <v>509.69253021339432</v>
      </c>
      <c r="CA10" s="39">
        <v>481.91845912200176</v>
      </c>
      <c r="CB10" s="39">
        <v>439.20377199285122</v>
      </c>
      <c r="CC10" s="39">
        <v>0</v>
      </c>
      <c r="CD10" s="23">
        <v>0</v>
      </c>
      <c r="CE10" s="23">
        <v>0</v>
      </c>
      <c r="CF10" s="23">
        <v>0</v>
      </c>
      <c r="CG10" s="23">
        <v>0</v>
      </c>
      <c r="CH10" s="23">
        <v>0</v>
      </c>
      <c r="CI10" s="39">
        <v>0</v>
      </c>
      <c r="CJ10" s="39">
        <v>0</v>
      </c>
      <c r="CK10" s="39">
        <v>0</v>
      </c>
      <c r="CL10" s="39">
        <v>0</v>
      </c>
      <c r="CM10" s="39">
        <v>0</v>
      </c>
      <c r="CN10" s="23">
        <v>314.75591259000004</v>
      </c>
      <c r="CO10" s="23">
        <v>307.10566954000001</v>
      </c>
      <c r="CP10" s="23">
        <v>290.10705631000002</v>
      </c>
      <c r="CQ10" s="23">
        <v>264.31957475999997</v>
      </c>
      <c r="CR10" s="23">
        <v>0</v>
      </c>
      <c r="CS10" s="39">
        <v>382.07822450580534</v>
      </c>
      <c r="CT10" s="39">
        <v>366.20008953713091</v>
      </c>
      <c r="CU10" s="39">
        <v>341.49115464781255</v>
      </c>
      <c r="CV10" s="39">
        <v>297.16921151117276</v>
      </c>
      <c r="CW10" s="39">
        <v>0</v>
      </c>
      <c r="CX10" s="31"/>
      <c r="CY10" s="31"/>
      <c r="CZ10" s="31"/>
      <c r="DA10" s="31"/>
      <c r="DB10" s="31"/>
      <c r="DC10" s="39"/>
      <c r="DD10" s="39"/>
      <c r="DE10" s="39"/>
      <c r="DF10" s="39"/>
      <c r="DG10" s="39"/>
      <c r="DH10" s="39"/>
      <c r="DI10" s="39"/>
      <c r="DJ10" s="39"/>
      <c r="DK10" s="39"/>
      <c r="DL10" s="39"/>
      <c r="DM10" s="24">
        <v>1480.335</v>
      </c>
      <c r="DN10" s="24">
        <v>1494.3440000000001</v>
      </c>
      <c r="DO10" s="24">
        <v>1494.0329999999999</v>
      </c>
      <c r="DP10" s="24">
        <v>1460.905</v>
      </c>
      <c r="DQ10" s="24">
        <v>1472.2329999999999</v>
      </c>
      <c r="DR10" s="24">
        <v>1485.51</v>
      </c>
      <c r="DS10" s="24">
        <v>1487.3395</v>
      </c>
      <c r="DT10" s="24">
        <v>1494.1885</v>
      </c>
      <c r="DU10" s="24">
        <v>1477.4689999999998</v>
      </c>
      <c r="DV10" s="24">
        <v>1463.2655</v>
      </c>
      <c r="DW10" s="24">
        <v>0</v>
      </c>
      <c r="DX10" s="24">
        <v>320</v>
      </c>
      <c r="DY10" s="24">
        <v>309</v>
      </c>
      <c r="DZ10" s="24">
        <v>360</v>
      </c>
      <c r="EA10" s="24">
        <v>446</v>
      </c>
      <c r="EB10" s="28">
        <v>377</v>
      </c>
      <c r="EC10" s="28">
        <v>377</v>
      </c>
      <c r="ED10" s="24">
        <v>262</v>
      </c>
      <c r="EE10" s="24">
        <v>251</v>
      </c>
      <c r="EF10" s="24">
        <v>256</v>
      </c>
      <c r="EG10" s="24">
        <v>256</v>
      </c>
      <c r="EH10" s="24">
        <v>255</v>
      </c>
      <c r="EI10" s="24">
        <v>255</v>
      </c>
      <c r="EJ10" s="24">
        <v>58</v>
      </c>
      <c r="EK10" s="24">
        <v>58</v>
      </c>
      <c r="EL10" s="24">
        <v>104</v>
      </c>
      <c r="EM10" s="24">
        <v>190</v>
      </c>
      <c r="EN10" s="24">
        <v>122</v>
      </c>
      <c r="EO10" s="24">
        <v>122</v>
      </c>
      <c r="EP10" s="24">
        <v>0</v>
      </c>
      <c r="EQ10" s="24">
        <v>0</v>
      </c>
      <c r="ER10" s="24">
        <v>0</v>
      </c>
      <c r="ES10" s="24">
        <v>0</v>
      </c>
      <c r="ET10" s="24">
        <v>0</v>
      </c>
      <c r="EU10" s="24">
        <v>0</v>
      </c>
      <c r="EV10">
        <v>63.71</v>
      </c>
      <c r="EW10">
        <v>67.5</v>
      </c>
      <c r="EX10">
        <v>72.94</v>
      </c>
      <c r="EY10">
        <v>73.569999999999993</v>
      </c>
      <c r="EZ10">
        <v>76.239999999999995</v>
      </c>
      <c r="FA10">
        <v>76.040000000000006</v>
      </c>
      <c r="FD10">
        <v>84</v>
      </c>
      <c r="FE10">
        <v>17.39</v>
      </c>
      <c r="FF10">
        <v>8.42</v>
      </c>
      <c r="FG10">
        <v>23.459</v>
      </c>
      <c r="FH10" s="22" t="s">
        <v>31</v>
      </c>
      <c r="FI10" s="43">
        <v>28174.325679248526</v>
      </c>
      <c r="FJ10" s="43">
        <v>29118.987610653596</v>
      </c>
      <c r="FK10" s="43">
        <v>27026.7018336</v>
      </c>
      <c r="FL10" s="43">
        <v>27792.2016</v>
      </c>
      <c r="FM10" s="43">
        <v>28856.519999999997</v>
      </c>
      <c r="FN10" s="23"/>
      <c r="FO10" s="23"/>
      <c r="FP10" s="23"/>
      <c r="FQ10" s="23"/>
      <c r="FR10" s="23"/>
      <c r="FS10" s="23"/>
      <c r="FT10" s="23"/>
      <c r="FU10" s="23"/>
      <c r="FV10" s="14">
        <v>0</v>
      </c>
      <c r="FW10" s="14">
        <v>0</v>
      </c>
      <c r="FX10" s="14">
        <v>0</v>
      </c>
      <c r="FY10" s="14">
        <v>0</v>
      </c>
      <c r="FZ10" s="102">
        <v>0</v>
      </c>
      <c r="GA10" s="102">
        <v>0</v>
      </c>
      <c r="GB10" s="102">
        <v>0</v>
      </c>
      <c r="GC10" s="102">
        <v>0</v>
      </c>
      <c r="GD10" s="102">
        <v>0</v>
      </c>
      <c r="GE10" s="102">
        <v>0</v>
      </c>
      <c r="GF10" s="102">
        <v>0</v>
      </c>
      <c r="GG10" s="102">
        <v>0</v>
      </c>
    </row>
    <row r="11" spans="1:189" x14ac:dyDescent="0.35">
      <c r="A11" t="s">
        <v>533</v>
      </c>
      <c r="B11" s="22" t="s">
        <v>32</v>
      </c>
      <c r="C11" s="22" t="s">
        <v>14</v>
      </c>
      <c r="D11" s="22" t="s">
        <v>536</v>
      </c>
      <c r="F11" s="22" t="s">
        <v>33</v>
      </c>
      <c r="G11" s="24">
        <v>12653.6</v>
      </c>
      <c r="H11" s="24">
        <v>13058.7</v>
      </c>
      <c r="I11" s="24">
        <v>9754.6</v>
      </c>
      <c r="J11" s="24">
        <v>11527.6</v>
      </c>
      <c r="K11" s="24">
        <v>12897.4</v>
      </c>
      <c r="L11" s="24">
        <v>12222.818652300899</v>
      </c>
      <c r="M11" s="24">
        <v>12131.9222089819</v>
      </c>
      <c r="N11" s="24">
        <v>9279.9376298171992</v>
      </c>
      <c r="O11" s="24">
        <v>10856.087752703899</v>
      </c>
      <c r="P11" s="24">
        <v>12415.913222114599</v>
      </c>
      <c r="Q11" s="43">
        <v>15713.933191366874</v>
      </c>
      <c r="R11" s="43">
        <v>15597.074659936503</v>
      </c>
      <c r="S11" s="43">
        <v>11930.49852764919</v>
      </c>
      <c r="T11" s="43">
        <v>13956.832913780649</v>
      </c>
      <c r="U11" s="43">
        <v>15962.179954734915</v>
      </c>
      <c r="V11" s="23">
        <v>31483.978840823474</v>
      </c>
      <c r="W11" s="23">
        <v>32279.011363046491</v>
      </c>
      <c r="X11" s="23">
        <v>23998.268019120675</v>
      </c>
      <c r="Y11" s="23">
        <v>28260.432550636666</v>
      </c>
      <c r="Z11" s="23">
        <v>31458.300811738995</v>
      </c>
      <c r="AA11" s="23">
        <v>30412.132817875125</v>
      </c>
      <c r="AB11" s="23">
        <v>29988.165348719471</v>
      </c>
      <c r="AC11" s="23">
        <v>22830.503602513345</v>
      </c>
      <c r="AD11" s="23">
        <v>26614.189918029948</v>
      </c>
      <c r="AE11" s="23">
        <v>30283.896986503489</v>
      </c>
      <c r="AF11" s="39">
        <v>39098.528490161632</v>
      </c>
      <c r="AG11" s="39">
        <v>38553.466285187271</v>
      </c>
      <c r="AH11" s="39">
        <v>29351.413822017297</v>
      </c>
      <c r="AI11" s="39">
        <v>34215.806861827674</v>
      </c>
      <c r="AJ11" s="39">
        <v>38933.665593620666</v>
      </c>
      <c r="AK11" s="23">
        <v>763.14532471000007</v>
      </c>
      <c r="AL11" s="23">
        <v>768.19561768000005</v>
      </c>
      <c r="AM11" s="23">
        <v>741.75982666000004</v>
      </c>
      <c r="AN11" s="23">
        <v>800.17919921999999</v>
      </c>
      <c r="AO11" s="23">
        <v>0</v>
      </c>
      <c r="AP11" s="39">
        <v>926.37246527252944</v>
      </c>
      <c r="AQ11" s="39">
        <v>916.01468770607312</v>
      </c>
      <c r="AR11" s="39">
        <v>873.14118759941823</v>
      </c>
      <c r="AS11" s="39">
        <v>899.62547009906154</v>
      </c>
      <c r="AT11" s="39">
        <v>0</v>
      </c>
      <c r="AU11" s="23">
        <v>5.9826383600000002</v>
      </c>
      <c r="AV11" s="23">
        <v>5.8227515199999988</v>
      </c>
      <c r="AW11" s="23">
        <v>7.6470084200000006</v>
      </c>
      <c r="AX11" s="23">
        <v>7.1387205099999989</v>
      </c>
      <c r="AY11" s="23">
        <v>0</v>
      </c>
      <c r="AZ11" s="23">
        <v>1898.8131103500004</v>
      </c>
      <c r="BA11" s="23">
        <v>1898.8563232400004</v>
      </c>
      <c r="BB11" s="23">
        <v>1824.8753662099996</v>
      </c>
      <c r="BC11" s="23">
        <v>1961.67785645</v>
      </c>
      <c r="BD11" s="23">
        <v>0</v>
      </c>
      <c r="BE11" s="39">
        <v>2304.9452380451435</v>
      </c>
      <c r="BF11" s="39">
        <v>2264.2413493381168</v>
      </c>
      <c r="BG11" s="39">
        <v>2148.0994079285397</v>
      </c>
      <c r="BH11" s="39">
        <v>2205.4751804496059</v>
      </c>
      <c r="BI11" s="39">
        <v>0</v>
      </c>
      <c r="BJ11" s="23">
        <v>941.8197249100001</v>
      </c>
      <c r="BK11" s="23">
        <v>983.14480497999989</v>
      </c>
      <c r="BL11" s="23">
        <v>1106.5085108799997</v>
      </c>
      <c r="BM11" s="23">
        <v>1093.8854599900001</v>
      </c>
      <c r="BN11" s="23">
        <v>0</v>
      </c>
      <c r="BO11" s="39">
        <v>1143.2630616438862</v>
      </c>
      <c r="BP11" s="39">
        <v>1172.3252004787494</v>
      </c>
      <c r="BQ11" s="39">
        <v>1302.4945818769379</v>
      </c>
      <c r="BR11" s="39">
        <v>1229.8335449575573</v>
      </c>
      <c r="BS11" s="39">
        <v>0</v>
      </c>
      <c r="BT11" s="23">
        <v>946.94536189999985</v>
      </c>
      <c r="BU11" s="23">
        <v>906.18394406999994</v>
      </c>
      <c r="BV11" s="23">
        <v>710.89259779999998</v>
      </c>
      <c r="BW11" s="23">
        <v>858.76346860000012</v>
      </c>
      <c r="BX11" s="23">
        <v>0</v>
      </c>
      <c r="BY11" s="39">
        <v>1149.4850076098428</v>
      </c>
      <c r="BZ11" s="39">
        <v>1080.555243257475</v>
      </c>
      <c r="CA11" s="39">
        <v>836.80671935774944</v>
      </c>
      <c r="CB11" s="39">
        <v>965.49059247760806</v>
      </c>
      <c r="CC11" s="39">
        <v>0</v>
      </c>
      <c r="CD11" s="23">
        <v>10.048003079999997</v>
      </c>
      <c r="CE11" s="23">
        <v>9.5275418500000004</v>
      </c>
      <c r="CF11" s="23">
        <v>7.4742643500000003</v>
      </c>
      <c r="CG11" s="23">
        <v>9.0289663700000009</v>
      </c>
      <c r="CH11" s="23">
        <v>0</v>
      </c>
      <c r="CI11" s="39">
        <v>12.197143955278422</v>
      </c>
      <c r="CJ11" s="39">
        <v>11.360867038908012</v>
      </c>
      <c r="CK11" s="39">
        <v>8.7981147218186457</v>
      </c>
      <c r="CL11" s="39">
        <v>10.151086310463601</v>
      </c>
      <c r="CM11" s="39">
        <v>0</v>
      </c>
      <c r="CN11" s="23">
        <v>525.21143653999991</v>
      </c>
      <c r="CO11" s="23">
        <v>506.29479621000007</v>
      </c>
      <c r="CP11" s="23">
        <v>397.18336648000002</v>
      </c>
      <c r="CQ11" s="23">
        <v>479.80043078999995</v>
      </c>
      <c r="CR11" s="23">
        <v>0</v>
      </c>
      <c r="CS11" s="39">
        <v>637.54752535734281</v>
      </c>
      <c r="CT11" s="39">
        <v>603.71793194829559</v>
      </c>
      <c r="CU11" s="39">
        <v>467.53294508364274</v>
      </c>
      <c r="CV11" s="39">
        <v>539.4300283285811</v>
      </c>
      <c r="CW11" s="39">
        <v>0</v>
      </c>
      <c r="CX11" s="31"/>
      <c r="CY11" s="31"/>
      <c r="CZ11" s="31"/>
      <c r="DA11" s="31"/>
      <c r="DB11" s="31"/>
      <c r="DC11" s="39"/>
      <c r="DD11" s="39"/>
      <c r="DE11" s="39"/>
      <c r="DF11" s="39"/>
      <c r="DG11" s="39"/>
      <c r="DH11" s="39"/>
      <c r="DI11" s="39"/>
      <c r="DJ11" s="39"/>
      <c r="DK11" s="39"/>
      <c r="DL11" s="39"/>
      <c r="DM11" s="24">
        <v>400.47800000000001</v>
      </c>
      <c r="DN11" s="24">
        <v>403.33499999999998</v>
      </c>
      <c r="DO11" s="24">
        <v>405.779</v>
      </c>
      <c r="DP11" s="24">
        <v>407.16399999999999</v>
      </c>
      <c r="DQ11" s="24">
        <v>409.98399999999998</v>
      </c>
      <c r="DR11" s="24">
        <v>412.62400000000002</v>
      </c>
      <c r="DS11" s="24">
        <v>401.90649999999999</v>
      </c>
      <c r="DT11" s="24">
        <v>404.55699999999996</v>
      </c>
      <c r="DU11" s="24">
        <v>406.47149999999999</v>
      </c>
      <c r="DV11" s="24">
        <v>407.90550000000002</v>
      </c>
      <c r="DW11" s="24">
        <v>0</v>
      </c>
      <c r="DX11" s="24">
        <v>38</v>
      </c>
      <c r="DY11" s="24">
        <v>23</v>
      </c>
      <c r="DZ11" s="24">
        <v>28</v>
      </c>
      <c r="EA11" s="24">
        <v>23</v>
      </c>
      <c r="EB11" s="28">
        <v>41</v>
      </c>
      <c r="EC11" s="28">
        <v>41</v>
      </c>
      <c r="ED11" s="24">
        <v>14</v>
      </c>
      <c r="EE11" s="24">
        <v>10</v>
      </c>
      <c r="EF11" s="24">
        <v>15</v>
      </c>
      <c r="EG11" s="24">
        <v>10</v>
      </c>
      <c r="EH11" s="24">
        <v>10</v>
      </c>
      <c r="EI11" s="24">
        <v>10</v>
      </c>
      <c r="EJ11" s="24">
        <v>24</v>
      </c>
      <c r="EK11" s="24">
        <v>13</v>
      </c>
      <c r="EL11" s="24">
        <v>13</v>
      </c>
      <c r="EM11" s="24">
        <v>13</v>
      </c>
      <c r="EN11" s="24">
        <v>31</v>
      </c>
      <c r="EO11" s="24">
        <v>31</v>
      </c>
      <c r="EP11" s="24">
        <v>0</v>
      </c>
      <c r="EQ11" s="24">
        <v>0</v>
      </c>
      <c r="ER11" s="24">
        <v>0</v>
      </c>
      <c r="ES11" s="24">
        <v>0</v>
      </c>
      <c r="ET11" s="24">
        <v>0</v>
      </c>
      <c r="EU11" s="24">
        <v>0</v>
      </c>
      <c r="EV11">
        <v>71.09</v>
      </c>
      <c r="EW11">
        <v>73.150000000000006</v>
      </c>
      <c r="EX11">
        <v>76.77</v>
      </c>
      <c r="EY11">
        <v>78.739999999999995</v>
      </c>
      <c r="EZ11">
        <v>78.75</v>
      </c>
      <c r="FA11">
        <v>77.19</v>
      </c>
      <c r="FD11">
        <v>56</v>
      </c>
      <c r="FE11">
        <v>26.77</v>
      </c>
      <c r="FF11">
        <v>18.545999999999999</v>
      </c>
      <c r="FG11">
        <v>43.817</v>
      </c>
      <c r="FH11" s="22" t="s">
        <v>33</v>
      </c>
      <c r="FI11" s="43">
        <v>35870.371556303056</v>
      </c>
      <c r="FJ11" s="43">
        <v>36297.37849583519</v>
      </c>
      <c r="FK11" s="43">
        <v>27120.871526399998</v>
      </c>
      <c r="FL11" s="43">
        <v>31333.6836</v>
      </c>
      <c r="FM11" s="43">
        <v>32812.32</v>
      </c>
      <c r="FN11" s="23"/>
      <c r="FO11" s="23"/>
      <c r="FP11" s="23"/>
      <c r="FQ11" s="23"/>
      <c r="FR11" s="23"/>
      <c r="FS11" s="23"/>
      <c r="FT11" s="23"/>
      <c r="FU11" s="23"/>
      <c r="FV11" s="14">
        <v>0</v>
      </c>
      <c r="FW11" s="14">
        <v>0</v>
      </c>
      <c r="FX11" s="14">
        <v>0</v>
      </c>
      <c r="FY11" s="14">
        <v>0</v>
      </c>
      <c r="FZ11" s="102">
        <v>0</v>
      </c>
      <c r="GA11" s="102">
        <v>0</v>
      </c>
      <c r="GB11" s="102">
        <v>0</v>
      </c>
      <c r="GC11" s="102">
        <v>0</v>
      </c>
      <c r="GD11" s="102">
        <v>0</v>
      </c>
      <c r="GE11" s="102">
        <v>0</v>
      </c>
      <c r="GF11" s="102">
        <v>0</v>
      </c>
      <c r="GG11" s="102">
        <v>0</v>
      </c>
    </row>
    <row r="12" spans="1:189" x14ac:dyDescent="0.35">
      <c r="A12" t="s">
        <v>533</v>
      </c>
      <c r="B12" s="22" t="s">
        <v>34</v>
      </c>
      <c r="C12" s="22" t="s">
        <v>14</v>
      </c>
      <c r="D12" s="22" t="s">
        <v>542</v>
      </c>
      <c r="F12" s="22" t="s">
        <v>35</v>
      </c>
      <c r="G12" s="24">
        <v>7225.9769999999999</v>
      </c>
      <c r="H12" s="24">
        <v>7423.4650000000001</v>
      </c>
      <c r="I12" s="24">
        <v>6887.1469999999999</v>
      </c>
      <c r="J12" s="24">
        <v>7127.2</v>
      </c>
      <c r="K12" s="24">
        <v>7546</v>
      </c>
      <c r="L12" s="24">
        <v>6819.90598464909</v>
      </c>
      <c r="M12" s="24">
        <v>6840.7930880542999</v>
      </c>
      <c r="N12" s="24">
        <v>6373.0227219590906</v>
      </c>
      <c r="O12" s="24">
        <v>6565.0939283878097</v>
      </c>
      <c r="P12" s="24">
        <v>6757.2616428850806</v>
      </c>
      <c r="Q12" s="43">
        <v>8767.8259870120091</v>
      </c>
      <c r="R12" s="43">
        <v>8794.6789214134242</v>
      </c>
      <c r="S12" s="43">
        <v>8193.3027175426723</v>
      </c>
      <c r="T12" s="43">
        <v>8440.2338217064371</v>
      </c>
      <c r="U12" s="43">
        <v>8687.2889988344505</v>
      </c>
      <c r="V12" s="23">
        <v>113050.73688162959</v>
      </c>
      <c r="W12" s="23">
        <v>116153.1661216379</v>
      </c>
      <c r="X12" s="23">
        <v>107791.88643513374</v>
      </c>
      <c r="Y12" s="23">
        <v>111774.66909227778</v>
      </c>
      <c r="Z12" s="23">
        <v>118774.79065667695</v>
      </c>
      <c r="AA12" s="23">
        <v>106697.73748629633</v>
      </c>
      <c r="AB12" s="23">
        <v>107036.23927108473</v>
      </c>
      <c r="AC12" s="23">
        <v>99745.241606421449</v>
      </c>
      <c r="AD12" s="23">
        <v>102959.25488344225</v>
      </c>
      <c r="AE12" s="23">
        <v>106359.97045402438</v>
      </c>
      <c r="AF12" s="39">
        <v>137173.03399687112</v>
      </c>
      <c r="AG12" s="39">
        <v>137608.21957743456</v>
      </c>
      <c r="AH12" s="39">
        <v>128234.74742996362</v>
      </c>
      <c r="AI12" s="39">
        <v>132366.75587645755</v>
      </c>
      <c r="AJ12" s="39">
        <v>136738.79303082614</v>
      </c>
      <c r="AP12" s="39">
        <v>0</v>
      </c>
      <c r="AQ12" s="39">
        <v>0</v>
      </c>
      <c r="AR12" s="39">
        <v>0</v>
      </c>
      <c r="AS12" s="39">
        <v>0</v>
      </c>
      <c r="AT12" s="39">
        <v>0</v>
      </c>
      <c r="AZ12" s="23"/>
      <c r="BA12" s="23"/>
      <c r="BB12" s="23"/>
      <c r="BC12" s="23"/>
      <c r="BD12" s="23"/>
      <c r="BE12" s="39">
        <v>0</v>
      </c>
      <c r="BF12" s="39">
        <v>0</v>
      </c>
      <c r="BG12" s="39">
        <v>0</v>
      </c>
      <c r="BH12" s="39">
        <v>0</v>
      </c>
      <c r="BI12" s="39">
        <v>0</v>
      </c>
      <c r="BJ12" s="23"/>
      <c r="BK12" s="23"/>
      <c r="BL12" s="23"/>
      <c r="BM12" s="23"/>
      <c r="BN12" s="23"/>
      <c r="BO12" s="39">
        <v>0</v>
      </c>
      <c r="BP12" s="39">
        <v>0</v>
      </c>
      <c r="BQ12" s="39">
        <v>0</v>
      </c>
      <c r="BR12" s="39">
        <v>0</v>
      </c>
      <c r="BS12" s="39">
        <v>0</v>
      </c>
      <c r="BT12" s="23"/>
      <c r="BU12" s="23"/>
      <c r="BV12" s="23"/>
      <c r="BW12" s="23"/>
      <c r="BX12" s="23"/>
      <c r="BY12" s="39">
        <v>0</v>
      </c>
      <c r="BZ12" s="39">
        <v>0</v>
      </c>
      <c r="CA12" s="39">
        <v>0</v>
      </c>
      <c r="CB12" s="39">
        <v>0</v>
      </c>
      <c r="CC12" s="39">
        <v>0</v>
      </c>
      <c r="CD12" s="23"/>
      <c r="CE12" s="23"/>
      <c r="CF12" s="23"/>
      <c r="CG12" s="23"/>
      <c r="CH12" s="23"/>
      <c r="CI12" s="39">
        <v>0</v>
      </c>
      <c r="CJ12" s="39">
        <v>0</v>
      </c>
      <c r="CK12" s="39">
        <v>0</v>
      </c>
      <c r="CL12" s="39">
        <v>0</v>
      </c>
      <c r="CM12" s="39">
        <v>0</v>
      </c>
      <c r="CN12" s="23"/>
      <c r="CO12" s="23"/>
      <c r="CP12" s="23"/>
      <c r="CQ12" s="23"/>
      <c r="CR12" s="23"/>
      <c r="CS12" s="39">
        <v>0</v>
      </c>
      <c r="CT12" s="39">
        <v>0</v>
      </c>
      <c r="CU12" s="39">
        <v>0</v>
      </c>
      <c r="CV12" s="39">
        <v>0</v>
      </c>
      <c r="CW12" s="39">
        <v>0</v>
      </c>
      <c r="CX12" s="31"/>
      <c r="CY12" s="31"/>
      <c r="CZ12" s="31"/>
      <c r="DA12" s="31"/>
      <c r="DB12" s="31"/>
      <c r="DC12" s="39"/>
      <c r="DD12" s="39"/>
      <c r="DE12" s="39"/>
      <c r="DF12" s="39"/>
      <c r="DG12" s="39"/>
      <c r="DH12" s="39"/>
      <c r="DI12" s="39"/>
      <c r="DJ12" s="39"/>
      <c r="DK12" s="39"/>
      <c r="DL12" s="39"/>
      <c r="DM12" s="24">
        <v>63.445999999999998</v>
      </c>
      <c r="DN12" s="24">
        <v>63.695999999999998</v>
      </c>
      <c r="DO12" s="24">
        <v>63.927</v>
      </c>
      <c r="DP12" s="24">
        <v>64.134</v>
      </c>
      <c r="DQ12" s="24">
        <v>64.183999999999997</v>
      </c>
      <c r="DR12" s="24">
        <v>64.069000000000003</v>
      </c>
      <c r="DS12" s="24"/>
      <c r="DT12" s="24"/>
      <c r="DU12" s="24"/>
      <c r="DV12" s="24"/>
      <c r="DW12" s="24"/>
      <c r="DX12" s="24"/>
      <c r="DY12" s="24"/>
      <c r="DZ12" s="24"/>
      <c r="EA12" s="24"/>
      <c r="EB12" s="28"/>
      <c r="EC12" s="28"/>
      <c r="ED12" s="24"/>
      <c r="EE12" s="24"/>
      <c r="EF12" s="24"/>
      <c r="EG12" s="24"/>
      <c r="EH12" s="24"/>
      <c r="EI12" s="24"/>
      <c r="EJ12" s="24"/>
      <c r="EK12" s="24"/>
      <c r="EL12" s="24"/>
      <c r="EM12" s="24"/>
      <c r="EN12" s="24"/>
      <c r="EO12" s="24"/>
      <c r="EP12" s="24"/>
      <c r="EQ12" s="24"/>
      <c r="ER12" s="24"/>
      <c r="ES12" s="24"/>
      <c r="ET12" s="24"/>
      <c r="EU12" s="24"/>
      <c r="FH12" s="22" t="s">
        <v>35</v>
      </c>
      <c r="FI12" s="43">
        <v>142024.8213904385</v>
      </c>
      <c r="FJ12" s="43">
        <v>139847.45565018238</v>
      </c>
      <c r="FK12" s="43">
        <v>131602.14568799999</v>
      </c>
      <c r="FL12" s="43">
        <v>134936.08559999999</v>
      </c>
      <c r="FM12" s="43">
        <v>130343.60999999999</v>
      </c>
      <c r="FN12" s="23"/>
      <c r="FO12" s="23"/>
      <c r="FP12" s="23"/>
      <c r="FQ12" s="23"/>
      <c r="FR12" s="23"/>
      <c r="FS12" s="23"/>
      <c r="FT12" s="23"/>
      <c r="FU12" s="23"/>
      <c r="FV12" s="14">
        <v>0</v>
      </c>
      <c r="FW12" s="14">
        <v>0</v>
      </c>
      <c r="FX12" s="14">
        <v>0</v>
      </c>
      <c r="FY12" s="14">
        <v>0</v>
      </c>
      <c r="FZ12" s="102">
        <v>0</v>
      </c>
      <c r="GA12" s="102">
        <v>0</v>
      </c>
      <c r="GB12" s="102">
        <v>0</v>
      </c>
      <c r="GC12" s="102">
        <v>0</v>
      </c>
      <c r="GD12" s="102">
        <v>0</v>
      </c>
      <c r="GE12" s="102">
        <v>0</v>
      </c>
      <c r="GF12" s="102">
        <v>0</v>
      </c>
      <c r="GG12" s="102">
        <v>0</v>
      </c>
    </row>
    <row r="13" spans="1:189" x14ac:dyDescent="0.35">
      <c r="A13" t="s">
        <v>533</v>
      </c>
      <c r="B13" s="22" t="s">
        <v>36</v>
      </c>
      <c r="C13" s="22" t="s">
        <v>14</v>
      </c>
      <c r="D13" s="22" t="s">
        <v>536</v>
      </c>
      <c r="F13" s="22" t="s">
        <v>37</v>
      </c>
      <c r="G13" s="24">
        <v>5110.25</v>
      </c>
      <c r="H13" s="24">
        <v>5341.1</v>
      </c>
      <c r="I13" s="24">
        <v>4738.8</v>
      </c>
      <c r="J13" s="24">
        <v>4923.1000000000004</v>
      </c>
      <c r="K13" s="24">
        <v>5699.95</v>
      </c>
      <c r="L13" s="24">
        <v>4833.9534037131398</v>
      </c>
      <c r="M13" s="24">
        <v>4846.6956349074999</v>
      </c>
      <c r="N13" s="24">
        <v>4229.3240890889201</v>
      </c>
      <c r="O13" s="24">
        <v>4196.21517688718</v>
      </c>
      <c r="P13" s="24">
        <v>4671.8032895389997</v>
      </c>
      <c r="Q13" s="43">
        <v>6214.6402558160771</v>
      </c>
      <c r="R13" s="43">
        <v>6231.0219575653246</v>
      </c>
      <c r="S13" s="43">
        <v>5437.3150801898819</v>
      </c>
      <c r="T13" s="43">
        <v>5394.7495108906078</v>
      </c>
      <c r="U13" s="43">
        <v>6006.1763872447073</v>
      </c>
      <c r="V13" s="23">
        <v>18271.252252509941</v>
      </c>
      <c r="W13" s="23">
        <v>19063.102291384112</v>
      </c>
      <c r="X13" s="23">
        <v>16882.50152301625</v>
      </c>
      <c r="Y13" s="23">
        <v>17507.4679943101</v>
      </c>
      <c r="Z13" s="23">
        <v>20238.784242015376</v>
      </c>
      <c r="AA13" s="23">
        <v>17283.377920086463</v>
      </c>
      <c r="AB13" s="23">
        <v>17298.506798870385</v>
      </c>
      <c r="AC13" s="23">
        <v>15067.436983070203</v>
      </c>
      <c r="AD13" s="23">
        <v>14922.529078546175</v>
      </c>
      <c r="AE13" s="23">
        <v>16588.148807992624</v>
      </c>
      <c r="AF13" s="39">
        <v>22219.903091359232</v>
      </c>
      <c r="AG13" s="39">
        <v>22239.353121440967</v>
      </c>
      <c r="AH13" s="39">
        <v>19371.039107458641</v>
      </c>
      <c r="AI13" s="39">
        <v>19184.742215115981</v>
      </c>
      <c r="AJ13" s="39">
        <v>21326.100758942288</v>
      </c>
      <c r="AK13" s="23">
        <v>328.25039673000003</v>
      </c>
      <c r="AL13" s="23">
        <v>328.48394775000003</v>
      </c>
      <c r="AM13" s="23">
        <v>347.66275024000009</v>
      </c>
      <c r="AN13" s="23">
        <v>393.80184936000006</v>
      </c>
      <c r="AO13" s="23">
        <v>0</v>
      </c>
      <c r="AP13" s="39">
        <v>398.4590082642635</v>
      </c>
      <c r="AQ13" s="39">
        <v>391.69205588987853</v>
      </c>
      <c r="AR13" s="39">
        <v>409.24117985129919</v>
      </c>
      <c r="AS13" s="39">
        <v>442.74354319846083</v>
      </c>
      <c r="AT13" s="39">
        <v>0</v>
      </c>
      <c r="AU13" s="23">
        <v>6.4533648499999998</v>
      </c>
      <c r="AV13" s="23">
        <v>6.2001500099999998</v>
      </c>
      <c r="AW13" s="23">
        <v>7.3727655400000032</v>
      </c>
      <c r="AX13" s="23">
        <v>8.0904331200000001</v>
      </c>
      <c r="AY13" s="23">
        <v>0</v>
      </c>
      <c r="AZ13" s="23">
        <v>1173.62854004</v>
      </c>
      <c r="BA13" s="23">
        <v>1172.4053955100001</v>
      </c>
      <c r="BB13" s="23">
        <v>1238.5871582</v>
      </c>
      <c r="BC13" s="23">
        <v>1400.4357910199999</v>
      </c>
      <c r="BD13" s="23">
        <v>0</v>
      </c>
      <c r="BE13" s="39">
        <v>1424.6528528025819</v>
      </c>
      <c r="BF13" s="39">
        <v>1398.0040207419786</v>
      </c>
      <c r="BG13" s="39">
        <v>1457.9671524214875</v>
      </c>
      <c r="BH13" s="39">
        <v>1574.4819511279654</v>
      </c>
      <c r="BI13" s="39">
        <v>0</v>
      </c>
      <c r="BJ13" s="23">
        <v>533.87560054999994</v>
      </c>
      <c r="BK13" s="23">
        <v>526.17311001999985</v>
      </c>
      <c r="BL13" s="23">
        <v>611.70533412000009</v>
      </c>
      <c r="BM13" s="23">
        <v>758.10191469000006</v>
      </c>
      <c r="BN13" s="23">
        <v>0</v>
      </c>
      <c r="BO13" s="39">
        <v>648.06484455407542</v>
      </c>
      <c r="BP13" s="39">
        <v>627.42130514870792</v>
      </c>
      <c r="BQ13" s="39">
        <v>720.05129247752211</v>
      </c>
      <c r="BR13" s="39">
        <v>852.31882064767319</v>
      </c>
      <c r="BS13" s="39">
        <v>0</v>
      </c>
      <c r="BT13" s="23">
        <v>625.57573554999999</v>
      </c>
      <c r="BU13" s="23">
        <v>635.82139043999996</v>
      </c>
      <c r="BV13" s="23">
        <v>617.52190446000009</v>
      </c>
      <c r="BW13" s="23">
        <v>633.01144718000012</v>
      </c>
      <c r="BX13" s="23">
        <v>0</v>
      </c>
      <c r="BY13" s="39">
        <v>759.37847955282848</v>
      </c>
      <c r="BZ13" s="39">
        <v>758.16851723222362</v>
      </c>
      <c r="CA13" s="39">
        <v>726.8981005033645</v>
      </c>
      <c r="CB13" s="39">
        <v>711.68210983553047</v>
      </c>
      <c r="CC13" s="39">
        <v>0</v>
      </c>
      <c r="CD13" s="23">
        <v>14.177180310000001</v>
      </c>
      <c r="CE13" s="23">
        <v>10.410852690000002</v>
      </c>
      <c r="CF13" s="23">
        <v>9.3599430699999999</v>
      </c>
      <c r="CG13" s="23">
        <v>9.32243478</v>
      </c>
      <c r="CH13" s="23">
        <v>0</v>
      </c>
      <c r="CI13" s="39">
        <v>17.209500011519587</v>
      </c>
      <c r="CJ13" s="39">
        <v>12.414147849977466</v>
      </c>
      <c r="CK13" s="39">
        <v>11.017787044092362</v>
      </c>
      <c r="CL13" s="39">
        <v>10.4810269744584</v>
      </c>
      <c r="CM13" s="39">
        <v>0</v>
      </c>
      <c r="CN13" s="23">
        <v>538.61723856999993</v>
      </c>
      <c r="CO13" s="23">
        <v>547.43872551000004</v>
      </c>
      <c r="CP13" s="23">
        <v>531.68296912999995</v>
      </c>
      <c r="CQ13" s="23">
        <v>545.01936448999993</v>
      </c>
      <c r="CR13" s="23">
        <v>0</v>
      </c>
      <c r="CS13" s="39">
        <v>653.82065902320892</v>
      </c>
      <c r="CT13" s="39">
        <v>652.77892980006902</v>
      </c>
      <c r="CU13" s="39">
        <v>625.85527337454971</v>
      </c>
      <c r="CV13" s="39">
        <v>612.75437110881705</v>
      </c>
      <c r="CW13" s="39">
        <v>0</v>
      </c>
      <c r="CX13" s="31"/>
      <c r="CY13" s="31"/>
      <c r="CZ13" s="31"/>
      <c r="DA13" s="31"/>
      <c r="DB13" s="31"/>
      <c r="DC13" s="39"/>
      <c r="DD13" s="39"/>
      <c r="DE13" s="39"/>
      <c r="DF13" s="39"/>
      <c r="DG13" s="39"/>
      <c r="DH13" s="39"/>
      <c r="DI13" s="39"/>
      <c r="DJ13" s="39"/>
      <c r="DK13" s="39"/>
      <c r="DL13" s="39"/>
      <c r="DM13" s="24">
        <v>279.44499999999999</v>
      </c>
      <c r="DN13" s="24">
        <v>279.93200000000002</v>
      </c>
      <c r="DO13" s="24">
        <v>280.42700000000002</v>
      </c>
      <c r="DP13" s="24">
        <v>280.959</v>
      </c>
      <c r="DQ13" s="24">
        <v>281.63499999999999</v>
      </c>
      <c r="DR13" s="24">
        <v>281.99599999999998</v>
      </c>
      <c r="DS13" s="24">
        <v>279.68849999999998</v>
      </c>
      <c r="DT13" s="24">
        <v>280.17950000000002</v>
      </c>
      <c r="DU13" s="24">
        <v>280.69299999999998</v>
      </c>
      <c r="DV13" s="24">
        <v>281.1995</v>
      </c>
      <c r="DW13" s="24">
        <v>0</v>
      </c>
      <c r="DX13" s="24">
        <v>5</v>
      </c>
      <c r="DY13" s="24">
        <v>10</v>
      </c>
      <c r="DZ13" s="24">
        <v>5</v>
      </c>
      <c r="EA13" s="24">
        <v>10</v>
      </c>
      <c r="EB13" s="28"/>
      <c r="EC13" s="28">
        <v>10</v>
      </c>
      <c r="ED13" s="24">
        <v>0</v>
      </c>
      <c r="EE13" s="24">
        <v>0</v>
      </c>
      <c r="EF13" s="24">
        <v>0</v>
      </c>
      <c r="EG13" s="24">
        <v>0</v>
      </c>
      <c r="EH13" s="24"/>
      <c r="EI13" s="24">
        <v>10</v>
      </c>
      <c r="EJ13" s="24">
        <v>5</v>
      </c>
      <c r="EK13" s="24">
        <v>10</v>
      </c>
      <c r="EL13" s="24">
        <v>5</v>
      </c>
      <c r="EM13" s="24">
        <v>10</v>
      </c>
      <c r="EN13" s="24"/>
      <c r="EO13" s="24">
        <v>0</v>
      </c>
      <c r="EP13" s="24">
        <v>0</v>
      </c>
      <c r="EQ13" s="24">
        <v>0</v>
      </c>
      <c r="ER13" s="24">
        <v>0</v>
      </c>
      <c r="ES13" s="24">
        <v>0</v>
      </c>
      <c r="ET13" s="24"/>
      <c r="EU13" s="24">
        <v>0</v>
      </c>
      <c r="EV13">
        <v>72.150000000000006</v>
      </c>
      <c r="EW13">
        <v>74.77</v>
      </c>
      <c r="EX13">
        <v>79.92</v>
      </c>
      <c r="EY13">
        <v>80.180000000000007</v>
      </c>
      <c r="EZ13">
        <v>78.7</v>
      </c>
      <c r="FA13">
        <v>76.92</v>
      </c>
      <c r="FD13">
        <v>70</v>
      </c>
      <c r="FE13">
        <v>56.65</v>
      </c>
      <c r="FF13">
        <v>25.501000000000001</v>
      </c>
      <c r="FG13">
        <v>31.355</v>
      </c>
      <c r="FH13" s="22" t="s">
        <v>37</v>
      </c>
      <c r="FI13" s="43">
        <v>20769.612769148742</v>
      </c>
      <c r="FJ13" s="43">
        <v>21082.051636214397</v>
      </c>
      <c r="FK13" s="43">
        <v>19328.329447200002</v>
      </c>
      <c r="FL13" s="43">
        <v>18786.718799999999</v>
      </c>
      <c r="FM13" s="43">
        <v>20289.09</v>
      </c>
      <c r="FN13" s="23"/>
      <c r="FO13" s="23"/>
      <c r="FP13" s="23"/>
      <c r="FQ13" s="23"/>
      <c r="FR13" s="23"/>
      <c r="FS13" s="23"/>
      <c r="FT13" s="23"/>
      <c r="FU13" s="23"/>
      <c r="FV13" s="14">
        <v>0</v>
      </c>
      <c r="FW13" s="14">
        <v>0</v>
      </c>
      <c r="FX13" s="14">
        <v>0</v>
      </c>
      <c r="FY13" s="14">
        <v>0</v>
      </c>
      <c r="FZ13" s="102">
        <v>0</v>
      </c>
      <c r="GA13" s="102">
        <v>0</v>
      </c>
      <c r="GB13" s="102">
        <v>0</v>
      </c>
      <c r="GC13" s="102">
        <v>0</v>
      </c>
      <c r="GD13" s="102">
        <v>0</v>
      </c>
      <c r="GE13" s="102">
        <v>0</v>
      </c>
      <c r="GF13" s="102">
        <v>0</v>
      </c>
      <c r="GG13" s="102">
        <v>0</v>
      </c>
    </row>
    <row r="14" spans="1:189" x14ac:dyDescent="0.35">
      <c r="A14" t="s">
        <v>533</v>
      </c>
      <c r="B14" s="22" t="s">
        <v>38</v>
      </c>
      <c r="C14" s="22" t="s">
        <v>14</v>
      </c>
      <c r="D14" s="22" t="s">
        <v>541</v>
      </c>
      <c r="F14" s="22" t="s">
        <v>39</v>
      </c>
      <c r="G14" s="24">
        <v>13566.937673796599</v>
      </c>
      <c r="H14" s="24">
        <v>13469.2353647032</v>
      </c>
      <c r="I14" s="24">
        <v>12005.7996539835</v>
      </c>
      <c r="J14" s="24">
        <v>14006.4966174458</v>
      </c>
      <c r="K14" s="24">
        <v>16681.536466718298</v>
      </c>
      <c r="L14" s="24">
        <v>12784.099462297199</v>
      </c>
      <c r="M14" s="24">
        <v>13278.730315753099</v>
      </c>
      <c r="N14" s="24">
        <v>13429.2544637677</v>
      </c>
      <c r="O14" s="24">
        <v>13215.6269061655</v>
      </c>
      <c r="P14" s="24">
        <v>13000.432684363001</v>
      </c>
      <c r="Q14" s="43">
        <v>16435.528545169971</v>
      </c>
      <c r="R14" s="43">
        <v>17071.437201487275</v>
      </c>
      <c r="S14" s="43">
        <v>17264.954463984141</v>
      </c>
      <c r="T14" s="43">
        <v>16990.310025292096</v>
      </c>
      <c r="U14" s="43">
        <v>16713.651447531382</v>
      </c>
      <c r="V14" s="23">
        <v>31240.50178872457</v>
      </c>
      <c r="W14" s="23">
        <v>30748.309237122816</v>
      </c>
      <c r="X14" s="23">
        <v>27179.352886939847</v>
      </c>
      <c r="Y14" s="23">
        <v>31448.912748293696</v>
      </c>
      <c r="Z14" s="23">
        <v>37152.476974976278</v>
      </c>
      <c r="AA14" s="23">
        <v>29437.865177968764</v>
      </c>
      <c r="AB14" s="23">
        <v>30313.413862757301</v>
      </c>
      <c r="AC14" s="23">
        <v>30401.843825383963</v>
      </c>
      <c r="AD14" s="23">
        <v>29673.165877063762</v>
      </c>
      <c r="AE14" s="23">
        <v>28954.064089609736</v>
      </c>
      <c r="AF14" s="39">
        <v>37845.987890525292</v>
      </c>
      <c r="AG14" s="39">
        <v>38971.613159944325</v>
      </c>
      <c r="AH14" s="39">
        <v>39085.300727792586</v>
      </c>
      <c r="AI14" s="39">
        <v>38148.495812031979</v>
      </c>
      <c r="AJ14" s="39">
        <v>37224.002226117744</v>
      </c>
      <c r="AK14" s="23">
        <v>327.36125981999999</v>
      </c>
      <c r="AL14" s="23">
        <v>295.53010893999999</v>
      </c>
      <c r="AM14" s="23">
        <v>287.33247577000003</v>
      </c>
      <c r="AN14" s="23">
        <v>308.82411401000002</v>
      </c>
      <c r="AO14" s="23">
        <v>0</v>
      </c>
      <c r="AP14" s="39">
        <v>397.37969620584983</v>
      </c>
      <c r="AQ14" s="39">
        <v>352.39711633083402</v>
      </c>
      <c r="AR14" s="39">
        <v>338.22513718405435</v>
      </c>
      <c r="AS14" s="39">
        <v>347.20477489916283</v>
      </c>
      <c r="AT14" s="39">
        <v>0</v>
      </c>
      <c r="AU14" s="23">
        <v>2.4128937700000002</v>
      </c>
      <c r="AV14" s="23">
        <v>2.1941094399999996</v>
      </c>
      <c r="AW14" s="23">
        <v>2.3933446399999996</v>
      </c>
      <c r="AX14" s="23">
        <v>2.20486665</v>
      </c>
      <c r="AY14" s="23">
        <v>0</v>
      </c>
      <c r="AZ14" s="23">
        <v>753.81182861000002</v>
      </c>
      <c r="BA14" s="23">
        <v>674.65161133000004</v>
      </c>
      <c r="BB14" s="23">
        <v>650.47821045000001</v>
      </c>
      <c r="BC14" s="23">
        <v>693.40557861000002</v>
      </c>
      <c r="BD14" s="23">
        <v>0</v>
      </c>
      <c r="BE14" s="39">
        <v>915.04265231055626</v>
      </c>
      <c r="BF14" s="39">
        <v>804.4705942598589</v>
      </c>
      <c r="BG14" s="39">
        <v>765.69166563962813</v>
      </c>
      <c r="BH14" s="39">
        <v>779.58202391965074</v>
      </c>
      <c r="BI14" s="39">
        <v>0</v>
      </c>
      <c r="BJ14" s="23">
        <v>717.18902479999986</v>
      </c>
      <c r="BK14" s="23">
        <v>636.92087387000004</v>
      </c>
      <c r="BL14" s="23">
        <v>612.02775549</v>
      </c>
      <c r="BM14" s="23">
        <v>646.62156944000003</v>
      </c>
      <c r="BN14" s="23">
        <v>0</v>
      </c>
      <c r="BO14" s="39">
        <v>870.58669359318583</v>
      </c>
      <c r="BP14" s="39">
        <v>759.47956737048287</v>
      </c>
      <c r="BQ14" s="39">
        <v>720.43082149458519</v>
      </c>
      <c r="BR14" s="39">
        <v>726.98369809000314</v>
      </c>
      <c r="BS14" s="39">
        <v>0</v>
      </c>
      <c r="BT14" s="23">
        <v>36.62281643</v>
      </c>
      <c r="BU14" s="23">
        <v>37.730696269999996</v>
      </c>
      <c r="BV14" s="23">
        <v>38.450428380000005</v>
      </c>
      <c r="BW14" s="23">
        <v>46.783989519999992</v>
      </c>
      <c r="BX14" s="23">
        <v>0</v>
      </c>
      <c r="BY14" s="39">
        <v>44.455974036628774</v>
      </c>
      <c r="BZ14" s="39">
        <v>44.99097777344241</v>
      </c>
      <c r="CA14" s="39">
        <v>45.260812857162527</v>
      </c>
      <c r="CB14" s="39">
        <v>52.598303737545585</v>
      </c>
      <c r="CC14" s="39">
        <v>0</v>
      </c>
      <c r="CD14" s="23">
        <v>0</v>
      </c>
      <c r="CE14" s="23">
        <v>0</v>
      </c>
      <c r="CF14" s="23">
        <v>0</v>
      </c>
      <c r="CG14" s="23">
        <v>0</v>
      </c>
      <c r="CH14" s="23">
        <v>0</v>
      </c>
      <c r="CI14" s="39">
        <v>0</v>
      </c>
      <c r="CJ14" s="39">
        <v>0</v>
      </c>
      <c r="CK14" s="39">
        <v>0</v>
      </c>
      <c r="CL14" s="39">
        <v>0</v>
      </c>
      <c r="CM14" s="39">
        <v>0</v>
      </c>
      <c r="CN14" s="23">
        <v>36.622831469999994</v>
      </c>
      <c r="CO14" s="23">
        <v>37.730682460000004</v>
      </c>
      <c r="CP14" s="23">
        <v>38.745784660000005</v>
      </c>
      <c r="CQ14" s="23">
        <v>46.783989519999992</v>
      </c>
      <c r="CR14" s="23">
        <v>0</v>
      </c>
      <c r="CS14" s="39">
        <v>44.455992293494695</v>
      </c>
      <c r="CT14" s="39">
        <v>44.990961306070638</v>
      </c>
      <c r="CU14" s="39">
        <v>45.608482984089413</v>
      </c>
      <c r="CV14" s="39">
        <v>52.598303737545585</v>
      </c>
      <c r="CW14" s="39">
        <v>0</v>
      </c>
      <c r="CX14" s="31"/>
      <c r="CY14" s="31"/>
      <c r="CZ14" s="31"/>
      <c r="DA14" s="31"/>
      <c r="DB14" s="31"/>
      <c r="DC14" s="39"/>
      <c r="DD14" s="39"/>
      <c r="DE14" s="39"/>
      <c r="DF14" s="39"/>
      <c r="DG14" s="39"/>
      <c r="DH14" s="39"/>
      <c r="DI14" s="39"/>
      <c r="DJ14" s="39"/>
      <c r="DK14" s="39"/>
      <c r="DL14" s="39"/>
      <c r="DM14" s="24">
        <v>432.34500000000003</v>
      </c>
      <c r="DN14" s="24">
        <v>436.20400000000001</v>
      </c>
      <c r="DO14" s="24">
        <v>439.89299999999997</v>
      </c>
      <c r="DP14" s="24">
        <v>443.55700000000002</v>
      </c>
      <c r="DQ14" s="24">
        <v>449.00200000000001</v>
      </c>
      <c r="DR14" s="24">
        <v>452.524</v>
      </c>
      <c r="DS14" s="24">
        <v>434.27449999999999</v>
      </c>
      <c r="DT14" s="24">
        <v>438.04849999999999</v>
      </c>
      <c r="DU14" s="24">
        <v>441.72500000000002</v>
      </c>
      <c r="DV14" s="24">
        <v>445.37300000000005</v>
      </c>
      <c r="DW14" s="24">
        <v>0</v>
      </c>
      <c r="DX14" s="24"/>
      <c r="DY14" s="24"/>
      <c r="DZ14" s="24"/>
      <c r="EA14" s="24"/>
      <c r="EB14" s="28"/>
      <c r="EC14" s="28">
        <v>0</v>
      </c>
      <c r="ED14" s="24"/>
      <c r="EE14" s="24"/>
      <c r="EF14" s="24"/>
      <c r="EG14" s="24"/>
      <c r="EH14" s="24"/>
      <c r="EI14" s="24">
        <v>0</v>
      </c>
      <c r="EJ14" s="24"/>
      <c r="EK14" s="24"/>
      <c r="EL14" s="24"/>
      <c r="EM14" s="24"/>
      <c r="EN14" s="24"/>
      <c r="EO14" s="24">
        <v>0</v>
      </c>
      <c r="EP14" s="24"/>
      <c r="EQ14" s="24"/>
      <c r="ER14" s="24"/>
      <c r="ES14" s="24"/>
      <c r="ET14" s="24"/>
      <c r="EU14" s="24">
        <v>0</v>
      </c>
      <c r="EV14">
        <v>63.84</v>
      </c>
      <c r="EW14">
        <v>69.680000000000007</v>
      </c>
      <c r="EX14">
        <v>75.11</v>
      </c>
      <c r="EY14">
        <v>77.67</v>
      </c>
      <c r="EZ14">
        <v>77.14</v>
      </c>
      <c r="FA14">
        <v>78.34</v>
      </c>
      <c r="FD14">
        <v>0</v>
      </c>
      <c r="FE14">
        <v>38.71</v>
      </c>
      <c r="FF14">
        <v>19.129000000000001</v>
      </c>
      <c r="FG14">
        <v>67.108000000000004</v>
      </c>
      <c r="FH14" s="22" t="s">
        <v>39</v>
      </c>
      <c r="FI14" s="43">
        <v>35239.150127901106</v>
      </c>
      <c r="FJ14" s="43">
        <v>38014.468674350392</v>
      </c>
      <c r="FK14" s="43">
        <v>36737.951403599996</v>
      </c>
      <c r="FL14" s="43">
        <v>34088.169600000001</v>
      </c>
      <c r="FM14" s="43">
        <v>32697.809999999998</v>
      </c>
      <c r="FN14" s="23"/>
      <c r="FO14" s="23"/>
      <c r="FP14" s="23"/>
      <c r="FQ14" s="23"/>
      <c r="FR14" s="23"/>
      <c r="FS14" s="23"/>
      <c r="FT14" s="23"/>
      <c r="FU14" s="23"/>
      <c r="FV14" s="14">
        <v>0</v>
      </c>
      <c r="FW14" s="14">
        <v>0</v>
      </c>
      <c r="FX14" s="14">
        <v>0</v>
      </c>
      <c r="FY14" s="14">
        <v>0</v>
      </c>
      <c r="FZ14" s="102">
        <v>0</v>
      </c>
      <c r="GA14" s="102">
        <v>0</v>
      </c>
      <c r="GB14" s="102">
        <v>0</v>
      </c>
      <c r="GC14" s="102">
        <v>0</v>
      </c>
      <c r="GD14" s="102">
        <v>0</v>
      </c>
      <c r="GE14" s="102">
        <v>0</v>
      </c>
      <c r="GF14" s="102">
        <v>0</v>
      </c>
      <c r="GG14" s="102">
        <v>0</v>
      </c>
    </row>
    <row r="15" spans="1:189" x14ac:dyDescent="0.35">
      <c r="A15" t="s">
        <v>533</v>
      </c>
      <c r="B15" s="22" t="s">
        <v>40</v>
      </c>
      <c r="C15" s="22" t="s">
        <v>14</v>
      </c>
      <c r="D15" s="22" t="s">
        <v>542</v>
      </c>
      <c r="F15" s="22" t="s">
        <v>41</v>
      </c>
      <c r="G15" s="24">
        <v>1725329.19278302</v>
      </c>
      <c r="H15" s="24">
        <v>1743725.1836725201</v>
      </c>
      <c r="I15" s="24">
        <v>1655684.73000019</v>
      </c>
      <c r="J15" s="24">
        <v>2007472.1814641498</v>
      </c>
      <c r="K15" s="24">
        <v>2161483.3694220101</v>
      </c>
      <c r="L15" s="24">
        <v>1664832.8875961299</v>
      </c>
      <c r="M15" s="24">
        <v>1696605.08992738</v>
      </c>
      <c r="N15" s="24">
        <v>1611126.1649201398</v>
      </c>
      <c r="O15" s="24">
        <v>1696305.7107200401</v>
      </c>
      <c r="P15" s="24">
        <v>1761102.32157264</v>
      </c>
      <c r="Q15" s="43">
        <v>2140346.962077463</v>
      </c>
      <c r="R15" s="43">
        <v>2181194.0268158303</v>
      </c>
      <c r="S15" s="43">
        <v>2071300.3799375156</v>
      </c>
      <c r="T15" s="43">
        <v>2180809.1381091541</v>
      </c>
      <c r="U15" s="43">
        <v>2264113.1322965403</v>
      </c>
      <c r="V15" s="23">
        <v>46548.638410829553</v>
      </c>
      <c r="W15" s="23">
        <v>46374.152751719063</v>
      </c>
      <c r="X15" s="23">
        <v>43562.435831184928</v>
      </c>
      <c r="Y15" s="23">
        <v>52515.199835050335</v>
      </c>
      <c r="Z15" s="23">
        <v>55522.445687687956</v>
      </c>
      <c r="AA15" s="23">
        <v>44916.474156543925</v>
      </c>
      <c r="AB15" s="23">
        <v>45120.999763235886</v>
      </c>
      <c r="AC15" s="23">
        <v>42390.063098104678</v>
      </c>
      <c r="AD15" s="23">
        <v>44375.127188476356</v>
      </c>
      <c r="AE15" s="23">
        <v>45237.779472772345</v>
      </c>
      <c r="AF15" s="39">
        <v>57745.639051498249</v>
      </c>
      <c r="AG15" s="39">
        <v>58008.581815430713</v>
      </c>
      <c r="AH15" s="39">
        <v>54497.627629945215</v>
      </c>
      <c r="AI15" s="39">
        <v>57049.671097497601</v>
      </c>
      <c r="AJ15" s="39">
        <v>58158.716461617063</v>
      </c>
      <c r="AK15" s="23">
        <v>188151.06511448999</v>
      </c>
      <c r="AL15" s="23">
        <v>191964.63638532002</v>
      </c>
      <c r="AM15" s="23">
        <v>214766.34269692999</v>
      </c>
      <c r="AN15" s="23">
        <v>246865.51402201</v>
      </c>
      <c r="AO15" s="23">
        <v>238692.98873446003</v>
      </c>
      <c r="AP15" s="39">
        <v>228394.20014791627</v>
      </c>
      <c r="AQ15" s="39">
        <v>228903.18872185732</v>
      </c>
      <c r="AR15" s="39">
        <v>252806.00644436775</v>
      </c>
      <c r="AS15" s="39">
        <v>277545.96010466537</v>
      </c>
      <c r="AT15" s="39">
        <v>248479.40127257287</v>
      </c>
      <c r="AU15" s="23">
        <v>10.905425070000001</v>
      </c>
      <c r="AV15" s="23">
        <v>11.00887775</v>
      </c>
      <c r="AW15" s="23">
        <v>13.035118100000002</v>
      </c>
      <c r="AX15" s="23">
        <v>12.334107399999997</v>
      </c>
      <c r="AY15" s="23">
        <v>11.15471363</v>
      </c>
      <c r="AZ15" s="23">
        <v>5080.3232421900011</v>
      </c>
      <c r="BA15" s="23">
        <v>5115.9760742199996</v>
      </c>
      <c r="BB15" s="23">
        <v>5668.34765625</v>
      </c>
      <c r="BC15" s="23">
        <v>6470.0678710899992</v>
      </c>
      <c r="BD15" s="23">
        <v>6207.1816406299986</v>
      </c>
      <c r="BE15" s="39">
        <v>6166.9401801515241</v>
      </c>
      <c r="BF15" s="39">
        <v>6100.4112990013264</v>
      </c>
      <c r="BG15" s="39">
        <v>6672.3319684082817</v>
      </c>
      <c r="BH15" s="39">
        <v>7274.1679061090636</v>
      </c>
      <c r="BI15" s="39">
        <v>6461.6760878958285</v>
      </c>
      <c r="BJ15" s="23">
        <v>3540.2249712600001</v>
      </c>
      <c r="BK15" s="23">
        <v>3556.1466602499995</v>
      </c>
      <c r="BL15" s="23">
        <v>4177.37717342</v>
      </c>
      <c r="BM15" s="23">
        <v>4717.9267913900003</v>
      </c>
      <c r="BN15" s="23">
        <v>4426.3797476099999</v>
      </c>
      <c r="BO15" s="39">
        <v>4297.4343523518955</v>
      </c>
      <c r="BP15" s="39">
        <v>4240.4336831075716</v>
      </c>
      <c r="BQ15" s="39">
        <v>4917.2790641336715</v>
      </c>
      <c r="BR15" s="39">
        <v>5304.2707330239491</v>
      </c>
      <c r="BS15" s="39">
        <v>4607.8613172620098</v>
      </c>
      <c r="BT15" s="23">
        <v>1540.09839061</v>
      </c>
      <c r="BU15" s="23">
        <v>1559.8292511900004</v>
      </c>
      <c r="BV15" s="23">
        <v>1490.9702460900003</v>
      </c>
      <c r="BW15" s="23">
        <v>1752.1409565400002</v>
      </c>
      <c r="BX15" s="23">
        <v>1780.8017847300002</v>
      </c>
      <c r="BY15" s="39">
        <v>1869.505973077667</v>
      </c>
      <c r="BZ15" s="39">
        <v>1859.9774217910194</v>
      </c>
      <c r="CA15" s="39">
        <v>1755.0526256029466</v>
      </c>
      <c r="CB15" s="39">
        <v>1969.8970346187914</v>
      </c>
      <c r="CC15" s="39">
        <v>1853.8146579039301</v>
      </c>
      <c r="CD15" s="23">
        <v>0</v>
      </c>
      <c r="CE15" s="23">
        <v>0</v>
      </c>
      <c r="CF15" s="23">
        <v>0</v>
      </c>
      <c r="CG15" s="23">
        <v>0</v>
      </c>
      <c r="CH15" s="23">
        <v>0</v>
      </c>
      <c r="CI15" s="39">
        <v>0</v>
      </c>
      <c r="CJ15" s="39">
        <v>0</v>
      </c>
      <c r="CK15" s="39">
        <v>0</v>
      </c>
      <c r="CL15" s="39">
        <v>0</v>
      </c>
      <c r="CM15" s="39">
        <v>0</v>
      </c>
      <c r="CN15" s="23">
        <v>792.25504449000005</v>
      </c>
      <c r="CO15" s="23">
        <v>790.72693646999994</v>
      </c>
      <c r="CP15" s="23">
        <v>780.86725813999988</v>
      </c>
      <c r="CQ15" s="23">
        <v>907.32569154999999</v>
      </c>
      <c r="CR15" s="23">
        <v>923.99695129999998</v>
      </c>
      <c r="CS15" s="39">
        <v>961.70838623389875</v>
      </c>
      <c r="CT15" s="39">
        <v>942.88156701392302</v>
      </c>
      <c r="CU15" s="39">
        <v>919.17537270777609</v>
      </c>
      <c r="CV15" s="39">
        <v>1020.088128495834</v>
      </c>
      <c r="CW15" s="39">
        <v>961.88082630329995</v>
      </c>
      <c r="CX15" s="31"/>
      <c r="CY15" s="31"/>
      <c r="CZ15" s="31"/>
      <c r="DA15" s="31"/>
      <c r="DB15" s="31"/>
      <c r="DC15" s="39"/>
      <c r="DD15" s="39"/>
      <c r="DE15" s="39"/>
      <c r="DF15" s="39"/>
      <c r="DG15" s="39"/>
      <c r="DH15" s="39"/>
      <c r="DI15" s="39"/>
      <c r="DJ15" s="39"/>
      <c r="DK15" s="39"/>
      <c r="DL15" s="39"/>
      <c r="DM15" s="24">
        <v>36783.571000000004</v>
      </c>
      <c r="DN15" s="24">
        <v>37286.936999999998</v>
      </c>
      <c r="DO15" s="24">
        <v>37758.232000000004</v>
      </c>
      <c r="DP15" s="24">
        <v>38019.178</v>
      </c>
      <c r="DQ15" s="24">
        <v>38454.326999999997</v>
      </c>
      <c r="DR15" s="24">
        <v>38781.292000000001</v>
      </c>
      <c r="DS15" s="24">
        <v>37035.254000000001</v>
      </c>
      <c r="DT15" s="24">
        <v>37522.584500000004</v>
      </c>
      <c r="DU15" s="24">
        <v>37888.705000000002</v>
      </c>
      <c r="DV15" s="24">
        <v>38155.012000000002</v>
      </c>
      <c r="DW15" s="24">
        <v>38454.327000000005</v>
      </c>
      <c r="DX15" s="24">
        <v>192867</v>
      </c>
      <c r="DY15" s="24">
        <v>198774</v>
      </c>
      <c r="DZ15" s="24">
        <v>194566</v>
      </c>
      <c r="EA15" s="24">
        <v>193268</v>
      </c>
      <c r="EB15" s="28">
        <v>253687</v>
      </c>
      <c r="EC15" s="28">
        <v>319284</v>
      </c>
      <c r="ED15" s="24">
        <v>114101</v>
      </c>
      <c r="EE15" s="24">
        <v>101757</v>
      </c>
      <c r="EF15" s="24">
        <v>109214</v>
      </c>
      <c r="EG15" s="24">
        <v>130125</v>
      </c>
      <c r="EH15" s="24">
        <v>140621</v>
      </c>
      <c r="EI15" s="24">
        <v>150192</v>
      </c>
      <c r="EJ15" s="24">
        <v>78766</v>
      </c>
      <c r="EK15" s="24">
        <v>97017</v>
      </c>
      <c r="EL15" s="24">
        <v>85352</v>
      </c>
      <c r="EM15" s="24">
        <v>63143</v>
      </c>
      <c r="EN15" s="24">
        <v>113066</v>
      </c>
      <c r="EO15" s="24">
        <v>169092</v>
      </c>
      <c r="EP15" s="24">
        <v>0</v>
      </c>
      <c r="EQ15" s="24">
        <v>0</v>
      </c>
      <c r="ER15" s="24">
        <v>0</v>
      </c>
      <c r="ES15" s="24">
        <v>0</v>
      </c>
      <c r="ET15" s="24">
        <v>0</v>
      </c>
      <c r="EU15" s="24">
        <v>0</v>
      </c>
      <c r="EV15">
        <v>79.44</v>
      </c>
      <c r="EW15">
        <v>83.31</v>
      </c>
      <c r="EX15">
        <v>90.05</v>
      </c>
      <c r="EY15">
        <v>90.38</v>
      </c>
      <c r="EZ15">
        <v>90.53</v>
      </c>
      <c r="FA15">
        <v>91.04</v>
      </c>
      <c r="FD15">
        <v>96</v>
      </c>
      <c r="FE15">
        <v>25.56</v>
      </c>
      <c r="FF15">
        <v>24.635999999999999</v>
      </c>
      <c r="FG15">
        <v>102.699</v>
      </c>
      <c r="FH15" s="22" t="s">
        <v>41</v>
      </c>
      <c r="FI15" s="43">
        <v>54709.903419376606</v>
      </c>
      <c r="FJ15" s="43">
        <v>55566.946054727989</v>
      </c>
      <c r="FK15" s="43">
        <v>51699.161347200003</v>
      </c>
      <c r="FL15" s="43">
        <v>54864.863999999994</v>
      </c>
      <c r="FM15" s="43">
        <v>55495.71</v>
      </c>
      <c r="FN15" s="23"/>
      <c r="FO15" s="23"/>
      <c r="FP15" s="23"/>
      <c r="FQ15" s="23"/>
      <c r="FR15" s="23"/>
      <c r="FS15" s="23"/>
      <c r="FT15" s="23"/>
      <c r="FU15" s="23"/>
      <c r="FV15" s="14">
        <v>0</v>
      </c>
      <c r="FW15" s="14">
        <v>0</v>
      </c>
      <c r="FX15" s="14">
        <v>0</v>
      </c>
      <c r="FY15" s="14">
        <v>0</v>
      </c>
      <c r="FZ15" s="102">
        <v>0</v>
      </c>
      <c r="GA15" s="102">
        <v>0</v>
      </c>
      <c r="GB15" s="102">
        <v>0</v>
      </c>
      <c r="GC15" s="102">
        <v>0</v>
      </c>
      <c r="GD15" s="102">
        <v>0</v>
      </c>
      <c r="GE15" s="102">
        <v>0</v>
      </c>
      <c r="GF15" s="102">
        <v>0</v>
      </c>
      <c r="GG15" s="102">
        <v>0</v>
      </c>
    </row>
    <row r="16" spans="1:189" x14ac:dyDescent="0.35">
      <c r="A16" t="s">
        <v>533</v>
      </c>
      <c r="B16" s="22" t="s">
        <v>42</v>
      </c>
      <c r="C16" s="22" t="s">
        <v>14</v>
      </c>
      <c r="D16" s="22" t="s">
        <v>539</v>
      </c>
      <c r="F16" s="22" t="s">
        <v>43</v>
      </c>
      <c r="G16" s="24">
        <v>725568.71746800095</v>
      </c>
      <c r="H16" s="24">
        <v>721369.11272672401</v>
      </c>
      <c r="I16" s="24">
        <v>741999.40600562701</v>
      </c>
      <c r="J16" s="24">
        <v>813408.78722249903</v>
      </c>
      <c r="K16" s="24">
        <v>818426.55020644993</v>
      </c>
      <c r="L16" s="24">
        <v>738674.25345224899</v>
      </c>
      <c r="M16" s="24">
        <v>747109.78286638903</v>
      </c>
      <c r="N16" s="24">
        <v>731108.65467333398</v>
      </c>
      <c r="O16" s="24">
        <v>770529.21479441389</v>
      </c>
      <c r="P16" s="24">
        <v>790318.93374032609</v>
      </c>
      <c r="Q16" s="43">
        <v>949656.39261500281</v>
      </c>
      <c r="R16" s="43">
        <v>960501.30076739972</v>
      </c>
      <c r="S16" s="43">
        <v>939929.88703994243</v>
      </c>
      <c r="T16" s="43">
        <v>990609.85421693244</v>
      </c>
      <c r="U16" s="43">
        <v>1016051.9662402056</v>
      </c>
      <c r="V16" s="23">
        <v>85217.369151227409</v>
      </c>
      <c r="W16" s="23">
        <v>84121.931030441439</v>
      </c>
      <c r="X16" s="23">
        <v>85897.7843338323</v>
      </c>
      <c r="Y16" s="23">
        <v>93446.434451894296</v>
      </c>
      <c r="Z16" s="23">
        <v>93259.905718302442</v>
      </c>
      <c r="AA16" s="23">
        <v>86756.602129451261</v>
      </c>
      <c r="AB16" s="23">
        <v>87123.660436322636</v>
      </c>
      <c r="AC16" s="23">
        <v>84637.013231317935</v>
      </c>
      <c r="AD16" s="23">
        <v>88520.322001217937</v>
      </c>
      <c r="AE16" s="23">
        <v>90057.03594222333</v>
      </c>
      <c r="AF16" s="39">
        <v>111536.25759763362</v>
      </c>
      <c r="AG16" s="39">
        <v>112008.15609139286</v>
      </c>
      <c r="AH16" s="39">
        <v>108811.26598269545</v>
      </c>
      <c r="AI16" s="39">
        <v>113803.73591189386</v>
      </c>
      <c r="AJ16" s="39">
        <v>115779.37024715867</v>
      </c>
      <c r="AK16" s="23">
        <v>78159.474666619994</v>
      </c>
      <c r="AL16" s="23">
        <v>79814.957251619984</v>
      </c>
      <c r="AM16" s="23">
        <v>86795.765299119987</v>
      </c>
      <c r="AN16" s="23">
        <v>94484.163275669998</v>
      </c>
      <c r="AO16" s="23">
        <v>0</v>
      </c>
      <c r="AP16" s="39">
        <v>94876.798542711171</v>
      </c>
      <c r="AQ16" s="39">
        <v>95173.249441227221</v>
      </c>
      <c r="AR16" s="39">
        <v>102169.13193198787</v>
      </c>
      <c r="AS16" s="39">
        <v>106226.65508757027</v>
      </c>
      <c r="AT16" s="39">
        <v>0</v>
      </c>
      <c r="AU16" s="23">
        <v>10.772261620000002</v>
      </c>
      <c r="AV16" s="23">
        <v>11.063636779999998</v>
      </c>
      <c r="AW16" s="23">
        <v>11.73206806</v>
      </c>
      <c r="AX16" s="23">
        <v>11.801079750000001</v>
      </c>
      <c r="AY16" s="23">
        <v>0</v>
      </c>
      <c r="AZ16" s="23">
        <v>9212.4326171899993</v>
      </c>
      <c r="BA16" s="23">
        <v>9341.0625</v>
      </c>
      <c r="BB16" s="23">
        <v>10085.456054689999</v>
      </c>
      <c r="BC16" s="23">
        <v>10897.450195310001</v>
      </c>
      <c r="BD16" s="23">
        <v>0</v>
      </c>
      <c r="BE16" s="39">
        <v>11182.855530152645</v>
      </c>
      <c r="BF16" s="39">
        <v>11138.50463586572</v>
      </c>
      <c r="BG16" s="39">
        <v>11871.803730225716</v>
      </c>
      <c r="BH16" s="39">
        <v>12251.785305583127</v>
      </c>
      <c r="BI16" s="39">
        <v>0</v>
      </c>
      <c r="BJ16" s="23">
        <v>3150.1791759499997</v>
      </c>
      <c r="BK16" s="23">
        <v>3144.2680186099997</v>
      </c>
      <c r="BL16" s="23">
        <v>3621.65460945</v>
      </c>
      <c r="BM16" s="23">
        <v>3946.3476630300001</v>
      </c>
      <c r="BN16" s="23">
        <v>0</v>
      </c>
      <c r="BO16" s="39">
        <v>3823.9626907023712</v>
      </c>
      <c r="BP16" s="39">
        <v>3749.2998148435258</v>
      </c>
      <c r="BQ16" s="39">
        <v>4263.1262749951311</v>
      </c>
      <c r="BR16" s="39">
        <v>4436.7997505913681</v>
      </c>
      <c r="BS16" s="39">
        <v>0</v>
      </c>
      <c r="BT16" s="23">
        <v>6062.2531517300013</v>
      </c>
      <c r="BU16" s="23">
        <v>6196.7938928000003</v>
      </c>
      <c r="BV16" s="23">
        <v>6463.8013758800016</v>
      </c>
      <c r="BW16" s="23">
        <v>6951.102645779999</v>
      </c>
      <c r="BX16" s="23">
        <v>0</v>
      </c>
      <c r="BY16" s="39">
        <v>7358.8924880177456</v>
      </c>
      <c r="BZ16" s="39">
        <v>7389.2041191735079</v>
      </c>
      <c r="CA16" s="39">
        <v>7608.6773735854631</v>
      </c>
      <c r="CB16" s="39">
        <v>7814.9856825975367</v>
      </c>
      <c r="CC16" s="39">
        <v>0</v>
      </c>
      <c r="CD16" s="23">
        <v>0</v>
      </c>
      <c r="CE16" s="23">
        <v>0</v>
      </c>
      <c r="CF16" s="23">
        <v>0</v>
      </c>
      <c r="CG16" s="23">
        <v>0</v>
      </c>
      <c r="CH16" s="23">
        <v>0</v>
      </c>
      <c r="CI16" s="39">
        <v>0</v>
      </c>
      <c r="CJ16" s="39">
        <v>0</v>
      </c>
      <c r="CK16" s="39">
        <v>0</v>
      </c>
      <c r="CL16" s="39">
        <v>0</v>
      </c>
      <c r="CM16" s="39">
        <v>0</v>
      </c>
      <c r="CN16" s="23">
        <v>2187.7385479600002</v>
      </c>
      <c r="CO16" s="23">
        <v>2220.5620837500001</v>
      </c>
      <c r="CP16" s="23">
        <v>2309.2123616200001</v>
      </c>
      <c r="CQ16" s="23">
        <v>2474.4327012100002</v>
      </c>
      <c r="CR16" s="23">
        <v>0</v>
      </c>
      <c r="CS16" s="39">
        <v>2655.6681754102246</v>
      </c>
      <c r="CT16" s="39">
        <v>2647.8509338822023</v>
      </c>
      <c r="CU16" s="39">
        <v>2718.2227337964741</v>
      </c>
      <c r="CV16" s="39">
        <v>2781.9551973163789</v>
      </c>
      <c r="CW16" s="39">
        <v>0</v>
      </c>
      <c r="CX16" s="31"/>
      <c r="CY16" s="31"/>
      <c r="CZ16" s="31"/>
      <c r="DA16" s="31"/>
      <c r="DB16" s="31"/>
      <c r="DC16" s="39"/>
      <c r="DD16" s="39"/>
      <c r="DE16" s="39"/>
      <c r="DF16" s="39"/>
      <c r="DG16" s="39"/>
      <c r="DH16" s="39"/>
      <c r="DI16" s="39"/>
      <c r="DJ16" s="39"/>
      <c r="DK16" s="39"/>
      <c r="DL16" s="39"/>
      <c r="DM16" s="24">
        <v>8484.1219999999994</v>
      </c>
      <c r="DN16" s="24">
        <v>8544.7459999999992</v>
      </c>
      <c r="DO16" s="24">
        <v>8606.4310000000005</v>
      </c>
      <c r="DP16" s="24">
        <v>8670.7950000000001</v>
      </c>
      <c r="DQ16" s="24">
        <v>8740.4719999999998</v>
      </c>
      <c r="DR16" s="24">
        <v>8796.6689999999999</v>
      </c>
      <c r="DS16" s="24">
        <v>8484.130000000001</v>
      </c>
      <c r="DT16" s="24">
        <v>8544.5269999999982</v>
      </c>
      <c r="DU16" s="24">
        <v>8606.0329999999994</v>
      </c>
      <c r="DV16" s="24">
        <v>8670.2999999999993</v>
      </c>
      <c r="DW16" s="24">
        <v>0</v>
      </c>
      <c r="DX16" s="24">
        <v>118787</v>
      </c>
      <c r="DY16" s="24">
        <v>121362</v>
      </c>
      <c r="DZ16" s="24">
        <v>122345</v>
      </c>
      <c r="EA16" s="24">
        <v>125938</v>
      </c>
      <c r="EB16" s="28">
        <v>197378</v>
      </c>
      <c r="EC16" s="28">
        <v>204086</v>
      </c>
      <c r="ED16" s="24">
        <v>104011</v>
      </c>
      <c r="EE16" s="24">
        <v>110162</v>
      </c>
      <c r="EF16" s="24">
        <v>115798</v>
      </c>
      <c r="EG16" s="24">
        <v>118829</v>
      </c>
      <c r="EH16" s="24">
        <v>182474</v>
      </c>
      <c r="EI16" s="24">
        <v>189100</v>
      </c>
      <c r="EJ16" s="24">
        <v>14776</v>
      </c>
      <c r="EK16" s="24">
        <v>11200</v>
      </c>
      <c r="EL16" s="24">
        <v>6547</v>
      </c>
      <c r="EM16" s="24">
        <v>7109</v>
      </c>
      <c r="EN16" s="24">
        <v>14904</v>
      </c>
      <c r="EO16" s="24">
        <v>14986</v>
      </c>
      <c r="EP16" s="24">
        <v>0</v>
      </c>
      <c r="EQ16" s="24">
        <v>0</v>
      </c>
      <c r="ER16" s="24">
        <v>0</v>
      </c>
      <c r="ES16" s="24">
        <v>0</v>
      </c>
      <c r="ET16" s="24">
        <v>0</v>
      </c>
      <c r="EU16" s="24">
        <v>0</v>
      </c>
      <c r="EV16">
        <v>79.48</v>
      </c>
      <c r="EW16">
        <v>81.98</v>
      </c>
      <c r="EX16">
        <v>84.41</v>
      </c>
      <c r="EY16">
        <v>85.6</v>
      </c>
      <c r="EZ16">
        <v>86.32</v>
      </c>
      <c r="FA16">
        <v>86.34</v>
      </c>
      <c r="FD16">
        <v>92</v>
      </c>
      <c r="FE16">
        <v>44.4</v>
      </c>
      <c r="FF16">
        <v>44.427</v>
      </c>
      <c r="FG16">
        <v>187.12299999999999</v>
      </c>
      <c r="FH16" s="22" t="s">
        <v>43</v>
      </c>
      <c r="FI16" s="43">
        <v>100109.29076982447</v>
      </c>
      <c r="FJ16" s="43">
        <v>99161.957809252781</v>
      </c>
      <c r="FK16" s="43">
        <v>96217.883618399996</v>
      </c>
      <c r="FL16" s="43">
        <v>102095.86679999999</v>
      </c>
      <c r="FM16" s="43">
        <v>99405.09</v>
      </c>
      <c r="FN16" s="23"/>
      <c r="FO16" s="23"/>
      <c r="FP16" s="23"/>
      <c r="FQ16" s="23"/>
      <c r="FR16" s="23"/>
      <c r="FS16" s="23"/>
      <c r="FT16" s="23"/>
      <c r="FU16" s="23"/>
      <c r="FV16" s="14">
        <v>0</v>
      </c>
      <c r="FW16" s="14">
        <v>0</v>
      </c>
      <c r="FX16" s="14">
        <v>0</v>
      </c>
      <c r="FY16" s="14">
        <v>0</v>
      </c>
      <c r="FZ16" s="102">
        <v>0</v>
      </c>
      <c r="GA16" s="102">
        <v>0</v>
      </c>
      <c r="GB16" s="102">
        <v>0</v>
      </c>
      <c r="GC16" s="102">
        <v>0</v>
      </c>
      <c r="GD16" s="102">
        <v>0</v>
      </c>
      <c r="GE16" s="102">
        <v>0</v>
      </c>
      <c r="GF16" s="102">
        <v>0</v>
      </c>
      <c r="GG16" s="102">
        <v>0</v>
      </c>
    </row>
    <row r="17" spans="1:189" x14ac:dyDescent="0.35">
      <c r="A17" t="s">
        <v>533</v>
      </c>
      <c r="B17" s="22" t="s">
        <v>44</v>
      </c>
      <c r="C17" s="22" t="s">
        <v>14</v>
      </c>
      <c r="D17" s="22" t="s">
        <v>539</v>
      </c>
      <c r="F17" s="22" t="s">
        <v>45</v>
      </c>
      <c r="G17" s="24">
        <v>10422.9486324216</v>
      </c>
      <c r="H17" s="24">
        <v>10381.669645136601</v>
      </c>
      <c r="I17" s="24">
        <v>9811.5384615384592</v>
      </c>
      <c r="J17" s="24">
        <v>11735.662219777201</v>
      </c>
      <c r="K17" s="24">
        <v>0</v>
      </c>
      <c r="L17" s="24">
        <v>0</v>
      </c>
      <c r="M17" s="24">
        <v>0</v>
      </c>
      <c r="N17" s="24">
        <v>0</v>
      </c>
      <c r="O17" s="24">
        <v>0</v>
      </c>
      <c r="P17" s="24">
        <v>0</v>
      </c>
      <c r="Q17" s="43">
        <v>0</v>
      </c>
      <c r="R17" s="43">
        <v>0</v>
      </c>
      <c r="S17" s="43">
        <v>0</v>
      </c>
      <c r="T17" s="43">
        <v>0</v>
      </c>
      <c r="U17" s="43">
        <v>0</v>
      </c>
      <c r="V17" s="23">
        <v>62316.219948831538</v>
      </c>
      <c r="W17" s="23">
        <v>61281.327224700937</v>
      </c>
      <c r="X17" s="23">
        <v>57339.526871356713</v>
      </c>
      <c r="Y17" s="23">
        <v>67960.726995576842</v>
      </c>
      <c r="Z17" s="23">
        <v>0</v>
      </c>
      <c r="AA17" s="23">
        <v>0</v>
      </c>
      <c r="AB17" s="23">
        <v>0</v>
      </c>
      <c r="AC17" s="23">
        <v>0</v>
      </c>
      <c r="AD17" s="23">
        <v>0</v>
      </c>
      <c r="AE17" s="23">
        <v>0</v>
      </c>
      <c r="AF17" s="39">
        <v>0</v>
      </c>
      <c r="AG17" s="39">
        <v>0</v>
      </c>
      <c r="AH17" s="39">
        <v>0</v>
      </c>
      <c r="AI17" s="39">
        <v>0</v>
      </c>
      <c r="AJ17" s="39">
        <v>0</v>
      </c>
      <c r="AP17" s="39">
        <v>0</v>
      </c>
      <c r="AQ17" s="39">
        <v>0</v>
      </c>
      <c r="AR17" s="39">
        <v>0</v>
      </c>
      <c r="AS17" s="39">
        <v>0</v>
      </c>
      <c r="AT17" s="39">
        <v>0</v>
      </c>
      <c r="AZ17" s="23"/>
      <c r="BA17" s="23"/>
      <c r="BB17" s="23"/>
      <c r="BC17" s="23"/>
      <c r="BD17" s="23"/>
      <c r="BE17" s="39">
        <v>0</v>
      </c>
      <c r="BF17" s="39">
        <v>0</v>
      </c>
      <c r="BG17" s="39">
        <v>0</v>
      </c>
      <c r="BH17" s="39">
        <v>0</v>
      </c>
      <c r="BI17" s="39">
        <v>0</v>
      </c>
      <c r="BJ17" s="23"/>
      <c r="BK17" s="23"/>
      <c r="BL17" s="23"/>
      <c r="BM17" s="23"/>
      <c r="BN17" s="23"/>
      <c r="BO17" s="39">
        <v>0</v>
      </c>
      <c r="BP17" s="39">
        <v>0</v>
      </c>
      <c r="BQ17" s="39">
        <v>0</v>
      </c>
      <c r="BR17" s="39">
        <v>0</v>
      </c>
      <c r="BS17" s="39">
        <v>0</v>
      </c>
      <c r="BT17" s="23"/>
      <c r="BU17" s="23"/>
      <c r="BV17" s="23"/>
      <c r="BW17" s="23"/>
      <c r="BX17" s="23"/>
      <c r="BY17" s="39">
        <v>0</v>
      </c>
      <c r="BZ17" s="39">
        <v>0</v>
      </c>
      <c r="CA17" s="39">
        <v>0</v>
      </c>
      <c r="CB17" s="39">
        <v>0</v>
      </c>
      <c r="CC17" s="39">
        <v>0</v>
      </c>
      <c r="CD17" s="23"/>
      <c r="CE17" s="23"/>
      <c r="CF17" s="23"/>
      <c r="CG17" s="23"/>
      <c r="CH17" s="23"/>
      <c r="CI17" s="39">
        <v>0</v>
      </c>
      <c r="CJ17" s="39">
        <v>0</v>
      </c>
      <c r="CK17" s="39">
        <v>0</v>
      </c>
      <c r="CL17" s="39">
        <v>0</v>
      </c>
      <c r="CM17" s="39">
        <v>0</v>
      </c>
      <c r="CN17" s="23"/>
      <c r="CO17" s="23"/>
      <c r="CP17" s="23"/>
      <c r="CQ17" s="23"/>
      <c r="CR17" s="23"/>
      <c r="CS17" s="39">
        <v>0</v>
      </c>
      <c r="CT17" s="39">
        <v>0</v>
      </c>
      <c r="CU17" s="39">
        <v>0</v>
      </c>
      <c r="CV17" s="39">
        <v>0</v>
      </c>
      <c r="CW17" s="39">
        <v>0</v>
      </c>
      <c r="CX17" s="31"/>
      <c r="CY17" s="31"/>
      <c r="CZ17" s="31"/>
      <c r="DA17" s="31"/>
      <c r="DB17" s="31"/>
      <c r="DC17" s="39"/>
      <c r="DD17" s="39"/>
      <c r="DE17" s="39"/>
      <c r="DF17" s="39"/>
      <c r="DG17" s="39"/>
      <c r="DH17" s="39"/>
      <c r="DI17" s="39"/>
      <c r="DJ17" s="39"/>
      <c r="DK17" s="39"/>
      <c r="DL17" s="39"/>
      <c r="DM17" s="24"/>
      <c r="DN17" s="24"/>
      <c r="DO17" s="24"/>
      <c r="DP17" s="24"/>
      <c r="DQ17" s="24"/>
      <c r="DR17" s="24"/>
      <c r="DS17" s="24"/>
      <c r="DT17" s="24"/>
      <c r="DU17" s="24"/>
      <c r="DV17" s="24"/>
      <c r="DW17" s="24"/>
      <c r="DX17" s="24"/>
      <c r="DY17" s="24"/>
      <c r="DZ17" s="24"/>
      <c r="EA17" s="24"/>
      <c r="EB17" s="28"/>
      <c r="EC17" s="28"/>
      <c r="ED17" s="24"/>
      <c r="EE17" s="24"/>
      <c r="EF17" s="24"/>
      <c r="EG17" s="24"/>
      <c r="EH17" s="24"/>
      <c r="EI17" s="24"/>
      <c r="EJ17" s="24"/>
      <c r="EK17" s="24"/>
      <c r="EL17" s="24"/>
      <c r="EM17" s="24"/>
      <c r="EN17" s="24"/>
      <c r="EO17" s="24"/>
      <c r="EP17" s="24"/>
      <c r="EQ17" s="24"/>
      <c r="ER17" s="24"/>
      <c r="ES17" s="24"/>
      <c r="ET17" s="24"/>
      <c r="EU17" s="24"/>
      <c r="FH17" s="22" t="s">
        <v>45</v>
      </c>
      <c r="FI17" s="43">
        <v>0</v>
      </c>
      <c r="FJ17" s="43">
        <v>0</v>
      </c>
      <c r="FK17" s="43">
        <v>0</v>
      </c>
      <c r="FL17" s="43">
        <v>0</v>
      </c>
      <c r="FM17" s="43">
        <v>0</v>
      </c>
      <c r="FN17" s="23"/>
      <c r="FO17" s="23"/>
      <c r="FP17" s="23"/>
      <c r="FQ17" s="23"/>
      <c r="FR17" s="23"/>
      <c r="FS17" s="23"/>
      <c r="FT17" s="23"/>
      <c r="FU17" s="23"/>
      <c r="FV17" s="14">
        <v>0</v>
      </c>
      <c r="FW17" s="14">
        <v>0</v>
      </c>
      <c r="FX17" s="14">
        <v>0</v>
      </c>
      <c r="FY17" s="14">
        <v>0</v>
      </c>
      <c r="FZ17" s="102">
        <v>0</v>
      </c>
      <c r="GA17" s="102">
        <v>0</v>
      </c>
      <c r="GB17" s="102">
        <v>0</v>
      </c>
      <c r="GC17" s="102">
        <v>0</v>
      </c>
      <c r="GD17" s="102">
        <v>0</v>
      </c>
      <c r="GE17" s="102">
        <v>0</v>
      </c>
      <c r="GF17" s="102">
        <v>0</v>
      </c>
      <c r="GG17" s="102">
        <v>0</v>
      </c>
    </row>
    <row r="18" spans="1:189" x14ac:dyDescent="0.35">
      <c r="A18" t="s">
        <v>533</v>
      </c>
      <c r="B18" s="22" t="s">
        <v>46</v>
      </c>
      <c r="C18" s="22" t="s">
        <v>14</v>
      </c>
      <c r="D18" s="22" t="s">
        <v>536</v>
      </c>
      <c r="F18" s="22" t="s">
        <v>47</v>
      </c>
      <c r="G18" s="24">
        <v>295857.56282642699</v>
      </c>
      <c r="H18" s="24">
        <v>278598.88762296003</v>
      </c>
      <c r="I18" s="24">
        <v>254258.196269735</v>
      </c>
      <c r="J18" s="24">
        <v>316581.15564887098</v>
      </c>
      <c r="K18" s="24">
        <v>301024.724911923</v>
      </c>
      <c r="L18" s="24">
        <v>260027.11779538501</v>
      </c>
      <c r="M18" s="24">
        <v>261959.457397964</v>
      </c>
      <c r="N18" s="24">
        <v>245861.4020726</v>
      </c>
      <c r="O18" s="24">
        <v>274719.21465944801</v>
      </c>
      <c r="P18" s="24">
        <v>281423.47171540197</v>
      </c>
      <c r="Q18" s="43">
        <v>334296.76682728017</v>
      </c>
      <c r="R18" s="43">
        <v>336781.02649616124</v>
      </c>
      <c r="S18" s="43">
        <v>316085.00104657497</v>
      </c>
      <c r="T18" s="43">
        <v>353185.26015525049</v>
      </c>
      <c r="U18" s="43">
        <v>361804.40525360132</v>
      </c>
      <c r="V18" s="23">
        <v>15820.03335711549</v>
      </c>
      <c r="W18" s="23">
        <v>14632.690307692654</v>
      </c>
      <c r="X18" s="23">
        <v>13173.784794172267</v>
      </c>
      <c r="Y18" s="23">
        <v>16240.607775972905</v>
      </c>
      <c r="Z18" s="23">
        <v>15355.479740104774</v>
      </c>
      <c r="AA18" s="23">
        <v>13904.115338403422</v>
      </c>
      <c r="AB18" s="23">
        <v>13758.74701432123</v>
      </c>
      <c r="AC18" s="23">
        <v>12738.724838045395</v>
      </c>
      <c r="AD18" s="23">
        <v>14093.090931653258</v>
      </c>
      <c r="AE18" s="23">
        <v>14355.606236597994</v>
      </c>
      <c r="AF18" s="39">
        <v>17875.44638663204</v>
      </c>
      <c r="AG18" s="39">
        <v>17688.557568451095</v>
      </c>
      <c r="AH18" s="39">
        <v>16377.193897953224</v>
      </c>
      <c r="AI18" s="39">
        <v>18118.397700203874</v>
      </c>
      <c r="AJ18" s="39">
        <v>18455.893336927271</v>
      </c>
      <c r="AK18" s="23">
        <v>27253.114648459992</v>
      </c>
      <c r="AL18" s="23">
        <v>26074.272009840002</v>
      </c>
      <c r="AM18" s="23">
        <v>24716.607632930005</v>
      </c>
      <c r="AN18" s="23">
        <v>29591.436458820001</v>
      </c>
      <c r="AO18" s="23">
        <v>27066.643090129994</v>
      </c>
      <c r="AP18" s="39">
        <v>33082.211455390374</v>
      </c>
      <c r="AQ18" s="39">
        <v>31091.580819465307</v>
      </c>
      <c r="AR18" s="39">
        <v>29094.44184813942</v>
      </c>
      <c r="AS18" s="39">
        <v>33269.060181922148</v>
      </c>
      <c r="AT18" s="39">
        <v>28176.375456825321</v>
      </c>
      <c r="AU18" s="23">
        <v>9.2257518800000007</v>
      </c>
      <c r="AV18" s="23">
        <v>9.362621309999998</v>
      </c>
      <c r="AW18" s="23">
        <v>9.7272682200000027</v>
      </c>
      <c r="AX18" s="23">
        <v>9.3432798399999992</v>
      </c>
      <c r="AY18" s="23">
        <v>9.0016298299999988</v>
      </c>
      <c r="AZ18" s="23">
        <v>1457.27282715</v>
      </c>
      <c r="BA18" s="23">
        <v>1369.4840087900002</v>
      </c>
      <c r="BB18" s="23">
        <v>1280.6323242200001</v>
      </c>
      <c r="BC18" s="23">
        <v>1518.04003906</v>
      </c>
      <c r="BD18" s="23">
        <v>1380.6882324200001</v>
      </c>
      <c r="BE18" s="39">
        <v>1768.9650683172488</v>
      </c>
      <c r="BF18" s="39">
        <v>1633.0052368937033</v>
      </c>
      <c r="BG18" s="39">
        <v>1507.4594070193425</v>
      </c>
      <c r="BH18" s="39">
        <v>1706.7020551143767</v>
      </c>
      <c r="BI18" s="39">
        <v>1437.29644994922</v>
      </c>
      <c r="BJ18" s="23">
        <v>740.61149475000002</v>
      </c>
      <c r="BK18" s="23">
        <v>697.30279387999997</v>
      </c>
      <c r="BL18" s="23">
        <v>720.85260221999999</v>
      </c>
      <c r="BM18" s="23">
        <v>844.40287883999974</v>
      </c>
      <c r="BN18" s="23">
        <v>755.39497174999997</v>
      </c>
      <c r="BO18" s="39">
        <v>899.01893385961046</v>
      </c>
      <c r="BP18" s="39">
        <v>831.48040196010879</v>
      </c>
      <c r="BQ18" s="39">
        <v>848.53085131422495</v>
      </c>
      <c r="BR18" s="39">
        <v>949.34526862223481</v>
      </c>
      <c r="BS18" s="39">
        <v>786.3661655917499</v>
      </c>
      <c r="BT18" s="23">
        <v>716.66129150000006</v>
      </c>
      <c r="BU18" s="23">
        <v>672.18128775000002</v>
      </c>
      <c r="BV18" s="23">
        <v>559.77976573000001</v>
      </c>
      <c r="BW18" s="23">
        <v>673.63728108000009</v>
      </c>
      <c r="BX18" s="23">
        <v>625.29324326000005</v>
      </c>
      <c r="BY18" s="39">
        <v>869.94608480964519</v>
      </c>
      <c r="BZ18" s="39">
        <v>801.5249217897391</v>
      </c>
      <c r="CA18" s="39">
        <v>658.92860718062582</v>
      </c>
      <c r="CB18" s="39">
        <v>757.35692237262242</v>
      </c>
      <c r="CC18" s="39">
        <v>650.93026623366006</v>
      </c>
      <c r="CD18" s="23">
        <v>0</v>
      </c>
      <c r="CE18" s="23">
        <v>0</v>
      </c>
      <c r="CF18" s="23">
        <v>0</v>
      </c>
      <c r="CG18" s="23">
        <v>0</v>
      </c>
      <c r="CH18" s="23">
        <v>0</v>
      </c>
      <c r="CI18" s="39">
        <v>0</v>
      </c>
      <c r="CJ18" s="39">
        <v>0</v>
      </c>
      <c r="CK18" s="39">
        <v>0</v>
      </c>
      <c r="CL18" s="39">
        <v>0</v>
      </c>
      <c r="CM18" s="39">
        <v>0</v>
      </c>
      <c r="CN18" s="23">
        <v>484.49550642000003</v>
      </c>
      <c r="CO18" s="23">
        <v>449.19117841000008</v>
      </c>
      <c r="CP18" s="23">
        <v>375.49087221999991</v>
      </c>
      <c r="CQ18" s="23">
        <v>459.45364424999997</v>
      </c>
      <c r="CR18" s="23">
        <v>411.29171604000004</v>
      </c>
      <c r="CS18" s="39">
        <v>588.12297233991922</v>
      </c>
      <c r="CT18" s="39">
        <v>535.62622272463886</v>
      </c>
      <c r="CU18" s="39">
        <v>441.9982510770181</v>
      </c>
      <c r="CV18" s="39">
        <v>516.55454315738996</v>
      </c>
      <c r="CW18" s="39">
        <v>428.15467639764</v>
      </c>
      <c r="CX18" s="31"/>
      <c r="CY18" s="31"/>
      <c r="CZ18" s="31"/>
      <c r="DA18" s="31"/>
      <c r="DB18" s="31"/>
      <c r="DC18" s="39"/>
      <c r="DD18" s="39"/>
      <c r="DE18" s="39"/>
      <c r="DF18" s="39"/>
      <c r="DG18" s="39"/>
      <c r="DH18" s="39"/>
      <c r="DI18" s="39"/>
      <c r="DJ18" s="39"/>
      <c r="DK18" s="39"/>
      <c r="DL18" s="39"/>
      <c r="DM18" s="24">
        <v>18530.617999999999</v>
      </c>
      <c r="DN18" s="24">
        <v>18872.282999999999</v>
      </c>
      <c r="DO18" s="24">
        <v>19206.687999999998</v>
      </c>
      <c r="DP18" s="24">
        <v>19393.940999999999</v>
      </c>
      <c r="DQ18" s="24">
        <v>19603.733</v>
      </c>
      <c r="DR18" s="24">
        <v>19629.59</v>
      </c>
      <c r="DS18" s="24">
        <v>18701.450499999999</v>
      </c>
      <c r="DT18" s="24">
        <v>19039.485500000003</v>
      </c>
      <c r="DU18" s="24">
        <v>19300.3145</v>
      </c>
      <c r="DV18" s="24">
        <v>19493.184499999999</v>
      </c>
      <c r="DW18" s="24">
        <v>19603.733</v>
      </c>
      <c r="DX18" s="24">
        <v>299141</v>
      </c>
      <c r="DY18" s="24">
        <v>463279</v>
      </c>
      <c r="DZ18" s="24">
        <v>464669</v>
      </c>
      <c r="EA18" s="24">
        <v>512495</v>
      </c>
      <c r="EB18" s="28">
        <v>450874</v>
      </c>
      <c r="EC18" s="28">
        <v>450673</v>
      </c>
      <c r="ED18" s="24">
        <v>2026</v>
      </c>
      <c r="EE18" s="24">
        <v>2046</v>
      </c>
      <c r="EF18" s="24">
        <v>2053</v>
      </c>
      <c r="EG18" s="24">
        <v>2065</v>
      </c>
      <c r="EH18" s="24">
        <v>2133</v>
      </c>
      <c r="EI18" s="24">
        <v>2173</v>
      </c>
      <c r="EJ18" s="24">
        <v>11993</v>
      </c>
      <c r="EK18" s="24">
        <v>8521</v>
      </c>
      <c r="EL18" s="24">
        <v>8069</v>
      </c>
      <c r="EM18" s="24">
        <v>10159</v>
      </c>
      <c r="EN18" s="24">
        <v>11896</v>
      </c>
      <c r="EO18" s="24">
        <v>12440</v>
      </c>
      <c r="EP18" s="24">
        <v>285122</v>
      </c>
      <c r="EQ18" s="24">
        <v>452712</v>
      </c>
      <c r="ER18" s="24">
        <v>454547</v>
      </c>
      <c r="ES18" s="24">
        <v>500271</v>
      </c>
      <c r="ET18" s="24">
        <v>436845</v>
      </c>
      <c r="EU18" s="24">
        <v>436060</v>
      </c>
      <c r="EV18">
        <v>73.64</v>
      </c>
      <c r="EW18">
        <v>76.77</v>
      </c>
      <c r="EX18">
        <v>79.489999999999995</v>
      </c>
      <c r="EY18">
        <v>81.94</v>
      </c>
      <c r="EZ18">
        <v>82.28</v>
      </c>
      <c r="FA18">
        <v>82.28</v>
      </c>
      <c r="FD18">
        <v>78</v>
      </c>
      <c r="FE18">
        <v>19.72</v>
      </c>
      <c r="FF18">
        <v>29.728999999999999</v>
      </c>
      <c r="FG18">
        <v>46.012999999999998</v>
      </c>
      <c r="FH18" s="22" t="s">
        <v>47</v>
      </c>
      <c r="FI18" s="43">
        <v>17734.894363370142</v>
      </c>
      <c r="FJ18" s="43">
        <v>17683.643991236397</v>
      </c>
      <c r="FK18" s="43">
        <v>15326.117503199999</v>
      </c>
      <c r="FL18" s="43">
        <v>16639.344000000001</v>
      </c>
      <c r="FM18" s="43">
        <v>15989.759999999998</v>
      </c>
      <c r="FN18" s="23"/>
      <c r="FO18" s="23"/>
      <c r="FP18" s="23"/>
      <c r="FQ18" s="23"/>
      <c r="FR18" s="23"/>
      <c r="FS18" s="23"/>
      <c r="FT18" s="23"/>
      <c r="FU18" s="23"/>
      <c r="FV18" s="14">
        <v>0</v>
      </c>
      <c r="FW18" s="14">
        <v>0</v>
      </c>
      <c r="FX18" s="14">
        <v>0</v>
      </c>
      <c r="FY18" s="14">
        <v>0</v>
      </c>
      <c r="FZ18" s="102">
        <v>0</v>
      </c>
      <c r="GA18" s="102">
        <v>0</v>
      </c>
      <c r="GB18" s="102">
        <v>0</v>
      </c>
      <c r="GC18" s="102">
        <v>0</v>
      </c>
      <c r="GD18" s="102">
        <v>0</v>
      </c>
      <c r="GE18" s="102">
        <v>0</v>
      </c>
      <c r="GF18" s="102">
        <v>0</v>
      </c>
      <c r="GG18" s="102">
        <v>0</v>
      </c>
    </row>
    <row r="19" spans="1:189" x14ac:dyDescent="0.35">
      <c r="A19" t="s">
        <v>533</v>
      </c>
      <c r="B19" s="22" t="s">
        <v>48</v>
      </c>
      <c r="C19" s="22" t="s">
        <v>14</v>
      </c>
      <c r="D19" s="22" t="s">
        <v>536</v>
      </c>
      <c r="F19" s="22" t="s">
        <v>49</v>
      </c>
      <c r="G19" s="24">
        <v>3046.3648195319702</v>
      </c>
      <c r="H19" s="24">
        <v>3026.1241157327499</v>
      </c>
      <c r="I19" s="24">
        <v>2534.3275924991399</v>
      </c>
      <c r="J19" s="24">
        <v>2739.5943595907997</v>
      </c>
      <c r="K19" s="24">
        <v>3075.1808347241704</v>
      </c>
      <c r="L19" s="24">
        <v>2924.6404154491402</v>
      </c>
      <c r="M19" s="24">
        <v>2830.8725914219899</v>
      </c>
      <c r="N19" s="24">
        <v>2320.22680992198</v>
      </c>
      <c r="O19" s="24">
        <v>2417.2984157841702</v>
      </c>
      <c r="P19" s="24">
        <v>2608.02326078954</v>
      </c>
      <c r="Q19" s="43">
        <v>3759.9841251418634</v>
      </c>
      <c r="R19" s="43">
        <v>3639.4340814753718</v>
      </c>
      <c r="S19" s="43">
        <v>2982.9362700287502</v>
      </c>
      <c r="T19" s="43">
        <v>3107.7337306382151</v>
      </c>
      <c r="U19" s="43">
        <v>3352.9339219855688</v>
      </c>
      <c r="V19" s="23">
        <v>19119.124488702942</v>
      </c>
      <c r="W19" s="23">
        <v>19220.686579307476</v>
      </c>
      <c r="X19" s="23">
        <v>16356.093325454121</v>
      </c>
      <c r="Y19" s="23">
        <v>17979.998290930562</v>
      </c>
      <c r="Z19" s="23">
        <v>20501.752278221869</v>
      </c>
      <c r="AA19" s="23">
        <v>18355.176579361494</v>
      </c>
      <c r="AB19" s="23">
        <v>17980.529794792903</v>
      </c>
      <c r="AC19" s="23">
        <v>14974.325478531251</v>
      </c>
      <c r="AD19" s="23">
        <v>15864.765246107605</v>
      </c>
      <c r="AE19" s="23">
        <v>17387.285399540953</v>
      </c>
      <c r="AF19" s="39">
        <v>23597.831784040438</v>
      </c>
      <c r="AG19" s="39">
        <v>23116.177371049289</v>
      </c>
      <c r="AH19" s="39">
        <v>19251.332843028602</v>
      </c>
      <c r="AI19" s="39">
        <v>20396.102426597368</v>
      </c>
      <c r="AJ19" s="39">
        <v>22353.488906274666</v>
      </c>
      <c r="AP19" s="39">
        <v>0</v>
      </c>
      <c r="AQ19" s="39">
        <v>0</v>
      </c>
      <c r="AR19" s="39">
        <v>0</v>
      </c>
      <c r="AS19" s="39">
        <v>0</v>
      </c>
      <c r="AT19" s="39">
        <v>0</v>
      </c>
      <c r="AZ19" s="23"/>
      <c r="BA19" s="23"/>
      <c r="BB19" s="23"/>
      <c r="BC19" s="23"/>
      <c r="BD19" s="23"/>
      <c r="BE19" s="39">
        <v>0</v>
      </c>
      <c r="BF19" s="39">
        <v>0</v>
      </c>
      <c r="BG19" s="39">
        <v>0</v>
      </c>
      <c r="BH19" s="39">
        <v>0</v>
      </c>
      <c r="BI19" s="39">
        <v>0</v>
      </c>
      <c r="BJ19" s="23"/>
      <c r="BK19" s="23"/>
      <c r="BL19" s="23"/>
      <c r="BM19" s="23"/>
      <c r="BN19" s="23"/>
      <c r="BO19" s="39">
        <v>0</v>
      </c>
      <c r="BP19" s="39">
        <v>0</v>
      </c>
      <c r="BQ19" s="39">
        <v>0</v>
      </c>
      <c r="BR19" s="39">
        <v>0</v>
      </c>
      <c r="BS19" s="39">
        <v>0</v>
      </c>
      <c r="BT19" s="23"/>
      <c r="BU19" s="23"/>
      <c r="BV19" s="23"/>
      <c r="BW19" s="23"/>
      <c r="BX19" s="23"/>
      <c r="BY19" s="39">
        <v>0</v>
      </c>
      <c r="BZ19" s="39">
        <v>0</v>
      </c>
      <c r="CA19" s="39">
        <v>0</v>
      </c>
      <c r="CB19" s="39">
        <v>0</v>
      </c>
      <c r="CC19" s="39">
        <v>0</v>
      </c>
      <c r="CD19" s="23"/>
      <c r="CE19" s="23"/>
      <c r="CF19" s="23"/>
      <c r="CG19" s="23"/>
      <c r="CH19" s="23"/>
      <c r="CI19" s="39">
        <v>0</v>
      </c>
      <c r="CJ19" s="39">
        <v>0</v>
      </c>
      <c r="CK19" s="39">
        <v>0</v>
      </c>
      <c r="CL19" s="39">
        <v>0</v>
      </c>
      <c r="CM19" s="39">
        <v>0</v>
      </c>
      <c r="CN19" s="23"/>
      <c r="CO19" s="23"/>
      <c r="CP19" s="23"/>
      <c r="CQ19" s="23"/>
      <c r="CR19" s="23"/>
      <c r="CS19" s="39">
        <v>0</v>
      </c>
      <c r="CT19" s="39">
        <v>0</v>
      </c>
      <c r="CU19" s="39">
        <v>0</v>
      </c>
      <c r="CV19" s="39">
        <v>0</v>
      </c>
      <c r="CW19" s="39">
        <v>0</v>
      </c>
      <c r="CX19" s="31"/>
      <c r="CY19" s="31"/>
      <c r="CZ19" s="31"/>
      <c r="DA19" s="31"/>
      <c r="DB19" s="31"/>
      <c r="DC19" s="39"/>
      <c r="DD19" s="39"/>
      <c r="DE19" s="39"/>
      <c r="DF19" s="39"/>
      <c r="DG19" s="39"/>
      <c r="DH19" s="39"/>
      <c r="DI19" s="39"/>
      <c r="DJ19" s="39"/>
      <c r="DK19" s="39"/>
      <c r="DL19" s="39"/>
      <c r="DM19" s="24">
        <v>171.83500000000001</v>
      </c>
      <c r="DN19" s="24">
        <v>197.60900000000001</v>
      </c>
      <c r="DO19" s="24">
        <v>188.60400000000001</v>
      </c>
      <c r="DP19" s="24">
        <v>189.97300000000001</v>
      </c>
      <c r="DQ19" s="24">
        <v>191.16399999999999</v>
      </c>
      <c r="DR19" s="24">
        <v>192.077</v>
      </c>
      <c r="DS19" s="24"/>
      <c r="DT19" s="24"/>
      <c r="DU19" s="24"/>
      <c r="DV19" s="24"/>
      <c r="DW19" s="24"/>
      <c r="DX19" s="24">
        <v>26127</v>
      </c>
      <c r="DY19" s="24">
        <v>16577</v>
      </c>
      <c r="DZ19" s="24">
        <v>17077</v>
      </c>
      <c r="EA19" s="24">
        <v>17000</v>
      </c>
      <c r="EB19" s="28">
        <v>14000</v>
      </c>
      <c r="EC19" s="28">
        <v>14000</v>
      </c>
      <c r="ED19" s="24">
        <v>99</v>
      </c>
      <c r="EE19" s="24">
        <v>42</v>
      </c>
      <c r="EF19" s="24">
        <v>68</v>
      </c>
      <c r="EG19" s="24">
        <v>0</v>
      </c>
      <c r="EH19" s="24">
        <v>0</v>
      </c>
      <c r="EI19" s="24">
        <v>0</v>
      </c>
      <c r="EJ19" s="24">
        <v>342</v>
      </c>
      <c r="EK19" s="24">
        <v>345</v>
      </c>
      <c r="EL19" s="24">
        <v>318</v>
      </c>
      <c r="EM19" s="24">
        <v>0</v>
      </c>
      <c r="EN19" s="24">
        <v>0</v>
      </c>
      <c r="EO19" s="24">
        <v>0</v>
      </c>
      <c r="EP19" s="24">
        <v>25686</v>
      </c>
      <c r="EQ19" s="24">
        <v>16190</v>
      </c>
      <c r="ER19" s="24">
        <v>16691</v>
      </c>
      <c r="ES19" s="24">
        <v>17000</v>
      </c>
      <c r="ET19" s="24">
        <v>14000</v>
      </c>
      <c r="EU19" s="24">
        <v>14000</v>
      </c>
      <c r="FH19" s="22" t="s">
        <v>49</v>
      </c>
      <c r="FI19" s="43">
        <v>22845.360158701304</v>
      </c>
      <c r="FJ19" s="43">
        <v>22822.990289431196</v>
      </c>
      <c r="FK19" s="43">
        <v>19187.074907999999</v>
      </c>
      <c r="FL19" s="43">
        <v>20304.496800000001</v>
      </c>
      <c r="FM19" s="43">
        <v>0</v>
      </c>
      <c r="FN19" s="23"/>
      <c r="FO19" s="23"/>
      <c r="FP19" s="23"/>
      <c r="FQ19" s="23"/>
      <c r="FR19" s="23"/>
      <c r="FS19" s="23"/>
      <c r="FT19" s="23"/>
      <c r="FU19" s="23"/>
      <c r="FV19" s="14">
        <v>0</v>
      </c>
      <c r="FW19" s="14">
        <v>0</v>
      </c>
      <c r="FX19" s="14">
        <v>0</v>
      </c>
      <c r="FY19" s="14">
        <v>0</v>
      </c>
      <c r="FZ19" s="102">
        <v>0</v>
      </c>
      <c r="GA19" s="102">
        <v>0</v>
      </c>
      <c r="GB19" s="102">
        <v>0</v>
      </c>
      <c r="GC19" s="102">
        <v>0</v>
      </c>
      <c r="GD19" s="102">
        <v>0</v>
      </c>
      <c r="GE19" s="102">
        <v>0</v>
      </c>
      <c r="GF19" s="102">
        <v>0</v>
      </c>
      <c r="GG19" s="102">
        <v>0</v>
      </c>
    </row>
    <row r="20" spans="1:189" x14ac:dyDescent="0.35">
      <c r="A20" t="s">
        <v>533</v>
      </c>
      <c r="B20" s="22" t="s">
        <v>50</v>
      </c>
      <c r="C20" s="22" t="s">
        <v>14</v>
      </c>
      <c r="D20" s="22" t="s">
        <v>536</v>
      </c>
      <c r="F20" s="22" t="s">
        <v>51</v>
      </c>
      <c r="G20" s="24">
        <v>5530.1784407137602</v>
      </c>
      <c r="H20" s="24">
        <v>5941.89660758643</v>
      </c>
      <c r="I20" s="24">
        <v>5647.2249888999595</v>
      </c>
      <c r="J20" s="24">
        <v>6028.3735134940498</v>
      </c>
      <c r="K20" s="24">
        <v>6844.8273793095195</v>
      </c>
      <c r="L20" s="24">
        <v>5229.5017580070298</v>
      </c>
      <c r="M20" s="24">
        <v>5434.2699770799099</v>
      </c>
      <c r="N20" s="24">
        <v>5156.6801867207496</v>
      </c>
      <c r="O20" s="24">
        <v>5364.42549770199</v>
      </c>
      <c r="P20" s="24">
        <v>5561.5422461689795</v>
      </c>
      <c r="Q20" s="43">
        <v>6723.1662014382218</v>
      </c>
      <c r="R20" s="43">
        <v>6986.4208733563637</v>
      </c>
      <c r="S20" s="43">
        <v>6629.545135902119</v>
      </c>
      <c r="T20" s="43">
        <v>6896.6272247756551</v>
      </c>
      <c r="U20" s="43">
        <v>7150.0449923481665</v>
      </c>
      <c r="V20" s="23">
        <v>85231.774254265489</v>
      </c>
      <c r="W20" s="23">
        <v>89846.321220347032</v>
      </c>
      <c r="X20" s="23">
        <v>83897.505443388975</v>
      </c>
      <c r="Y20" s="23">
        <v>88475.60046809401</v>
      </c>
      <c r="Z20" s="23">
        <v>99624.885443913445</v>
      </c>
      <c r="AA20" s="23">
        <v>80597.709111753764</v>
      </c>
      <c r="AB20" s="23">
        <v>82170.592691806145</v>
      </c>
      <c r="AC20" s="23">
        <v>76609.769379755846</v>
      </c>
      <c r="AD20" s="23">
        <v>78731.147964394593</v>
      </c>
      <c r="AE20" s="23">
        <v>80946.966002517729</v>
      </c>
      <c r="AF20" s="39">
        <v>103618.24488993009</v>
      </c>
      <c r="AG20" s="39">
        <v>105640.37973442345</v>
      </c>
      <c r="AH20" s="39">
        <v>98491.259020102414</v>
      </c>
      <c r="AI20" s="39">
        <v>101218.5514966487</v>
      </c>
      <c r="AJ20" s="39">
        <v>104067.25747894174</v>
      </c>
      <c r="AP20" s="39">
        <v>0</v>
      </c>
      <c r="AQ20" s="39">
        <v>0</v>
      </c>
      <c r="AR20" s="39">
        <v>0</v>
      </c>
      <c r="AS20" s="39">
        <v>0</v>
      </c>
      <c r="AT20" s="39">
        <v>0</v>
      </c>
      <c r="AZ20" s="23"/>
      <c r="BA20" s="23"/>
      <c r="BB20" s="23"/>
      <c r="BC20" s="23"/>
      <c r="BD20" s="23"/>
      <c r="BE20" s="39">
        <v>0</v>
      </c>
      <c r="BF20" s="39">
        <v>0</v>
      </c>
      <c r="BG20" s="39">
        <v>0</v>
      </c>
      <c r="BH20" s="39">
        <v>0</v>
      </c>
      <c r="BI20" s="39">
        <v>0</v>
      </c>
      <c r="BJ20" s="23"/>
      <c r="BK20" s="23"/>
      <c r="BL20" s="23"/>
      <c r="BM20" s="23"/>
      <c r="BN20" s="23"/>
      <c r="BO20" s="39">
        <v>0</v>
      </c>
      <c r="BP20" s="39">
        <v>0</v>
      </c>
      <c r="BQ20" s="39">
        <v>0</v>
      </c>
      <c r="BR20" s="39">
        <v>0</v>
      </c>
      <c r="BS20" s="39">
        <v>0</v>
      </c>
      <c r="BT20" s="23"/>
      <c r="BU20" s="23"/>
      <c r="BV20" s="23"/>
      <c r="BW20" s="23"/>
      <c r="BX20" s="23"/>
      <c r="BY20" s="39">
        <v>0</v>
      </c>
      <c r="BZ20" s="39">
        <v>0</v>
      </c>
      <c r="CA20" s="39">
        <v>0</v>
      </c>
      <c r="CB20" s="39">
        <v>0</v>
      </c>
      <c r="CC20" s="39">
        <v>0</v>
      </c>
      <c r="CD20" s="23"/>
      <c r="CE20" s="23"/>
      <c r="CF20" s="23"/>
      <c r="CG20" s="23"/>
      <c r="CH20" s="23"/>
      <c r="CI20" s="39">
        <v>0</v>
      </c>
      <c r="CJ20" s="39">
        <v>0</v>
      </c>
      <c r="CK20" s="39">
        <v>0</v>
      </c>
      <c r="CL20" s="39">
        <v>0</v>
      </c>
      <c r="CM20" s="39">
        <v>0</v>
      </c>
      <c r="CN20" s="23"/>
      <c r="CO20" s="23"/>
      <c r="CP20" s="23"/>
      <c r="CQ20" s="23"/>
      <c r="CR20" s="23"/>
      <c r="CS20" s="39">
        <v>0</v>
      </c>
      <c r="CT20" s="39">
        <v>0</v>
      </c>
      <c r="CU20" s="39">
        <v>0</v>
      </c>
      <c r="CV20" s="39">
        <v>0</v>
      </c>
      <c r="CW20" s="39">
        <v>0</v>
      </c>
      <c r="CX20" s="31"/>
      <c r="CY20" s="31"/>
      <c r="CZ20" s="31"/>
      <c r="DA20" s="31"/>
      <c r="DB20" s="31"/>
      <c r="DC20" s="39"/>
      <c r="DD20" s="39"/>
      <c r="DE20" s="39"/>
      <c r="DF20" s="39"/>
      <c r="DG20" s="39"/>
      <c r="DH20" s="39"/>
      <c r="DI20" s="39"/>
      <c r="DJ20" s="39"/>
      <c r="DK20" s="39"/>
      <c r="DL20" s="39"/>
      <c r="DM20" s="24">
        <v>64.242000000000004</v>
      </c>
      <c r="DN20" s="24">
        <v>65.525999999999996</v>
      </c>
      <c r="DO20" s="24">
        <v>66.742000000000004</v>
      </c>
      <c r="DP20" s="24">
        <v>67.879000000000005</v>
      </c>
      <c r="DQ20" s="24">
        <v>68.706000000000003</v>
      </c>
      <c r="DR20" s="24">
        <v>69.31</v>
      </c>
      <c r="DS20" s="24"/>
      <c r="DT20" s="24"/>
      <c r="DU20" s="24"/>
      <c r="DV20" s="24"/>
      <c r="DW20" s="24"/>
      <c r="DX20" s="24">
        <v>61</v>
      </c>
      <c r="DY20" s="24">
        <v>100</v>
      </c>
      <c r="DZ20" s="24">
        <v>105</v>
      </c>
      <c r="EA20" s="24">
        <v>179</v>
      </c>
      <c r="EB20" s="28">
        <v>289</v>
      </c>
      <c r="EC20" s="28">
        <v>293</v>
      </c>
      <c r="ED20" s="24">
        <v>34</v>
      </c>
      <c r="EE20" s="24">
        <v>34</v>
      </c>
      <c r="EF20" s="24">
        <v>38</v>
      </c>
      <c r="EG20" s="24">
        <v>57</v>
      </c>
      <c r="EH20" s="24">
        <v>47</v>
      </c>
      <c r="EI20" s="24">
        <v>47</v>
      </c>
      <c r="EJ20" s="24">
        <v>27</v>
      </c>
      <c r="EK20" s="24">
        <v>14</v>
      </c>
      <c r="EL20" s="24">
        <v>28</v>
      </c>
      <c r="EM20" s="24">
        <v>30</v>
      </c>
      <c r="EN20" s="24">
        <v>242</v>
      </c>
      <c r="EO20" s="24">
        <v>246</v>
      </c>
      <c r="EP20" s="24">
        <v>0</v>
      </c>
      <c r="EQ20" s="24">
        <v>52</v>
      </c>
      <c r="ER20" s="24">
        <v>39</v>
      </c>
      <c r="ES20" s="24">
        <v>92</v>
      </c>
      <c r="ET20" s="24">
        <v>0</v>
      </c>
      <c r="EU20" s="24">
        <v>0</v>
      </c>
      <c r="FH20" s="22" t="s">
        <v>51</v>
      </c>
      <c r="FI20" s="43">
        <v>71400.854651158908</v>
      </c>
      <c r="FJ20" s="43">
        <v>78330.315157405188</v>
      </c>
      <c r="FK20" s="43">
        <v>67425.500044800006</v>
      </c>
      <c r="FL20" s="43">
        <v>69705.36</v>
      </c>
      <c r="FM20" s="43">
        <v>0</v>
      </c>
      <c r="FN20" s="23"/>
      <c r="FO20" s="23"/>
      <c r="FP20" s="23"/>
      <c r="FQ20" s="23"/>
      <c r="FR20" s="23"/>
      <c r="FS20" s="23"/>
      <c r="FT20" s="23"/>
      <c r="FU20" s="23"/>
      <c r="FV20" s="14">
        <v>0</v>
      </c>
      <c r="FW20" s="14">
        <v>0</v>
      </c>
      <c r="FX20" s="14">
        <v>0</v>
      </c>
      <c r="FY20" s="14">
        <v>0</v>
      </c>
      <c r="FZ20" s="102">
        <v>0</v>
      </c>
      <c r="GA20" s="102">
        <v>0</v>
      </c>
      <c r="GB20" s="102">
        <v>0</v>
      </c>
      <c r="GC20" s="102">
        <v>0</v>
      </c>
      <c r="GD20" s="102">
        <v>0</v>
      </c>
      <c r="GE20" s="102">
        <v>0</v>
      </c>
      <c r="GF20" s="102">
        <v>0</v>
      </c>
      <c r="GG20" s="102">
        <v>0</v>
      </c>
    </row>
    <row r="21" spans="1:189" x14ac:dyDescent="0.35">
      <c r="A21" t="s">
        <v>533</v>
      </c>
      <c r="B21" s="22" t="s">
        <v>52</v>
      </c>
      <c r="C21" s="22" t="s">
        <v>14</v>
      </c>
      <c r="D21" s="22" t="s">
        <v>539</v>
      </c>
      <c r="F21" s="22" t="s">
        <v>53</v>
      </c>
      <c r="G21" s="24">
        <v>25523.4850426265</v>
      </c>
      <c r="H21" s="24">
        <v>25947.027570426202</v>
      </c>
      <c r="I21" s="24">
        <v>25227.2011842295</v>
      </c>
      <c r="J21" s="24">
        <v>29482.917678895403</v>
      </c>
      <c r="K21" s="24">
        <v>29250.524418085497</v>
      </c>
      <c r="L21" s="24">
        <v>23632.372770828202</v>
      </c>
      <c r="M21" s="24">
        <v>25012.476142510699</v>
      </c>
      <c r="N21" s="24">
        <v>24164.3379721171</v>
      </c>
      <c r="O21" s="24">
        <v>26559.3399849739</v>
      </c>
      <c r="P21" s="24">
        <v>27902.745979207499</v>
      </c>
      <c r="Q21" s="43">
        <v>30382.315032086761</v>
      </c>
      <c r="R21" s="43">
        <v>32156.60726342216</v>
      </c>
      <c r="S21" s="43">
        <v>31066.221573693852</v>
      </c>
      <c r="T21" s="43">
        <v>34145.290542465329</v>
      </c>
      <c r="U21" s="43">
        <v>35872.403792099831</v>
      </c>
      <c r="V21" s="23">
        <v>29335.046875</v>
      </c>
      <c r="W21" s="23">
        <v>29420</v>
      </c>
      <c r="X21" s="23">
        <v>28281.42578125</v>
      </c>
      <c r="Y21" s="23">
        <v>32745.84375</v>
      </c>
      <c r="Z21" s="23">
        <v>32048.240234375</v>
      </c>
      <c r="AA21" s="23">
        <v>27161.5234375</v>
      </c>
      <c r="AB21" s="23">
        <v>28360.359375</v>
      </c>
      <c r="AC21" s="23">
        <v>27089.8828125</v>
      </c>
      <c r="AD21" s="23">
        <v>29498.708984375</v>
      </c>
      <c r="AE21" s="23">
        <v>30571.55078125</v>
      </c>
      <c r="AF21" s="39">
        <v>34919.47126224231</v>
      </c>
      <c r="AG21" s="39">
        <v>36460.721964324715</v>
      </c>
      <c r="AH21" s="39">
        <v>34827.368448066474</v>
      </c>
      <c r="AI21" s="39">
        <v>37924.210069563844</v>
      </c>
      <c r="AJ21" s="39">
        <v>39303.479843629109</v>
      </c>
      <c r="AK21" s="23">
        <v>1746.3904534799999</v>
      </c>
      <c r="AL21" s="23">
        <v>1833.3102484299998</v>
      </c>
      <c r="AM21" s="23">
        <v>2097.8199841899996</v>
      </c>
      <c r="AN21" s="23">
        <v>2678.7496927299994</v>
      </c>
      <c r="AO21" s="23">
        <v>0</v>
      </c>
      <c r="AP21" s="39">
        <v>2119.9213011407169</v>
      </c>
      <c r="AQ21" s="39">
        <v>2186.0826539933428</v>
      </c>
      <c r="AR21" s="39">
        <v>2469.388293260914</v>
      </c>
      <c r="AS21" s="39">
        <v>3011.6647045424838</v>
      </c>
      <c r="AT21" s="39">
        <v>0</v>
      </c>
      <c r="AU21" s="23">
        <v>6.826344970000001</v>
      </c>
      <c r="AV21" s="23">
        <v>7.0661921500000009</v>
      </c>
      <c r="AW21" s="23">
        <v>8.4069919599999992</v>
      </c>
      <c r="AX21" s="23">
        <v>9.4284315099999993</v>
      </c>
      <c r="AY21" s="23">
        <v>0</v>
      </c>
      <c r="AZ21" s="23">
        <v>2020.73339844</v>
      </c>
      <c r="BA21" s="23">
        <v>2093.0612793</v>
      </c>
      <c r="BB21" s="23">
        <v>2362.3967285200001</v>
      </c>
      <c r="BC21" s="23">
        <v>2989.6528320299994</v>
      </c>
      <c r="BD21" s="23">
        <v>0</v>
      </c>
      <c r="BE21" s="39">
        <v>2452.9427349669641</v>
      </c>
      <c r="BF21" s="39">
        <v>2495.8159484142288</v>
      </c>
      <c r="BG21" s="39">
        <v>2780.8271774556674</v>
      </c>
      <c r="BH21" s="39">
        <v>3361.2068859946876</v>
      </c>
      <c r="BI21" s="39">
        <v>0</v>
      </c>
      <c r="BJ21" s="23">
        <v>849.24345412000002</v>
      </c>
      <c r="BK21" s="23">
        <v>1133.6882651700002</v>
      </c>
      <c r="BL21" s="23">
        <v>1774.1708578099999</v>
      </c>
      <c r="BM21" s="23">
        <v>2532.1435109999998</v>
      </c>
      <c r="BN21" s="23">
        <v>0</v>
      </c>
      <c r="BO21" s="39">
        <v>1030.8858964819833</v>
      </c>
      <c r="BP21" s="39">
        <v>1351.8367955703768</v>
      </c>
      <c r="BQ21" s="39">
        <v>2088.4140581835022</v>
      </c>
      <c r="BR21" s="39">
        <v>2846.8383065470798</v>
      </c>
      <c r="BS21" s="39">
        <v>0</v>
      </c>
      <c r="BT21" s="23">
        <v>1164.0635788499999</v>
      </c>
      <c r="BU21" s="23">
        <v>945.29099745999997</v>
      </c>
      <c r="BV21" s="23">
        <v>582.56272493999984</v>
      </c>
      <c r="BW21" s="23">
        <v>428.97705239999993</v>
      </c>
      <c r="BX21" s="23">
        <v>0</v>
      </c>
      <c r="BY21" s="39">
        <v>1413.0420672930416</v>
      </c>
      <c r="BZ21" s="39">
        <v>1127.1874219287517</v>
      </c>
      <c r="CA21" s="39">
        <v>685.74691055413359</v>
      </c>
      <c r="CB21" s="39">
        <v>482.2903204722719</v>
      </c>
      <c r="CC21" s="39">
        <v>0</v>
      </c>
      <c r="CD21" s="23">
        <v>7.4262305900000012</v>
      </c>
      <c r="CE21" s="23">
        <v>14.081951180000004</v>
      </c>
      <c r="CF21" s="23">
        <v>5.66301963</v>
      </c>
      <c r="CG21" s="23">
        <v>28.532075839999997</v>
      </c>
      <c r="CH21" s="23">
        <v>0</v>
      </c>
      <c r="CI21" s="39">
        <v>9.0146074628116306</v>
      </c>
      <c r="CJ21" s="39">
        <v>16.791652823269814</v>
      </c>
      <c r="CK21" s="39">
        <v>6.6660602359683709</v>
      </c>
      <c r="CL21" s="39">
        <v>32.078042225395194</v>
      </c>
      <c r="CM21" s="39">
        <v>0</v>
      </c>
      <c r="CN21" s="23">
        <v>896.41664258999992</v>
      </c>
      <c r="CO21" s="23">
        <v>705.91558829000007</v>
      </c>
      <c r="CP21" s="23">
        <v>419.74045634000004</v>
      </c>
      <c r="CQ21" s="23">
        <v>296.65564648999998</v>
      </c>
      <c r="CR21" s="23">
        <v>0</v>
      </c>
      <c r="CS21" s="39">
        <v>1088.148833805652</v>
      </c>
      <c r="CT21" s="39">
        <v>841.75050243995724</v>
      </c>
      <c r="CU21" s="39">
        <v>494.08537286587017</v>
      </c>
      <c r="CV21" s="39">
        <v>333.52401023577715</v>
      </c>
      <c r="CW21" s="39">
        <v>0</v>
      </c>
      <c r="CX21" s="31"/>
      <c r="CY21" s="31"/>
      <c r="CZ21" s="31"/>
      <c r="DA21" s="31"/>
      <c r="DB21" s="31"/>
      <c r="DC21" s="39"/>
      <c r="DD21" s="39"/>
      <c r="DE21" s="39"/>
      <c r="DF21" s="39"/>
      <c r="DG21" s="39"/>
      <c r="DH21" s="39"/>
      <c r="DI21" s="39"/>
      <c r="DJ21" s="39"/>
      <c r="DK21" s="39"/>
      <c r="DL21" s="39"/>
      <c r="DM21" s="24">
        <v>1213.7670000000001</v>
      </c>
      <c r="DN21" s="24">
        <v>1223.895</v>
      </c>
      <c r="DO21" s="24">
        <v>1233.778</v>
      </c>
      <c r="DP21" s="24">
        <v>1241.296</v>
      </c>
      <c r="DQ21" s="24">
        <v>1251.4880000000001</v>
      </c>
      <c r="DR21" s="24">
        <v>1260.1379999999999</v>
      </c>
      <c r="DS21" s="24">
        <v>864.2360000000001</v>
      </c>
      <c r="DT21" s="24">
        <v>875.899</v>
      </c>
      <c r="DU21" s="24">
        <v>888.00499999999988</v>
      </c>
      <c r="DV21" s="24">
        <v>896.00699999999995</v>
      </c>
      <c r="DW21" s="24">
        <v>0</v>
      </c>
      <c r="DX21" s="24">
        <v>21269</v>
      </c>
      <c r="DY21" s="24">
        <v>31110</v>
      </c>
      <c r="DZ21" s="24">
        <v>34480</v>
      </c>
      <c r="EA21" s="24">
        <v>41613</v>
      </c>
      <c r="EB21" s="28">
        <v>65777</v>
      </c>
      <c r="EC21" s="28">
        <v>68140</v>
      </c>
      <c r="ED21" s="24">
        <v>11002</v>
      </c>
      <c r="EE21" s="24">
        <v>12311</v>
      </c>
      <c r="EF21" s="24">
        <v>13997</v>
      </c>
      <c r="EG21" s="24">
        <v>16277</v>
      </c>
      <c r="EH21" s="24">
        <v>29280</v>
      </c>
      <c r="EI21" s="24">
        <v>33872</v>
      </c>
      <c r="EJ21" s="24">
        <v>10267</v>
      </c>
      <c r="EK21" s="24">
        <v>18799</v>
      </c>
      <c r="EL21" s="24">
        <v>20483</v>
      </c>
      <c r="EM21" s="24">
        <v>25336</v>
      </c>
      <c r="EN21" s="24">
        <v>36497</v>
      </c>
      <c r="EO21" s="24">
        <v>34268</v>
      </c>
      <c r="EP21" s="24">
        <v>0</v>
      </c>
      <c r="EQ21" s="24">
        <v>0</v>
      </c>
      <c r="ER21" s="24">
        <v>0</v>
      </c>
      <c r="ES21" s="24">
        <v>0</v>
      </c>
      <c r="ET21" s="24">
        <v>0</v>
      </c>
      <c r="EU21" s="24">
        <v>0</v>
      </c>
      <c r="EV21">
        <v>66.680000000000007</v>
      </c>
      <c r="EW21">
        <v>70.180000000000007</v>
      </c>
      <c r="EX21">
        <v>78.239999999999995</v>
      </c>
      <c r="EY21">
        <v>81.069999999999993</v>
      </c>
      <c r="EZ21">
        <v>80.709999999999994</v>
      </c>
      <c r="FA21">
        <v>80.69</v>
      </c>
      <c r="FD21">
        <v>68</v>
      </c>
      <c r="FE21">
        <v>22.35</v>
      </c>
      <c r="FF21">
        <v>53.753</v>
      </c>
      <c r="FG21">
        <v>46.279000000000003</v>
      </c>
      <c r="FH21" s="22" t="s">
        <v>53</v>
      </c>
      <c r="FI21" s="43">
        <v>33248.374853710346</v>
      </c>
      <c r="FJ21" s="43">
        <v>34055.621873884797</v>
      </c>
      <c r="FK21" s="43">
        <v>31641.016780800001</v>
      </c>
      <c r="FL21" s="43">
        <v>33155.017200000002</v>
      </c>
      <c r="FM21" s="43">
        <v>32812.32</v>
      </c>
      <c r="FN21" s="23"/>
      <c r="FO21" s="23"/>
      <c r="FP21" s="23"/>
      <c r="FQ21" s="23"/>
      <c r="FR21" s="23"/>
      <c r="FS21" s="23"/>
      <c r="FT21" s="23"/>
      <c r="FU21" s="23"/>
      <c r="FV21" s="14">
        <v>0</v>
      </c>
      <c r="FW21" s="14">
        <v>0</v>
      </c>
      <c r="FX21" s="14">
        <v>0</v>
      </c>
      <c r="FY21" s="14">
        <v>0</v>
      </c>
      <c r="FZ21" s="102">
        <v>0</v>
      </c>
      <c r="GA21" s="102">
        <v>0</v>
      </c>
      <c r="GB21" s="102">
        <v>0</v>
      </c>
      <c r="GC21" s="102">
        <v>0</v>
      </c>
      <c r="GD21" s="102">
        <v>0</v>
      </c>
      <c r="GE21" s="102">
        <v>0</v>
      </c>
      <c r="GF21" s="102">
        <v>0</v>
      </c>
      <c r="GG21" s="102">
        <v>0</v>
      </c>
    </row>
    <row r="22" spans="1:189" x14ac:dyDescent="0.35">
      <c r="A22" t="s">
        <v>533</v>
      </c>
      <c r="B22" s="22" t="s">
        <v>54</v>
      </c>
      <c r="C22" s="22" t="s">
        <v>14</v>
      </c>
      <c r="D22" s="22" t="s">
        <v>539</v>
      </c>
      <c r="F22" s="22" t="s">
        <v>55</v>
      </c>
      <c r="G22" s="24">
        <v>249000.54072917899</v>
      </c>
      <c r="H22" s="24">
        <v>252548.17996489699</v>
      </c>
      <c r="I22" s="24">
        <v>245974.55865404301</v>
      </c>
      <c r="J22" s="24">
        <v>281791.21850709995</v>
      </c>
      <c r="K22" s="24">
        <v>290565.65483580902</v>
      </c>
      <c r="L22" s="24">
        <v>209298.846486102</v>
      </c>
      <c r="M22" s="24">
        <v>215640.34757863698</v>
      </c>
      <c r="N22" s="24">
        <v>203773.72833985501</v>
      </c>
      <c r="O22" s="24">
        <v>211013.85232989499</v>
      </c>
      <c r="P22" s="24">
        <v>215974.795467249</v>
      </c>
      <c r="Q22" s="43">
        <v>269079.34939324606</v>
      </c>
      <c r="R22" s="43">
        <v>277232.12718826928</v>
      </c>
      <c r="S22" s="43">
        <v>261976.13205080511</v>
      </c>
      <c r="T22" s="43">
        <v>271284.19984704</v>
      </c>
      <c r="U22" s="43">
        <v>277662.10098786041</v>
      </c>
      <c r="V22" s="23">
        <v>23424.480460185496</v>
      </c>
      <c r="W22" s="23">
        <v>23664.847863110834</v>
      </c>
      <c r="X22" s="23">
        <v>22992.87938333477</v>
      </c>
      <c r="Y22" s="23">
        <v>26822.514186211123</v>
      </c>
      <c r="Z22" s="23">
        <v>27226.615638602329</v>
      </c>
      <c r="AA22" s="23">
        <v>19689.582703297896</v>
      </c>
      <c r="AB22" s="23">
        <v>20206.425638490462</v>
      </c>
      <c r="AC22" s="23">
        <v>19048.08685438288</v>
      </c>
      <c r="AD22" s="23">
        <v>20085.516069632475</v>
      </c>
      <c r="AE22" s="23">
        <v>20237.294552707292</v>
      </c>
      <c r="AF22" s="39">
        <v>25313.374596069327</v>
      </c>
      <c r="AG22" s="39">
        <v>25977.839609015999</v>
      </c>
      <c r="AH22" s="39">
        <v>24488.6529668654</v>
      </c>
      <c r="AI22" s="39">
        <v>25822.395521913084</v>
      </c>
      <c r="AJ22" s="39">
        <v>26017.525386044359</v>
      </c>
      <c r="AK22" s="23">
        <v>18601.537462900003</v>
      </c>
      <c r="AL22" s="23">
        <v>19202.149226870002</v>
      </c>
      <c r="AM22" s="23">
        <v>22663.326794679997</v>
      </c>
      <c r="AN22" s="23">
        <v>26738.566775910003</v>
      </c>
      <c r="AO22" s="23">
        <v>0</v>
      </c>
      <c r="AP22" s="39">
        <v>22580.171245777125</v>
      </c>
      <c r="AQ22" s="39">
        <v>22897.098502667857</v>
      </c>
      <c r="AR22" s="39">
        <v>26677.481526012802</v>
      </c>
      <c r="AS22" s="39">
        <v>30061.635854820099</v>
      </c>
      <c r="AT22" s="39">
        <v>0</v>
      </c>
      <c r="AU22" s="23">
        <v>7.4704809199999982</v>
      </c>
      <c r="AV22" s="23">
        <v>7.6033601799999984</v>
      </c>
      <c r="AW22" s="23">
        <v>9.2136879</v>
      </c>
      <c r="AX22" s="23">
        <v>9.4887867000000004</v>
      </c>
      <c r="AY22" s="23">
        <v>0</v>
      </c>
      <c r="AZ22" s="23">
        <v>1753.1989746100001</v>
      </c>
      <c r="BA22" s="23">
        <v>1803.0524902299999</v>
      </c>
      <c r="BB22" s="23">
        <v>2119.26831055</v>
      </c>
      <c r="BC22" s="23">
        <v>2498.5166015599998</v>
      </c>
      <c r="BD22" s="23">
        <v>0</v>
      </c>
      <c r="BE22" s="39">
        <v>2128.1860788964545</v>
      </c>
      <c r="BF22" s="39">
        <v>2150.0025849453514</v>
      </c>
      <c r="BG22" s="39">
        <v>2494.6355720658562</v>
      </c>
      <c r="BH22" s="39">
        <v>2809.0322448018765</v>
      </c>
      <c r="BI22" s="39">
        <v>0</v>
      </c>
      <c r="BJ22" s="23">
        <v>1482.13329662</v>
      </c>
      <c r="BK22" s="23">
        <v>1526.6338161299998</v>
      </c>
      <c r="BL22" s="23">
        <v>1853.1011867299999</v>
      </c>
      <c r="BM22" s="23">
        <v>2153.1189033800001</v>
      </c>
      <c r="BN22" s="23">
        <v>0</v>
      </c>
      <c r="BO22" s="39">
        <v>1799.1428780280112</v>
      </c>
      <c r="BP22" s="39">
        <v>1820.3943971291681</v>
      </c>
      <c r="BQ22" s="39">
        <v>2181.3246185209941</v>
      </c>
      <c r="BR22" s="39">
        <v>2420.7085206920665</v>
      </c>
      <c r="BS22" s="39">
        <v>0</v>
      </c>
      <c r="BT22" s="23">
        <v>271.06567519999999</v>
      </c>
      <c r="BU22" s="23">
        <v>276.41874544000001</v>
      </c>
      <c r="BV22" s="23">
        <v>266.16718954000004</v>
      </c>
      <c r="BW22" s="23">
        <v>345.3976265</v>
      </c>
      <c r="BX22" s="23">
        <v>0</v>
      </c>
      <c r="BY22" s="39">
        <v>329.04319748169752</v>
      </c>
      <c r="BZ22" s="39">
        <v>329.60827288369245</v>
      </c>
      <c r="CA22" s="39">
        <v>313.31103090526472</v>
      </c>
      <c r="CB22" s="39">
        <v>388.32364352141997</v>
      </c>
      <c r="CC22" s="39">
        <v>0</v>
      </c>
      <c r="CD22" s="23">
        <v>0</v>
      </c>
      <c r="CE22" s="23">
        <v>0</v>
      </c>
      <c r="CF22" s="23">
        <v>0</v>
      </c>
      <c r="CG22" s="23">
        <v>0</v>
      </c>
      <c r="CH22" s="23">
        <v>0</v>
      </c>
      <c r="CI22" s="39">
        <v>0</v>
      </c>
      <c r="CJ22" s="39">
        <v>0</v>
      </c>
      <c r="CK22" s="39">
        <v>0</v>
      </c>
      <c r="CL22" s="39">
        <v>0</v>
      </c>
      <c r="CM22" s="39">
        <v>0</v>
      </c>
      <c r="CN22" s="23">
        <v>248.72089418000002</v>
      </c>
      <c r="CO22" s="23">
        <v>254.09474096</v>
      </c>
      <c r="CP22" s="23">
        <v>244.31426075999997</v>
      </c>
      <c r="CQ22" s="23">
        <v>317.97248984000009</v>
      </c>
      <c r="CR22" s="23">
        <v>0</v>
      </c>
      <c r="CS22" s="39">
        <v>301.91915018790303</v>
      </c>
      <c r="CT22" s="39">
        <v>302.98860007970819</v>
      </c>
      <c r="CU22" s="39">
        <v>287.58748603035366</v>
      </c>
      <c r="CV22" s="39">
        <v>357.49011087731526</v>
      </c>
      <c r="CW22" s="39">
        <v>0</v>
      </c>
      <c r="CX22" s="31"/>
      <c r="CY22" s="31"/>
      <c r="CZ22" s="31"/>
      <c r="DA22" s="31"/>
      <c r="DB22" s="31"/>
      <c r="DC22" s="39"/>
      <c r="DD22" s="39"/>
      <c r="DE22" s="39"/>
      <c r="DF22" s="39"/>
      <c r="DG22" s="39"/>
      <c r="DH22" s="39"/>
      <c r="DI22" s="39"/>
      <c r="DJ22" s="39"/>
      <c r="DK22" s="39"/>
      <c r="DL22" s="39"/>
      <c r="DM22" s="24">
        <v>10533.355</v>
      </c>
      <c r="DN22" s="24">
        <v>10535.831</v>
      </c>
      <c r="DO22" s="24">
        <v>10537.911</v>
      </c>
      <c r="DP22" s="24">
        <v>10523.995999999999</v>
      </c>
      <c r="DQ22" s="24">
        <v>10493.986000000001</v>
      </c>
      <c r="DR22" s="24">
        <v>10495.295</v>
      </c>
      <c r="DS22" s="24">
        <v>10610.055</v>
      </c>
      <c r="DT22" s="24">
        <v>10649.8</v>
      </c>
      <c r="DU22" s="24">
        <v>10693.938999999998</v>
      </c>
      <c r="DV22" s="24">
        <v>10701.776999999998</v>
      </c>
      <c r="DW22" s="24">
        <v>0</v>
      </c>
      <c r="DX22" s="24">
        <v>4096</v>
      </c>
      <c r="DY22" s="24">
        <v>3686</v>
      </c>
      <c r="DZ22" s="24">
        <v>3456</v>
      </c>
      <c r="EA22" s="24">
        <v>2982</v>
      </c>
      <c r="EB22" s="28">
        <v>436198</v>
      </c>
      <c r="EC22" s="28">
        <v>352384</v>
      </c>
      <c r="ED22" s="24">
        <v>2186</v>
      </c>
      <c r="EE22" s="24">
        <v>2054</v>
      </c>
      <c r="EF22" s="24">
        <v>1919</v>
      </c>
      <c r="EG22" s="24">
        <v>1909</v>
      </c>
      <c r="EH22" s="24">
        <v>435212</v>
      </c>
      <c r="EI22" s="24">
        <v>351338</v>
      </c>
      <c r="EJ22" s="24">
        <v>1910</v>
      </c>
      <c r="EK22" s="24">
        <v>1632</v>
      </c>
      <c r="EL22" s="24">
        <v>1537</v>
      </c>
      <c r="EM22" s="24">
        <v>1073</v>
      </c>
      <c r="EN22" s="24">
        <v>986</v>
      </c>
      <c r="EO22" s="24">
        <v>1046</v>
      </c>
      <c r="EP22" s="24">
        <v>0</v>
      </c>
      <c r="EQ22" s="24">
        <v>0</v>
      </c>
      <c r="ER22" s="24">
        <v>0</v>
      </c>
      <c r="ES22" s="24">
        <v>0</v>
      </c>
      <c r="ET22" s="24">
        <v>0</v>
      </c>
      <c r="EU22" s="24">
        <v>0</v>
      </c>
      <c r="EV22">
        <v>77.3</v>
      </c>
      <c r="EW22">
        <v>79.62</v>
      </c>
      <c r="EX22">
        <v>81.66</v>
      </c>
      <c r="EY22">
        <v>84.3</v>
      </c>
      <c r="EZ22">
        <v>82.98</v>
      </c>
      <c r="FA22">
        <v>84.24</v>
      </c>
      <c r="FD22">
        <v>77</v>
      </c>
      <c r="FE22">
        <v>65.989999999999995</v>
      </c>
      <c r="FF22">
        <v>54.686</v>
      </c>
      <c r="FG22">
        <v>92.025000000000006</v>
      </c>
      <c r="FH22" s="22" t="s">
        <v>55</v>
      </c>
      <c r="FI22" s="43">
        <v>24957.524169123208</v>
      </c>
      <c r="FJ22" s="43">
        <v>26376.413019969594</v>
      </c>
      <c r="FK22" s="43">
        <v>25661.241288000001</v>
      </c>
      <c r="FL22" s="43">
        <v>27578.588399999997</v>
      </c>
      <c r="FM22" s="43">
        <v>27170.1</v>
      </c>
      <c r="FN22" s="23"/>
      <c r="FO22" s="23"/>
      <c r="FP22" s="23"/>
      <c r="FQ22" s="23"/>
      <c r="FR22" s="23"/>
      <c r="FS22" s="23"/>
      <c r="FT22" s="23"/>
      <c r="FU22" s="23"/>
      <c r="FV22" s="14">
        <v>0</v>
      </c>
      <c r="FW22" s="14">
        <v>0</v>
      </c>
      <c r="FX22" s="14">
        <v>0</v>
      </c>
      <c r="FY22" s="14">
        <v>0</v>
      </c>
      <c r="FZ22" s="102">
        <v>0</v>
      </c>
      <c r="GA22" s="102">
        <v>0</v>
      </c>
      <c r="GB22" s="102">
        <v>0</v>
      </c>
      <c r="GC22" s="102">
        <v>0</v>
      </c>
      <c r="GD22" s="102">
        <v>0</v>
      </c>
      <c r="GE22" s="102">
        <v>0</v>
      </c>
      <c r="GF22" s="102">
        <v>0</v>
      </c>
      <c r="GG22" s="102">
        <v>0</v>
      </c>
    </row>
    <row r="23" spans="1:189" x14ac:dyDescent="0.35">
      <c r="A23" t="s">
        <v>533</v>
      </c>
      <c r="B23" s="22" t="s">
        <v>56</v>
      </c>
      <c r="C23" s="22" t="s">
        <v>14</v>
      </c>
      <c r="D23" s="22" t="s">
        <v>539</v>
      </c>
      <c r="F23" s="22" t="s">
        <v>57</v>
      </c>
      <c r="G23" s="24">
        <v>3974443.3550196001</v>
      </c>
      <c r="H23" s="24">
        <v>3889177.5892548999</v>
      </c>
      <c r="I23" s="24">
        <v>3887727.1619144101</v>
      </c>
      <c r="J23" s="24">
        <v>4278503.9346898505</v>
      </c>
      <c r="K23" s="24">
        <v>4082469.4907976803</v>
      </c>
      <c r="L23" s="24">
        <v>3559040.86251265</v>
      </c>
      <c r="M23" s="24">
        <v>3597317.3374942401</v>
      </c>
      <c r="N23" s="24">
        <v>3459656.3230008199</v>
      </c>
      <c r="O23" s="24">
        <v>3569113.6196707101</v>
      </c>
      <c r="P23" s="24">
        <v>3633579.26992031</v>
      </c>
      <c r="Q23" s="43">
        <v>4575583.7446169229</v>
      </c>
      <c r="R23" s="43">
        <v>4624792.8499609269</v>
      </c>
      <c r="S23" s="43">
        <v>4447812.7239898872</v>
      </c>
      <c r="T23" s="43">
        <v>4588533.5099318838</v>
      </c>
      <c r="U23" s="43">
        <v>4671412.0136532439</v>
      </c>
      <c r="V23" s="23">
        <v>47939.278288450434</v>
      </c>
      <c r="W23" s="23">
        <v>46805.138433443921</v>
      </c>
      <c r="X23" s="23">
        <v>46749.4762280016</v>
      </c>
      <c r="Y23" s="23">
        <v>51426.750365442145</v>
      </c>
      <c r="Z23" s="23">
        <v>48717.991140212755</v>
      </c>
      <c r="AA23" s="23">
        <v>42928.741236801245</v>
      </c>
      <c r="AB23" s="23">
        <v>43292.683891738467</v>
      </c>
      <c r="AC23" s="23">
        <v>41601.973156351647</v>
      </c>
      <c r="AD23" s="23">
        <v>42900.022518738311</v>
      </c>
      <c r="AE23" s="23">
        <v>43361.177120432076</v>
      </c>
      <c r="AF23" s="39">
        <v>55190.164476307917</v>
      </c>
      <c r="AG23" s="39">
        <v>55658.057417196447</v>
      </c>
      <c r="AH23" s="39">
        <v>53484.441306415487</v>
      </c>
      <c r="AI23" s="39">
        <v>55153.243040277477</v>
      </c>
      <c r="AJ23" s="39">
        <v>55746.113867215834</v>
      </c>
      <c r="AK23" s="23">
        <v>456286.37936189008</v>
      </c>
      <c r="AL23" s="23">
        <v>455525.51407460996</v>
      </c>
      <c r="AM23" s="23">
        <v>493698.51248759998</v>
      </c>
      <c r="AN23" s="23">
        <v>550985.59721247992</v>
      </c>
      <c r="AO23" s="23">
        <v>515323.95979882992</v>
      </c>
      <c r="AP23" s="39">
        <v>553880.26950224186</v>
      </c>
      <c r="AQ23" s="39">
        <v>543179.43491708348</v>
      </c>
      <c r="AR23" s="39">
        <v>581142.96570967813</v>
      </c>
      <c r="AS23" s="39">
        <v>619462.08723404689</v>
      </c>
      <c r="AT23" s="39">
        <v>536452.24215058191</v>
      </c>
      <c r="AU23" s="23">
        <v>11.480515479999999</v>
      </c>
      <c r="AV23" s="23">
        <v>11.715506550000001</v>
      </c>
      <c r="AW23" s="23">
        <v>12.69255257</v>
      </c>
      <c r="AX23" s="23">
        <v>12.934129709999999</v>
      </c>
      <c r="AY23" s="23">
        <v>12.654710770000001</v>
      </c>
      <c r="AZ23" s="23">
        <v>5511.2143554699996</v>
      </c>
      <c r="BA23" s="23">
        <v>5486.9887695300004</v>
      </c>
      <c r="BB23" s="23">
        <v>5936.2514648399992</v>
      </c>
      <c r="BC23" s="23">
        <v>6626.0048828099989</v>
      </c>
      <c r="BD23" s="23">
        <v>6191.03515625</v>
      </c>
      <c r="BE23" s="39">
        <v>6689.9934570944215</v>
      </c>
      <c r="BF23" s="39">
        <v>6542.815642904975</v>
      </c>
      <c r="BG23" s="39">
        <v>6987.6872103441592</v>
      </c>
      <c r="BH23" s="39">
        <v>7449.4847696456254</v>
      </c>
      <c r="BI23" s="39">
        <v>6444.8675976562499</v>
      </c>
      <c r="BJ23" s="23">
        <v>4258.1889588699987</v>
      </c>
      <c r="BK23" s="23">
        <v>4233.9663221699993</v>
      </c>
      <c r="BL23" s="23">
        <v>4660.091190789999</v>
      </c>
      <c r="BM23" s="23">
        <v>5237.8084001900006</v>
      </c>
      <c r="BN23" s="23">
        <v>0</v>
      </c>
      <c r="BO23" s="39">
        <v>5168.9617635064005</v>
      </c>
      <c r="BP23" s="39">
        <v>5048.6819360848804</v>
      </c>
      <c r="BQ23" s="39">
        <v>5485.4919482085052</v>
      </c>
      <c r="BR23" s="39">
        <v>5888.7632281656133</v>
      </c>
      <c r="BS23" s="39">
        <v>0</v>
      </c>
      <c r="BT23" s="23">
        <v>1253.0252275899998</v>
      </c>
      <c r="BU23" s="23">
        <v>1253.0227447500001</v>
      </c>
      <c r="BV23" s="23">
        <v>1276.16030396</v>
      </c>
      <c r="BW23" s="23">
        <v>1388.1959507899999</v>
      </c>
      <c r="BX23" s="23">
        <v>0</v>
      </c>
      <c r="BY23" s="39">
        <v>1521.0314884289166</v>
      </c>
      <c r="BZ23" s="39">
        <v>1494.1340614349883</v>
      </c>
      <c r="CA23" s="39">
        <v>1502.1952973433476</v>
      </c>
      <c r="CB23" s="39">
        <v>1560.7209435541811</v>
      </c>
      <c r="CC23" s="39">
        <v>0</v>
      </c>
      <c r="CD23" s="23"/>
      <c r="CE23" s="23"/>
      <c r="CF23" s="23"/>
      <c r="CG23" s="23"/>
      <c r="CH23" s="23"/>
      <c r="CI23" s="39">
        <v>0</v>
      </c>
      <c r="CJ23" s="39">
        <v>0</v>
      </c>
      <c r="CK23" s="39">
        <v>0</v>
      </c>
      <c r="CL23" s="39">
        <v>0</v>
      </c>
      <c r="CM23" s="39">
        <v>0</v>
      </c>
      <c r="CN23" s="23">
        <v>725.76898633999997</v>
      </c>
      <c r="CO23" s="23">
        <v>737.50926012000002</v>
      </c>
      <c r="CP23" s="23">
        <v>736.57224332999999</v>
      </c>
      <c r="CQ23" s="23">
        <v>805.80792413999995</v>
      </c>
      <c r="CR23" s="23">
        <v>0</v>
      </c>
      <c r="CS23" s="39">
        <v>881.00180047571018</v>
      </c>
      <c r="CT23" s="39">
        <v>879.42354660837759</v>
      </c>
      <c r="CU23" s="39">
        <v>867.03477349241189</v>
      </c>
      <c r="CV23" s="39">
        <v>905.95373295211914</v>
      </c>
      <c r="CW23" s="39">
        <v>0</v>
      </c>
      <c r="CX23" s="31"/>
      <c r="CY23" s="31"/>
      <c r="CZ23" s="31"/>
      <c r="DA23" s="31"/>
      <c r="DB23" s="31"/>
      <c r="DC23" s="39"/>
      <c r="DD23" s="39"/>
      <c r="DE23" s="39"/>
      <c r="DF23" s="39"/>
      <c r="DG23" s="39"/>
      <c r="DH23" s="39"/>
      <c r="DI23" s="39"/>
      <c r="DJ23" s="39"/>
      <c r="DK23" s="39"/>
      <c r="DL23" s="39"/>
      <c r="DM23" s="24">
        <v>82764.763999999996</v>
      </c>
      <c r="DN23" s="24">
        <v>83028.626999999993</v>
      </c>
      <c r="DO23" s="24">
        <v>83267.654999999999</v>
      </c>
      <c r="DP23" s="24">
        <v>83390.320000000007</v>
      </c>
      <c r="DQ23" s="24">
        <v>83369.842999999993</v>
      </c>
      <c r="DR23" s="24">
        <v>83294.633000000002</v>
      </c>
      <c r="DS23" s="24">
        <v>82792.350999999995</v>
      </c>
      <c r="DT23" s="24">
        <v>83019.213000000003</v>
      </c>
      <c r="DU23" s="24">
        <v>83166.710999999996</v>
      </c>
      <c r="DV23" s="24">
        <v>83155.030999999988</v>
      </c>
      <c r="DW23" s="24">
        <v>83237.123999999996</v>
      </c>
      <c r="DX23" s="24">
        <v>1433074</v>
      </c>
      <c r="DY23" s="24">
        <v>1455913</v>
      </c>
      <c r="DZ23" s="24">
        <v>1453753</v>
      </c>
      <c r="EA23" s="24">
        <v>1509561</v>
      </c>
      <c r="EB23" s="28">
        <v>2336464</v>
      </c>
      <c r="EC23" s="28">
        <v>2858540</v>
      </c>
      <c r="ED23" s="24">
        <v>1063835</v>
      </c>
      <c r="EE23" s="24">
        <v>1146682</v>
      </c>
      <c r="EF23" s="24">
        <v>1210596</v>
      </c>
      <c r="EG23" s="24">
        <v>1255694</v>
      </c>
      <c r="EH23" s="24">
        <v>2075445</v>
      </c>
      <c r="EI23" s="24">
        <v>2509506</v>
      </c>
      <c r="EJ23" s="24">
        <v>369239</v>
      </c>
      <c r="EK23" s="24">
        <v>309231</v>
      </c>
      <c r="EL23" s="24">
        <v>243157</v>
      </c>
      <c r="EM23" s="24">
        <v>253867</v>
      </c>
      <c r="EN23" s="24">
        <v>261019</v>
      </c>
      <c r="EO23" s="24">
        <v>349034</v>
      </c>
      <c r="EP23" s="24">
        <v>0</v>
      </c>
      <c r="EQ23" s="24">
        <v>0</v>
      </c>
      <c r="ER23" s="24">
        <v>0</v>
      </c>
      <c r="ES23" s="24">
        <v>0</v>
      </c>
      <c r="ET23" s="24">
        <v>0</v>
      </c>
      <c r="EU23" s="24">
        <v>0</v>
      </c>
      <c r="EV23">
        <v>82.53</v>
      </c>
      <c r="EW23">
        <v>84.83</v>
      </c>
      <c r="EX23">
        <v>87.72</v>
      </c>
      <c r="EY23">
        <v>88.08</v>
      </c>
      <c r="EZ23">
        <v>87.82</v>
      </c>
      <c r="FA23">
        <v>87.96</v>
      </c>
      <c r="FD23">
        <v>87</v>
      </c>
      <c r="FE23">
        <v>78.02</v>
      </c>
      <c r="FF23">
        <v>45.183999999999997</v>
      </c>
      <c r="FG23">
        <v>123.486</v>
      </c>
      <c r="FH23" s="22" t="s">
        <v>57</v>
      </c>
      <c r="FI23" s="43">
        <v>57647.510836170288</v>
      </c>
      <c r="FJ23" s="43">
        <v>58917.656750302791</v>
      </c>
      <c r="FK23" s="43">
        <v>56466.502045200003</v>
      </c>
      <c r="FL23" s="43">
        <v>58518.773999999998</v>
      </c>
      <c r="FM23" s="43">
        <v>56245.229999999996</v>
      </c>
      <c r="FN23" s="23"/>
      <c r="FO23" s="23"/>
      <c r="FP23" s="23"/>
      <c r="FQ23" s="23"/>
      <c r="FR23" s="23"/>
      <c r="FS23" s="23"/>
      <c r="FT23" s="23"/>
      <c r="FU23" s="23"/>
      <c r="FV23" s="14">
        <v>0</v>
      </c>
      <c r="FW23" s="14">
        <v>0</v>
      </c>
      <c r="FX23" s="14">
        <v>0</v>
      </c>
      <c r="FY23" s="14">
        <v>0</v>
      </c>
      <c r="FZ23" s="102">
        <v>0</v>
      </c>
      <c r="GA23" s="102">
        <v>0</v>
      </c>
      <c r="GB23" s="102">
        <v>0</v>
      </c>
      <c r="GC23" s="102">
        <v>0</v>
      </c>
      <c r="GD23" s="102">
        <v>0</v>
      </c>
      <c r="GE23" s="102">
        <v>0</v>
      </c>
      <c r="GF23" s="102">
        <v>0</v>
      </c>
      <c r="GG23" s="102">
        <v>0</v>
      </c>
    </row>
    <row r="24" spans="1:189" x14ac:dyDescent="0.35">
      <c r="A24" t="s">
        <v>533</v>
      </c>
      <c r="B24" s="22" t="s">
        <v>58</v>
      </c>
      <c r="C24" s="22" t="s">
        <v>14</v>
      </c>
      <c r="D24" s="22" t="s">
        <v>539</v>
      </c>
      <c r="F24" s="22" t="s">
        <v>59</v>
      </c>
      <c r="G24" s="24">
        <v>356841.21641006798</v>
      </c>
      <c r="H24" s="24">
        <v>346498.73796163499</v>
      </c>
      <c r="I24" s="24">
        <v>354762.74833866098</v>
      </c>
      <c r="J24" s="24">
        <v>405687.99885269097</v>
      </c>
      <c r="K24" s="24">
        <v>400167.19694870699</v>
      </c>
      <c r="L24" s="24">
        <v>327708.26310256595</v>
      </c>
      <c r="M24" s="24">
        <v>332602.54327404901</v>
      </c>
      <c r="N24" s="24">
        <v>324538.55244296003</v>
      </c>
      <c r="O24" s="24">
        <v>346751.66474481404</v>
      </c>
      <c r="P24" s="24">
        <v>356222.05763188703</v>
      </c>
      <c r="Q24" s="43">
        <v>421309.18400586833</v>
      </c>
      <c r="R24" s="43">
        <v>427601.3817241122</v>
      </c>
      <c r="S24" s="43">
        <v>417234.1320102606</v>
      </c>
      <c r="T24" s="43">
        <v>445791.81355763058</v>
      </c>
      <c r="U24" s="43">
        <v>457967.16568849504</v>
      </c>
      <c r="V24" s="23">
        <v>61591.928869895812</v>
      </c>
      <c r="W24" s="23">
        <v>59592.980688645439</v>
      </c>
      <c r="X24" s="23">
        <v>60836.59241216378</v>
      </c>
      <c r="Y24" s="23">
        <v>69268.651798313367</v>
      </c>
      <c r="Z24" s="23">
        <v>67790.053992327579</v>
      </c>
      <c r="AA24" s="23">
        <v>56563.488472966907</v>
      </c>
      <c r="AB24" s="23">
        <v>57203.027794344714</v>
      </c>
      <c r="AC24" s="23">
        <v>55653.587445314974</v>
      </c>
      <c r="AD24" s="23">
        <v>59205.646688147506</v>
      </c>
      <c r="AE24" s="23">
        <v>60345.557317680279</v>
      </c>
      <c r="AF24" s="39">
        <v>72719.305114416667</v>
      </c>
      <c r="AG24" s="39">
        <v>73541.511387393752</v>
      </c>
      <c r="AH24" s="39">
        <v>71549.515693006339</v>
      </c>
      <c r="AI24" s="39">
        <v>76116.123708837476</v>
      </c>
      <c r="AJ24" s="39">
        <v>77581.618697036043</v>
      </c>
      <c r="AK24" s="23">
        <v>36032.545227680006</v>
      </c>
      <c r="AL24" s="23">
        <v>35178.059722780003</v>
      </c>
      <c r="AM24" s="23">
        <v>37512.549311130002</v>
      </c>
      <c r="AN24" s="23">
        <v>43112.458462040006</v>
      </c>
      <c r="AO24" s="23">
        <v>37188.760706379995</v>
      </c>
      <c r="AP24" s="39">
        <v>43739.451283796152</v>
      </c>
      <c r="AQ24" s="39">
        <v>41947.15336750463</v>
      </c>
      <c r="AR24" s="39">
        <v>44156.815559674549</v>
      </c>
      <c r="AS24" s="39">
        <v>48470.474799702337</v>
      </c>
      <c r="AT24" s="39">
        <v>38713.499895341571</v>
      </c>
      <c r="AU24" s="23">
        <v>10.097641940000001</v>
      </c>
      <c r="AV24" s="23">
        <v>10.152436259999998</v>
      </c>
      <c r="AW24" s="23">
        <v>10.560297969999999</v>
      </c>
      <c r="AX24" s="23">
        <v>10.82402802</v>
      </c>
      <c r="AY24" s="23">
        <v>9.4965076400000008</v>
      </c>
      <c r="AZ24" s="23">
        <v>6232.7216796900011</v>
      </c>
      <c r="BA24" s="23">
        <v>6058.8300781299986</v>
      </c>
      <c r="BB24" s="23">
        <v>6442.3969726600008</v>
      </c>
      <c r="BC24" s="23">
        <v>7382.2133789100017</v>
      </c>
      <c r="BD24" s="23">
        <v>6331.7045898399992</v>
      </c>
      <c r="BE24" s="39">
        <v>7565.8220797802242</v>
      </c>
      <c r="BF24" s="39">
        <v>7224.6927919788195</v>
      </c>
      <c r="BG24" s="39">
        <v>7583.4817976380282</v>
      </c>
      <c r="BH24" s="39">
        <v>8299.6748576409354</v>
      </c>
      <c r="BI24" s="39">
        <v>6591.3044780234386</v>
      </c>
      <c r="BJ24" s="23">
        <v>5219.8908239699995</v>
      </c>
      <c r="BK24" s="23">
        <v>5071.8133625200007</v>
      </c>
      <c r="BL24" s="23">
        <v>5460.2870554200008</v>
      </c>
      <c r="BM24" s="23">
        <v>6290.1094684699992</v>
      </c>
      <c r="BN24" s="23">
        <v>5368.0694511499987</v>
      </c>
      <c r="BO24" s="39">
        <v>6336.3595038626327</v>
      </c>
      <c r="BP24" s="39">
        <v>6047.7506333647525</v>
      </c>
      <c r="BQ24" s="39">
        <v>6427.4194326089755</v>
      </c>
      <c r="BR24" s="39">
        <v>7071.8442732114499</v>
      </c>
      <c r="BS24" s="39">
        <v>5588.160298647148</v>
      </c>
      <c r="BT24" s="23">
        <v>1012.83037618</v>
      </c>
      <c r="BU24" s="23">
        <v>987.01693771999999</v>
      </c>
      <c r="BV24" s="23">
        <v>982.10971566000023</v>
      </c>
      <c r="BW24" s="23">
        <v>1092.1038900799999</v>
      </c>
      <c r="BX24" s="23">
        <v>963.6351956100001</v>
      </c>
      <c r="BY24" s="39">
        <v>1229.4619938100439</v>
      </c>
      <c r="BZ24" s="39">
        <v>1176.9424234633059</v>
      </c>
      <c r="CA24" s="39">
        <v>1156.0621277449695</v>
      </c>
      <c r="CB24" s="39">
        <v>1227.8305615391423</v>
      </c>
      <c r="CC24" s="39">
        <v>1003.14423863001</v>
      </c>
      <c r="CD24" s="23">
        <v>0</v>
      </c>
      <c r="CE24" s="23">
        <v>0</v>
      </c>
      <c r="CF24" s="23">
        <v>0</v>
      </c>
      <c r="CG24" s="23">
        <v>0</v>
      </c>
      <c r="CH24" s="23">
        <v>0</v>
      </c>
      <c r="CI24" s="39">
        <v>0</v>
      </c>
      <c r="CJ24" s="39">
        <v>0</v>
      </c>
      <c r="CK24" s="39">
        <v>0</v>
      </c>
      <c r="CL24" s="39">
        <v>0</v>
      </c>
      <c r="CM24" s="39">
        <v>0</v>
      </c>
      <c r="CN24" s="23">
        <v>861.61587615999997</v>
      </c>
      <c r="CO24" s="23">
        <v>835.78178681999998</v>
      </c>
      <c r="CP24" s="23">
        <v>833.18894703000001</v>
      </c>
      <c r="CQ24" s="23">
        <v>929.99449102000017</v>
      </c>
      <c r="CR24" s="23">
        <v>818.87722872000018</v>
      </c>
      <c r="CS24" s="39">
        <v>1045.9046232375229</v>
      </c>
      <c r="CT24" s="39">
        <v>996.60603995174051</v>
      </c>
      <c r="CU24" s="39">
        <v>980.76433982713218</v>
      </c>
      <c r="CV24" s="39">
        <v>1045.5742063639657</v>
      </c>
      <c r="CW24" s="39">
        <v>852.4511950975201</v>
      </c>
      <c r="CX24" s="31"/>
      <c r="CY24" s="31"/>
      <c r="CZ24" s="31"/>
      <c r="DA24" s="31"/>
      <c r="DB24" s="31"/>
      <c r="DC24" s="39"/>
      <c r="DD24" s="39"/>
      <c r="DE24" s="39"/>
      <c r="DF24" s="39"/>
      <c r="DG24" s="39"/>
      <c r="DH24" s="39"/>
      <c r="DI24" s="39"/>
      <c r="DJ24" s="39"/>
      <c r="DK24" s="39"/>
      <c r="DL24" s="39"/>
      <c r="DM24" s="24">
        <v>5752.3940000000002</v>
      </c>
      <c r="DN24" s="24">
        <v>5780.9780000000001</v>
      </c>
      <c r="DO24" s="24">
        <v>5810.7780000000002</v>
      </c>
      <c r="DP24" s="24">
        <v>5840.5039999999999</v>
      </c>
      <c r="DQ24" s="24">
        <v>5882.2619999999997</v>
      </c>
      <c r="DR24" s="24">
        <v>5910.9129999999996</v>
      </c>
      <c r="DS24" s="24">
        <v>5781.1900000000005</v>
      </c>
      <c r="DT24" s="24">
        <v>5806.0810000000001</v>
      </c>
      <c r="DU24" s="24">
        <v>5822.7630000000008</v>
      </c>
      <c r="DV24" s="24">
        <v>5840.0450000000001</v>
      </c>
      <c r="DW24" s="24">
        <v>5873.42</v>
      </c>
      <c r="DX24" s="24">
        <v>39298</v>
      </c>
      <c r="DY24" s="24">
        <v>38955</v>
      </c>
      <c r="DZ24" s="24">
        <v>37974</v>
      </c>
      <c r="EA24" s="24">
        <v>37542</v>
      </c>
      <c r="EB24" s="28">
        <v>70548</v>
      </c>
      <c r="EC24" s="28">
        <v>71900</v>
      </c>
      <c r="ED24" s="24">
        <v>36623</v>
      </c>
      <c r="EE24" s="24">
        <v>37533</v>
      </c>
      <c r="EF24" s="24">
        <v>36643</v>
      </c>
      <c r="EG24" s="24">
        <v>36023</v>
      </c>
      <c r="EH24" s="24">
        <v>67772</v>
      </c>
      <c r="EI24" s="24">
        <v>69337</v>
      </c>
      <c r="EJ24" s="24">
        <v>2675</v>
      </c>
      <c r="EK24" s="24">
        <v>1422</v>
      </c>
      <c r="EL24" s="24">
        <v>1331</v>
      </c>
      <c r="EM24" s="24">
        <v>1519</v>
      </c>
      <c r="EN24" s="24">
        <v>2776</v>
      </c>
      <c r="EO24" s="24">
        <v>2563</v>
      </c>
      <c r="EP24" s="24">
        <v>0</v>
      </c>
      <c r="EQ24" s="24">
        <v>0</v>
      </c>
      <c r="ER24" s="24">
        <v>0</v>
      </c>
      <c r="ES24" s="24">
        <v>0</v>
      </c>
      <c r="ET24" s="24">
        <v>0</v>
      </c>
      <c r="EU24" s="24">
        <v>0</v>
      </c>
      <c r="EV24">
        <v>74.38</v>
      </c>
      <c r="EW24">
        <v>76.94</v>
      </c>
      <c r="EX24">
        <v>80.23</v>
      </c>
      <c r="EY24">
        <v>81.09</v>
      </c>
      <c r="EZ24">
        <v>81.67</v>
      </c>
      <c r="FA24">
        <v>81.96</v>
      </c>
      <c r="FD24">
        <v>97</v>
      </c>
      <c r="FE24">
        <v>25.14</v>
      </c>
      <c r="FF24">
        <v>42.642000000000003</v>
      </c>
      <c r="FG24">
        <v>105.4</v>
      </c>
      <c r="FH24" s="22" t="s">
        <v>59</v>
      </c>
      <c r="FI24" s="43">
        <v>74362.739815198816</v>
      </c>
      <c r="FJ24" s="43">
        <v>75289.634632951187</v>
      </c>
      <c r="FK24" s="43">
        <v>73617.157346399996</v>
      </c>
      <c r="FL24" s="43">
        <v>78452.258399999992</v>
      </c>
      <c r="FM24" s="43">
        <v>76534.319999999992</v>
      </c>
      <c r="FN24" s="23"/>
      <c r="FO24" s="23"/>
      <c r="FP24" s="23"/>
      <c r="FQ24" s="23"/>
      <c r="FR24" s="23"/>
      <c r="FS24" s="23"/>
      <c r="FT24" s="23"/>
      <c r="FU24" s="23"/>
      <c r="FV24" s="14">
        <v>0</v>
      </c>
      <c r="FW24" s="14">
        <v>0</v>
      </c>
      <c r="FX24" s="14">
        <v>0</v>
      </c>
      <c r="FY24" s="14">
        <v>0</v>
      </c>
      <c r="FZ24" s="102">
        <v>0</v>
      </c>
      <c r="GA24" s="102">
        <v>0</v>
      </c>
      <c r="GB24" s="102">
        <v>0</v>
      </c>
      <c r="GC24" s="102">
        <v>0</v>
      </c>
      <c r="GD24" s="102">
        <v>0</v>
      </c>
      <c r="GE24" s="102">
        <v>0</v>
      </c>
      <c r="GF24" s="102">
        <v>0</v>
      </c>
      <c r="GG24" s="102">
        <v>0</v>
      </c>
    </row>
    <row r="25" spans="1:189" x14ac:dyDescent="0.35">
      <c r="A25" t="s">
        <v>533</v>
      </c>
      <c r="B25" s="22" t="s">
        <v>60</v>
      </c>
      <c r="C25" s="22" t="s">
        <v>14</v>
      </c>
      <c r="D25" s="22" t="s">
        <v>539</v>
      </c>
      <c r="F25" s="22" t="s">
        <v>61</v>
      </c>
      <c r="G25" s="24">
        <v>1421702.7152180399</v>
      </c>
      <c r="H25" s="24">
        <v>1394320.05512941</v>
      </c>
      <c r="I25" s="24">
        <v>1278128.8678754901</v>
      </c>
      <c r="J25" s="24">
        <v>1445651.6536046299</v>
      </c>
      <c r="K25" s="24">
        <v>1417800.46626265</v>
      </c>
      <c r="L25" s="24">
        <v>1298163.36741797</v>
      </c>
      <c r="M25" s="24">
        <v>1323918.49014805</v>
      </c>
      <c r="N25" s="24">
        <v>1176072.5689335901</v>
      </c>
      <c r="O25" s="24">
        <v>1251378.5373589799</v>
      </c>
      <c r="P25" s="24">
        <v>1323591.18384531</v>
      </c>
      <c r="Q25" s="43">
        <v>1668948.3013188408</v>
      </c>
      <c r="R25" s="43">
        <v>1702059.6718978148</v>
      </c>
      <c r="S25" s="43">
        <v>1511985.5985871737</v>
      </c>
      <c r="T25" s="43">
        <v>1608800.6614961696</v>
      </c>
      <c r="U25" s="43">
        <v>1701638.879483178</v>
      </c>
      <c r="V25" s="23">
        <v>30379.721112642244</v>
      </c>
      <c r="W25" s="23">
        <v>29581.518551329867</v>
      </c>
      <c r="X25" s="23">
        <v>26984.296277027945</v>
      </c>
      <c r="Y25" s="23">
        <v>30488.820952879709</v>
      </c>
      <c r="Z25" s="23">
        <v>29674.544286441331</v>
      </c>
      <c r="AA25" s="23">
        <v>27739.864768252937</v>
      </c>
      <c r="AB25" s="23">
        <v>28087.897920343847</v>
      </c>
      <c r="AC25" s="23">
        <v>24829.648591022185</v>
      </c>
      <c r="AD25" s="23">
        <v>26391.597225156314</v>
      </c>
      <c r="AE25" s="23">
        <v>27702.745299340899</v>
      </c>
      <c r="AF25" s="39">
        <v>35663.000008907227</v>
      </c>
      <c r="AG25" s="39">
        <v>36110.439331694521</v>
      </c>
      <c r="AH25" s="39">
        <v>31921.560011936443</v>
      </c>
      <c r="AI25" s="39">
        <v>33929.636641667836</v>
      </c>
      <c r="AJ25" s="39">
        <v>35615.278376837283</v>
      </c>
      <c r="AK25" s="23">
        <v>127908.65760392002</v>
      </c>
      <c r="AL25" s="23">
        <v>127520.16809519001</v>
      </c>
      <c r="AM25" s="23">
        <v>137218.13399263998</v>
      </c>
      <c r="AN25" s="23">
        <v>153301.2670392</v>
      </c>
      <c r="AO25" s="23">
        <v>0</v>
      </c>
      <c r="AP25" s="39">
        <v>155266.70299561959</v>
      </c>
      <c r="AQ25" s="39">
        <v>152058.07513809588</v>
      </c>
      <c r="AR25" s="39">
        <v>161522.36905845182</v>
      </c>
      <c r="AS25" s="39">
        <v>172353.54850683178</v>
      </c>
      <c r="AT25" s="39">
        <v>0</v>
      </c>
      <c r="AU25" s="23">
        <v>8.9968671799999989</v>
      </c>
      <c r="AV25" s="23">
        <v>9.1456851999999991</v>
      </c>
      <c r="AW25" s="23">
        <v>10.745659829999999</v>
      </c>
      <c r="AX25" s="23">
        <v>10.740038870000001</v>
      </c>
      <c r="AY25" s="23">
        <v>0</v>
      </c>
      <c r="AZ25" s="23">
        <v>2741.3825683599998</v>
      </c>
      <c r="BA25" s="23">
        <v>2716.8334960900002</v>
      </c>
      <c r="BB25" s="23">
        <v>2899.0187988300004</v>
      </c>
      <c r="BC25" s="23">
        <v>3234.29296875</v>
      </c>
      <c r="BD25" s="23">
        <v>0</v>
      </c>
      <c r="BE25" s="39">
        <v>3327.7296549930816</v>
      </c>
      <c r="BF25" s="39">
        <v>3239.6167449980921</v>
      </c>
      <c r="BG25" s="39">
        <v>3412.4963713405768</v>
      </c>
      <c r="BH25" s="39">
        <v>3636.2508989062499</v>
      </c>
      <c r="BI25" s="39">
        <v>0</v>
      </c>
      <c r="BJ25" s="23">
        <v>1925.1174287999997</v>
      </c>
      <c r="BK25" s="23">
        <v>1916.6704942699998</v>
      </c>
      <c r="BL25" s="23">
        <v>2120.47660236</v>
      </c>
      <c r="BM25" s="23">
        <v>2315.9004166900004</v>
      </c>
      <c r="BN25" s="23">
        <v>0</v>
      </c>
      <c r="BO25" s="39">
        <v>2336.8757177858133</v>
      </c>
      <c r="BP25" s="39">
        <v>2285.4833896950627</v>
      </c>
      <c r="BQ25" s="39">
        <v>2496.0578779228617</v>
      </c>
      <c r="BR25" s="39">
        <v>2603.7205204762336</v>
      </c>
      <c r="BS25" s="39">
        <v>0</v>
      </c>
      <c r="BT25" s="23">
        <v>816.26521854999987</v>
      </c>
      <c r="BU25" s="23">
        <v>800.16277577000005</v>
      </c>
      <c r="BV25" s="23">
        <v>778.5421288199999</v>
      </c>
      <c r="BW25" s="23">
        <v>918.39255753999987</v>
      </c>
      <c r="BX25" s="23">
        <v>0</v>
      </c>
      <c r="BY25" s="39">
        <v>990.85403309223057</v>
      </c>
      <c r="BZ25" s="39">
        <v>954.13308575564383</v>
      </c>
      <c r="CA25" s="39">
        <v>916.43841378546767</v>
      </c>
      <c r="CB25" s="39">
        <v>1032.530384591071</v>
      </c>
      <c r="CC25" s="39">
        <v>0</v>
      </c>
      <c r="CD25" s="23"/>
      <c r="CE25" s="23"/>
      <c r="CF25" s="23"/>
      <c r="CG25" s="23"/>
      <c r="CH25" s="23"/>
      <c r="CI25" s="39">
        <v>0</v>
      </c>
      <c r="CJ25" s="39">
        <v>0</v>
      </c>
      <c r="CK25" s="39">
        <v>0</v>
      </c>
      <c r="CL25" s="39">
        <v>0</v>
      </c>
      <c r="CM25" s="39">
        <v>0</v>
      </c>
      <c r="CN25" s="23">
        <v>609.80485843999998</v>
      </c>
      <c r="CO25" s="23">
        <v>593.13464296000006</v>
      </c>
      <c r="CP25" s="23">
        <v>571.93189335000011</v>
      </c>
      <c r="CQ25" s="23">
        <v>679.09641749999992</v>
      </c>
      <c r="CR25" s="23">
        <v>0</v>
      </c>
      <c r="CS25" s="39">
        <v>740.23441113643275</v>
      </c>
      <c r="CT25" s="39">
        <v>707.26782636370535</v>
      </c>
      <c r="CU25" s="39">
        <v>673.23313374114844</v>
      </c>
      <c r="CV25" s="39">
        <v>763.49452026689983</v>
      </c>
      <c r="CW25" s="39">
        <v>0</v>
      </c>
      <c r="CX25" s="31"/>
      <c r="CY25" s="31"/>
      <c r="CZ25" s="31"/>
      <c r="DA25" s="31"/>
      <c r="DB25" s="31"/>
      <c r="DC25" s="39"/>
      <c r="DD25" s="39"/>
      <c r="DE25" s="39"/>
      <c r="DF25" s="39"/>
      <c r="DG25" s="39"/>
      <c r="DH25" s="39"/>
      <c r="DI25" s="39"/>
      <c r="DJ25" s="39"/>
      <c r="DK25" s="39"/>
      <c r="DL25" s="39"/>
      <c r="DM25" s="24">
        <v>46651.296000000002</v>
      </c>
      <c r="DN25" s="24">
        <v>46932.79</v>
      </c>
      <c r="DO25" s="24">
        <v>47329.953999999998</v>
      </c>
      <c r="DP25" s="24">
        <v>47397.66</v>
      </c>
      <c r="DQ25" s="24">
        <v>47558.629000000001</v>
      </c>
      <c r="DR25" s="24">
        <v>47519.627999999997</v>
      </c>
      <c r="DS25" s="24">
        <v>46658.447</v>
      </c>
      <c r="DT25" s="24">
        <v>46937.06</v>
      </c>
      <c r="DU25" s="24">
        <v>47332.614000000001</v>
      </c>
      <c r="DV25" s="24">
        <v>47398.695</v>
      </c>
      <c r="DW25" s="24">
        <v>0</v>
      </c>
      <c r="DX25" s="24">
        <v>99122</v>
      </c>
      <c r="DY25" s="24">
        <v>190781</v>
      </c>
      <c r="DZ25" s="24">
        <v>207009</v>
      </c>
      <c r="EA25" s="24">
        <v>226389</v>
      </c>
      <c r="EB25" s="28">
        <v>449070</v>
      </c>
      <c r="EC25" s="28">
        <v>524162</v>
      </c>
      <c r="ED25" s="24">
        <v>20437</v>
      </c>
      <c r="EE25" s="24">
        <v>57751</v>
      </c>
      <c r="EF25" s="24">
        <v>103624</v>
      </c>
      <c r="EG25" s="24">
        <v>122539</v>
      </c>
      <c r="EH25" s="24">
        <v>314490</v>
      </c>
      <c r="EI25" s="24">
        <v>369722</v>
      </c>
      <c r="EJ25" s="24">
        <v>78685</v>
      </c>
      <c r="EK25" s="24">
        <v>133030</v>
      </c>
      <c r="EL25" s="24">
        <v>103385</v>
      </c>
      <c r="EM25" s="24">
        <v>103850</v>
      </c>
      <c r="EN25" s="24">
        <v>134580</v>
      </c>
      <c r="EO25" s="24">
        <v>154440</v>
      </c>
      <c r="EP25" s="24">
        <v>0</v>
      </c>
      <c r="EQ25" s="24">
        <v>0</v>
      </c>
      <c r="ER25" s="24">
        <v>0</v>
      </c>
      <c r="ES25" s="24">
        <v>0</v>
      </c>
      <c r="ET25" s="24">
        <v>0</v>
      </c>
      <c r="EU25" s="24">
        <v>0</v>
      </c>
      <c r="EV25">
        <v>73.67</v>
      </c>
      <c r="EW25">
        <v>77.63</v>
      </c>
      <c r="EX25">
        <v>84.81</v>
      </c>
      <c r="EY25">
        <v>85.96</v>
      </c>
      <c r="EZ25">
        <v>85.48</v>
      </c>
      <c r="FA25">
        <v>85.26</v>
      </c>
      <c r="FD25">
        <v>82</v>
      </c>
      <c r="FE25">
        <v>29.43</v>
      </c>
      <c r="FF25">
        <v>45.765999999999998</v>
      </c>
      <c r="FG25">
        <v>63.064</v>
      </c>
      <c r="FH25" s="22" t="s">
        <v>61</v>
      </c>
      <c r="FI25" s="43">
        <v>35603.316336594537</v>
      </c>
      <c r="FJ25" s="43">
        <v>36201.984597028793</v>
      </c>
      <c r="FK25" s="43">
        <v>31994.153128800001</v>
      </c>
      <c r="FL25" s="43">
        <v>33829.585200000001</v>
      </c>
      <c r="FM25" s="43">
        <v>33405.689999999995</v>
      </c>
      <c r="FN25" s="23"/>
      <c r="FO25" s="23"/>
      <c r="FP25" s="23"/>
      <c r="FQ25" s="23"/>
      <c r="FR25" s="23"/>
      <c r="FS25" s="23"/>
      <c r="FT25" s="23"/>
      <c r="FU25" s="23"/>
      <c r="FV25" s="14">
        <v>0</v>
      </c>
      <c r="FW25" s="14">
        <v>0</v>
      </c>
      <c r="FX25" s="14">
        <v>0</v>
      </c>
      <c r="FY25" s="14">
        <v>0</v>
      </c>
      <c r="FZ25" s="102">
        <v>0</v>
      </c>
      <c r="GA25" s="102">
        <v>0</v>
      </c>
      <c r="GB25" s="102">
        <v>0</v>
      </c>
      <c r="GC25" s="102">
        <v>0</v>
      </c>
      <c r="GD25" s="102">
        <v>0</v>
      </c>
      <c r="GE25" s="102">
        <v>0</v>
      </c>
      <c r="GF25" s="102">
        <v>0</v>
      </c>
      <c r="GG25" s="102">
        <v>0</v>
      </c>
    </row>
    <row r="26" spans="1:189" x14ac:dyDescent="0.35">
      <c r="A26" t="s">
        <v>533</v>
      </c>
      <c r="B26" s="22" t="s">
        <v>62</v>
      </c>
      <c r="C26" s="22" t="s">
        <v>14</v>
      </c>
      <c r="D26" s="22" t="s">
        <v>539</v>
      </c>
      <c r="F26" s="22" t="s">
        <v>63</v>
      </c>
      <c r="G26" s="24">
        <v>30624.720196229002</v>
      </c>
      <c r="H26" s="24">
        <v>31081.901909215598</v>
      </c>
      <c r="I26" s="24">
        <v>31370.395572765799</v>
      </c>
      <c r="J26" s="24">
        <v>37191.166151980004</v>
      </c>
      <c r="K26" s="24">
        <v>38100.8129585196</v>
      </c>
      <c r="L26" s="24">
        <v>25926.098666523398</v>
      </c>
      <c r="M26" s="24">
        <v>26895.658710637901</v>
      </c>
      <c r="N26" s="24">
        <v>26747.4632928629</v>
      </c>
      <c r="O26" s="24">
        <v>28890.861346949201</v>
      </c>
      <c r="P26" s="24">
        <v>28518.917121599203</v>
      </c>
      <c r="Q26" s="43">
        <v>33331.181125054391</v>
      </c>
      <c r="R26" s="43">
        <v>34577.669532649801</v>
      </c>
      <c r="S26" s="43">
        <v>34387.146138625241</v>
      </c>
      <c r="T26" s="43">
        <v>37142.747345068528</v>
      </c>
      <c r="U26" s="43">
        <v>36664.567403573259</v>
      </c>
      <c r="V26" s="23">
        <v>23165.849478643726</v>
      </c>
      <c r="W26" s="23">
        <v>23424.484707351759</v>
      </c>
      <c r="X26" s="23">
        <v>23595.243683644083</v>
      </c>
      <c r="Y26" s="23">
        <v>27943.701219882027</v>
      </c>
      <c r="Z26" s="23">
        <v>28247.095992496961</v>
      </c>
      <c r="AA26" s="23">
        <v>19611.610993628052</v>
      </c>
      <c r="AB26" s="23">
        <v>20269.575137378968</v>
      </c>
      <c r="AC26" s="23">
        <v>20118.105072998325</v>
      </c>
      <c r="AD26" s="23">
        <v>21707.240750804103</v>
      </c>
      <c r="AE26" s="23">
        <v>21143.291362651766</v>
      </c>
      <c r="AF26" s="39">
        <v>25213.132395688001</v>
      </c>
      <c r="AG26" s="39">
        <v>26059.026038662934</v>
      </c>
      <c r="AH26" s="39">
        <v>25864.292684607863</v>
      </c>
      <c r="AI26" s="39">
        <v>27907.321594993988</v>
      </c>
      <c r="AJ26" s="39">
        <v>27182.295456520613</v>
      </c>
      <c r="AK26" s="23">
        <v>2049.1854190099994</v>
      </c>
      <c r="AL26" s="23">
        <v>2118.8513253699994</v>
      </c>
      <c r="AM26" s="23">
        <v>2377.5841157899999</v>
      </c>
      <c r="AN26" s="23">
        <v>2785.8318761599999</v>
      </c>
      <c r="AO26" s="23">
        <v>2645.3628990599996</v>
      </c>
      <c r="AP26" s="39">
        <v>2487.4802831691113</v>
      </c>
      <c r="AQ26" s="39">
        <v>2526.5686114769023</v>
      </c>
      <c r="AR26" s="39">
        <v>2798.704572376299</v>
      </c>
      <c r="AS26" s="39">
        <v>3132.0550617291647</v>
      </c>
      <c r="AT26" s="39">
        <v>2753.8227779214594</v>
      </c>
      <c r="AU26" s="23">
        <v>6.6912817999999987</v>
      </c>
      <c r="AV26" s="23">
        <v>6.8169918099999993</v>
      </c>
      <c r="AW26" s="23">
        <v>7.5790653199999998</v>
      </c>
      <c r="AX26" s="23">
        <v>7.490572929999999</v>
      </c>
      <c r="AY26" s="23">
        <v>6.9430627799999982</v>
      </c>
      <c r="AZ26" s="23">
        <v>1553.4334716799999</v>
      </c>
      <c r="BA26" s="23">
        <v>1599.3503418000003</v>
      </c>
      <c r="BB26" s="23">
        <v>1789.0347900400004</v>
      </c>
      <c r="BC26" s="23">
        <v>2094.5031738299999</v>
      </c>
      <c r="BD26" s="23">
        <v>1986.3122558600001</v>
      </c>
      <c r="BE26" s="39">
        <v>1885.6932594639384</v>
      </c>
      <c r="BF26" s="39">
        <v>1907.1033082706306</v>
      </c>
      <c r="BG26" s="39">
        <v>2105.9107073322416</v>
      </c>
      <c r="BH26" s="39">
        <v>2354.8080282735923</v>
      </c>
      <c r="BI26" s="39">
        <v>2067.7510583502599</v>
      </c>
      <c r="BJ26" s="23">
        <v>1143.16683814</v>
      </c>
      <c r="BK26" s="23">
        <v>1189.4226428099998</v>
      </c>
      <c r="BL26" s="23">
        <v>1377.9633632599998</v>
      </c>
      <c r="BM26" s="23">
        <v>1595.2321471700002</v>
      </c>
      <c r="BN26" s="23">
        <v>0</v>
      </c>
      <c r="BO26" s="39">
        <v>1387.6757778316735</v>
      </c>
      <c r="BP26" s="39">
        <v>1418.2957903282245</v>
      </c>
      <c r="BQ26" s="39">
        <v>1622.0298325981123</v>
      </c>
      <c r="BR26" s="39">
        <v>1793.4875984202877</v>
      </c>
      <c r="BS26" s="39">
        <v>0</v>
      </c>
      <c r="BT26" s="23">
        <v>409.89924357000001</v>
      </c>
      <c r="BU26" s="23">
        <v>409.59566705999998</v>
      </c>
      <c r="BV26" s="23">
        <v>410.74182036000002</v>
      </c>
      <c r="BW26" s="23">
        <v>498.93876188000002</v>
      </c>
      <c r="BX26" s="23">
        <v>0</v>
      </c>
      <c r="BY26" s="39">
        <v>497.57151159064182</v>
      </c>
      <c r="BZ26" s="39">
        <v>488.41159518826919</v>
      </c>
      <c r="CA26" s="39">
        <v>483.49288804267485</v>
      </c>
      <c r="CB26" s="39">
        <v>560.94687120644642</v>
      </c>
      <c r="CC26" s="39">
        <v>0</v>
      </c>
      <c r="CD26" s="23">
        <v>0.36744647000000003</v>
      </c>
      <c r="CE26" s="23">
        <v>0.33202558999999993</v>
      </c>
      <c r="CF26" s="23">
        <v>0.32947854999999987</v>
      </c>
      <c r="CG26" s="23">
        <v>0.33242291000000013</v>
      </c>
      <c r="CH26" s="23">
        <v>0</v>
      </c>
      <c r="CI26" s="39">
        <v>0.44603862625894974</v>
      </c>
      <c r="CJ26" s="39">
        <v>0.39591519416994053</v>
      </c>
      <c r="CK26" s="39">
        <v>0.38783617297111783</v>
      </c>
      <c r="CL26" s="39">
        <v>0.37373642925480011</v>
      </c>
      <c r="CM26" s="39">
        <v>0</v>
      </c>
      <c r="CN26" s="23">
        <v>383.15058756999997</v>
      </c>
      <c r="CO26" s="23">
        <v>384.82567174000008</v>
      </c>
      <c r="CP26" s="23">
        <v>385.96673558999998</v>
      </c>
      <c r="CQ26" s="23">
        <v>466.09377431000013</v>
      </c>
      <c r="CR26" s="23">
        <v>0</v>
      </c>
      <c r="CS26" s="39">
        <v>465.10165611342575</v>
      </c>
      <c r="CT26" s="39">
        <v>458.8752648508808</v>
      </c>
      <c r="CU26" s="39">
        <v>454.32961151911405</v>
      </c>
      <c r="CV26" s="39">
        <v>524.01990858124691</v>
      </c>
      <c r="CW26" s="39">
        <v>0</v>
      </c>
      <c r="CX26" s="31"/>
      <c r="CY26" s="31"/>
      <c r="CZ26" s="31"/>
      <c r="DA26" s="31"/>
      <c r="DB26" s="31"/>
      <c r="DC26" s="39"/>
      <c r="DD26" s="39"/>
      <c r="DE26" s="39"/>
      <c r="DF26" s="39"/>
      <c r="DG26" s="39"/>
      <c r="DH26" s="39"/>
      <c r="DI26" s="39"/>
      <c r="DJ26" s="39"/>
      <c r="DK26" s="39"/>
      <c r="DL26" s="39"/>
      <c r="DM26" s="24">
        <v>1319.3040000000001</v>
      </c>
      <c r="DN26" s="24">
        <v>1324.991</v>
      </c>
      <c r="DO26" s="24">
        <v>1329.086</v>
      </c>
      <c r="DP26" s="24">
        <v>1329.8019999999999</v>
      </c>
      <c r="DQ26" s="24">
        <v>1326.0619999999999</v>
      </c>
      <c r="DR26" s="24">
        <v>1322.7650000000001</v>
      </c>
      <c r="DS26" s="24">
        <v>1319.1329999999998</v>
      </c>
      <c r="DT26" s="24">
        <v>1324.8200000000002</v>
      </c>
      <c r="DU26" s="24">
        <v>1328.9760000000001</v>
      </c>
      <c r="DV26" s="24">
        <v>1330.0679999999998</v>
      </c>
      <c r="DW26" s="24">
        <v>1331.796</v>
      </c>
      <c r="DX26" s="24">
        <v>349</v>
      </c>
      <c r="DY26" s="24">
        <v>364</v>
      </c>
      <c r="DZ26" s="24">
        <v>282</v>
      </c>
      <c r="EA26" s="24">
        <v>336</v>
      </c>
      <c r="EB26" s="28">
        <v>41437</v>
      </c>
      <c r="EC26" s="28">
        <v>40585</v>
      </c>
      <c r="ED26" s="24">
        <v>319</v>
      </c>
      <c r="EE26" s="24">
        <v>331</v>
      </c>
      <c r="EF26" s="24">
        <v>277</v>
      </c>
      <c r="EG26" s="24">
        <v>321</v>
      </c>
      <c r="EH26" s="24">
        <v>40806</v>
      </c>
      <c r="EI26" s="24">
        <v>40371</v>
      </c>
      <c r="EJ26" s="24">
        <v>30</v>
      </c>
      <c r="EK26" s="24">
        <v>33</v>
      </c>
      <c r="EL26" s="24">
        <v>5</v>
      </c>
      <c r="EM26" s="24">
        <v>15</v>
      </c>
      <c r="EN26" s="24">
        <v>631</v>
      </c>
      <c r="EO26" s="24">
        <v>214</v>
      </c>
      <c r="EP26" s="24">
        <v>0</v>
      </c>
      <c r="EQ26" s="24">
        <v>0</v>
      </c>
      <c r="ER26" s="24">
        <v>0</v>
      </c>
      <c r="ES26" s="24">
        <v>0</v>
      </c>
      <c r="ET26" s="24">
        <v>0</v>
      </c>
      <c r="EU26" s="24">
        <v>0</v>
      </c>
      <c r="EV26">
        <v>61.64</v>
      </c>
      <c r="EW26">
        <v>72.099999999999994</v>
      </c>
      <c r="EX26">
        <v>76.83</v>
      </c>
      <c r="EY26">
        <v>77.81</v>
      </c>
      <c r="EZ26">
        <v>78.77</v>
      </c>
      <c r="FA26">
        <v>79.31</v>
      </c>
      <c r="FD26">
        <v>75</v>
      </c>
      <c r="FE26">
        <v>44.64</v>
      </c>
      <c r="FF26">
        <v>38.634</v>
      </c>
      <c r="FG26">
        <v>111.79300000000001</v>
      </c>
      <c r="FH26" s="22" t="s">
        <v>63</v>
      </c>
      <c r="FI26" s="43">
        <v>25710.134333756301</v>
      </c>
      <c r="FJ26" s="43">
        <v>27604.609467101996</v>
      </c>
      <c r="FK26" s="43">
        <v>27627.033625200002</v>
      </c>
      <c r="FL26" s="43">
        <v>29534.835599999999</v>
      </c>
      <c r="FM26" s="43">
        <v>28231.919999999998</v>
      </c>
      <c r="FN26" s="23"/>
      <c r="FO26" s="23"/>
      <c r="FP26" s="23"/>
      <c r="FQ26" s="23"/>
      <c r="FR26" s="23"/>
      <c r="FS26" s="23"/>
      <c r="FT26" s="23"/>
      <c r="FU26" s="23"/>
      <c r="FV26" s="14">
        <v>0</v>
      </c>
      <c r="FW26" s="14">
        <v>0</v>
      </c>
      <c r="FX26" s="14">
        <v>0</v>
      </c>
      <c r="FY26" s="14">
        <v>0</v>
      </c>
      <c r="FZ26" s="102">
        <v>0</v>
      </c>
      <c r="GA26" s="102">
        <v>0</v>
      </c>
      <c r="GB26" s="102">
        <v>0</v>
      </c>
      <c r="GC26" s="102">
        <v>0</v>
      </c>
      <c r="GD26" s="102">
        <v>0</v>
      </c>
      <c r="GE26" s="102">
        <v>0</v>
      </c>
      <c r="GF26" s="102">
        <v>0</v>
      </c>
      <c r="GG26" s="102">
        <v>0</v>
      </c>
    </row>
    <row r="27" spans="1:189" x14ac:dyDescent="0.35">
      <c r="A27" t="s">
        <v>533</v>
      </c>
      <c r="B27" s="22" t="s">
        <v>64</v>
      </c>
      <c r="C27" s="22" t="s">
        <v>14</v>
      </c>
      <c r="D27" s="22" t="s">
        <v>539</v>
      </c>
      <c r="F27" s="22" t="s">
        <v>65</v>
      </c>
      <c r="G27" s="24">
        <v>275708.00176784303</v>
      </c>
      <c r="H27" s="24">
        <v>268514.91697254899</v>
      </c>
      <c r="I27" s="24">
        <v>271886.07738210197</v>
      </c>
      <c r="J27" s="24">
        <v>296470.41708526702</v>
      </c>
      <c r="K27" s="24">
        <v>282649.83800972899</v>
      </c>
      <c r="L27" s="24">
        <v>251661.93287734399</v>
      </c>
      <c r="M27" s="24">
        <v>254744.15968750001</v>
      </c>
      <c r="N27" s="24">
        <v>248745.02348789098</v>
      </c>
      <c r="O27" s="24">
        <v>255804.85401093701</v>
      </c>
      <c r="P27" s="24">
        <v>259985.49858281203</v>
      </c>
      <c r="Q27" s="43">
        <v>323542.29515631404</v>
      </c>
      <c r="R27" s="43">
        <v>327504.87592865608</v>
      </c>
      <c r="S27" s="43">
        <v>319792.25021373387</v>
      </c>
      <c r="T27" s="43">
        <v>328868.52863504831</v>
      </c>
      <c r="U27" s="43">
        <v>334243.26022258832</v>
      </c>
      <c r="V27" s="23">
        <v>49987.62615849678</v>
      </c>
      <c r="W27" s="23">
        <v>48629.858228303245</v>
      </c>
      <c r="X27" s="23">
        <v>49169.719338849871</v>
      </c>
      <c r="Y27" s="23">
        <v>53504.693648344073</v>
      </c>
      <c r="Z27" s="23">
        <v>50871.930450882093</v>
      </c>
      <c r="AA27" s="23">
        <v>45627.919894723287</v>
      </c>
      <c r="AB27" s="23">
        <v>46135.881424263142</v>
      </c>
      <c r="AC27" s="23">
        <v>44984.73445054872</v>
      </c>
      <c r="AD27" s="23">
        <v>46165.686553738677</v>
      </c>
      <c r="AE27" s="23">
        <v>46792.753518887585</v>
      </c>
      <c r="AF27" s="39">
        <v>58660.289846626314</v>
      </c>
      <c r="AG27" s="39">
        <v>59313.336722804197</v>
      </c>
      <c r="AH27" s="39">
        <v>57833.396035392674</v>
      </c>
      <c r="AI27" s="39">
        <v>59351.654874014792</v>
      </c>
      <c r="AJ27" s="39">
        <v>60157.826402626015</v>
      </c>
      <c r="AK27" s="23">
        <v>24938.16879123</v>
      </c>
      <c r="AL27" s="23">
        <v>24626.656132220003</v>
      </c>
      <c r="AM27" s="23">
        <v>26189.427055660002</v>
      </c>
      <c r="AN27" s="23">
        <v>30380.84620004</v>
      </c>
      <c r="AO27" s="23">
        <v>0</v>
      </c>
      <c r="AP27" s="39">
        <v>30272.12793486366</v>
      </c>
      <c r="AQ27" s="39">
        <v>29365.409287712559</v>
      </c>
      <c r="AR27" s="39">
        <v>30828.128755493886</v>
      </c>
      <c r="AS27" s="39">
        <v>34156.577765780967</v>
      </c>
      <c r="AT27" s="39">
        <v>0</v>
      </c>
      <c r="AU27" s="23">
        <v>9.0451421700000001</v>
      </c>
      <c r="AV27" s="23">
        <v>9.1714267700000001</v>
      </c>
      <c r="AW27" s="23">
        <v>9.6324958799999987</v>
      </c>
      <c r="AX27" s="23">
        <v>10.25037384</v>
      </c>
      <c r="AY27" s="23">
        <v>0</v>
      </c>
      <c r="AZ27" s="23">
        <v>4521.5019531300004</v>
      </c>
      <c r="BA27" s="23">
        <v>4460.109375</v>
      </c>
      <c r="BB27" s="23">
        <v>4736.3378906300004</v>
      </c>
      <c r="BC27" s="23">
        <v>5487.8774414100008</v>
      </c>
      <c r="BD27" s="23">
        <v>0</v>
      </c>
      <c r="BE27" s="39">
        <v>5488.5940795710012</v>
      </c>
      <c r="BF27" s="39">
        <v>5318.3402798028237</v>
      </c>
      <c r="BG27" s="39">
        <v>5575.2435519703395</v>
      </c>
      <c r="BH27" s="39">
        <v>6169.9108498284349</v>
      </c>
      <c r="BI27" s="39">
        <v>0</v>
      </c>
      <c r="BJ27" s="23">
        <v>3551.94903441</v>
      </c>
      <c r="BK27" s="23">
        <v>3576.6797702700001</v>
      </c>
      <c r="BL27" s="23">
        <v>3852.2191616400005</v>
      </c>
      <c r="BM27" s="23">
        <v>4500.4148515399993</v>
      </c>
      <c r="BN27" s="23">
        <v>0</v>
      </c>
      <c r="BO27" s="39">
        <v>4311.6660444446215</v>
      </c>
      <c r="BP27" s="39">
        <v>4264.9178508504292</v>
      </c>
      <c r="BQ27" s="39">
        <v>4534.5286881239044</v>
      </c>
      <c r="BR27" s="39">
        <v>5059.7264092893902</v>
      </c>
      <c r="BS27" s="39">
        <v>0</v>
      </c>
      <c r="BT27" s="23">
        <v>969.37314032999984</v>
      </c>
      <c r="BU27" s="23">
        <v>883.14565466000022</v>
      </c>
      <c r="BV27" s="23">
        <v>883.82920927000009</v>
      </c>
      <c r="BW27" s="23">
        <v>987.46273512000005</v>
      </c>
      <c r="BX27" s="23">
        <v>0</v>
      </c>
      <c r="BY27" s="39">
        <v>1176.7098044107411</v>
      </c>
      <c r="BZ27" s="39">
        <v>1053.083840149349</v>
      </c>
      <c r="CA27" s="39">
        <v>1040.3740640577853</v>
      </c>
      <c r="CB27" s="39">
        <v>1110.1846038407136</v>
      </c>
      <c r="CC27" s="39">
        <v>0</v>
      </c>
      <c r="CD27" s="23">
        <v>0.18000624999999998</v>
      </c>
      <c r="CE27" s="23">
        <v>0.28384577</v>
      </c>
      <c r="CF27" s="23">
        <v>0.28919152999999997</v>
      </c>
      <c r="CG27" s="23">
        <v>0</v>
      </c>
      <c r="CH27" s="23">
        <v>0</v>
      </c>
      <c r="CI27" s="39">
        <v>0.21850731201207363</v>
      </c>
      <c r="CJ27" s="39">
        <v>0.33846443325005854</v>
      </c>
      <c r="CK27" s="39">
        <v>0.34041346925577476</v>
      </c>
      <c r="CL27" s="39">
        <v>0</v>
      </c>
      <c r="CM27" s="39">
        <v>0</v>
      </c>
      <c r="CN27" s="23">
        <v>833.34376109999994</v>
      </c>
      <c r="CO27" s="23">
        <v>777.12917899000001</v>
      </c>
      <c r="CP27" s="23">
        <v>779.89585094000017</v>
      </c>
      <c r="CQ27" s="23">
        <v>883.61841387000004</v>
      </c>
      <c r="CR27" s="23">
        <v>0</v>
      </c>
      <c r="CS27" s="39">
        <v>1011.5854600603739</v>
      </c>
      <c r="CT27" s="39">
        <v>926.66727825090948</v>
      </c>
      <c r="CU27" s="39">
        <v>918.03190873768006</v>
      </c>
      <c r="CV27" s="39">
        <v>993.43451034576356</v>
      </c>
      <c r="CW27" s="39">
        <v>0</v>
      </c>
      <c r="CX27" s="31"/>
      <c r="CY27" s="31"/>
      <c r="CZ27" s="31"/>
      <c r="DA27" s="31"/>
      <c r="DB27" s="31"/>
      <c r="DC27" s="39"/>
      <c r="DD27" s="39"/>
      <c r="DE27" s="39"/>
      <c r="DF27" s="39"/>
      <c r="DG27" s="39"/>
      <c r="DH27" s="39"/>
      <c r="DI27" s="39"/>
      <c r="DJ27" s="39"/>
      <c r="DK27" s="39"/>
      <c r="DL27" s="39"/>
      <c r="DM27" s="24">
        <v>5513.0640000000003</v>
      </c>
      <c r="DN27" s="24">
        <v>5517.8580000000002</v>
      </c>
      <c r="DO27" s="24">
        <v>5525.2150000000001</v>
      </c>
      <c r="DP27" s="24">
        <v>5533.7209999999995</v>
      </c>
      <c r="DQ27" s="24">
        <v>5540.7460000000001</v>
      </c>
      <c r="DR27" s="24">
        <v>5545.4740000000002</v>
      </c>
      <c r="DS27" s="24">
        <v>5515.4610000000002</v>
      </c>
      <c r="DT27" s="24">
        <v>5521.5365000000002</v>
      </c>
      <c r="DU27" s="24">
        <v>5529.4680000000008</v>
      </c>
      <c r="DV27" s="24">
        <v>5535.9920000000002</v>
      </c>
      <c r="DW27" s="24">
        <v>0</v>
      </c>
      <c r="DX27" s="24">
        <v>25551</v>
      </c>
      <c r="DY27" s="24">
        <v>31766</v>
      </c>
      <c r="DZ27" s="24">
        <v>29744</v>
      </c>
      <c r="EA27" s="24">
        <v>26486</v>
      </c>
      <c r="EB27" s="28">
        <v>75599</v>
      </c>
      <c r="EC27" s="28">
        <v>86177</v>
      </c>
      <c r="ED27" s="24">
        <v>22287</v>
      </c>
      <c r="EE27" s="24">
        <v>23458</v>
      </c>
      <c r="EF27" s="24">
        <v>23428</v>
      </c>
      <c r="EG27" s="24">
        <v>24078</v>
      </c>
      <c r="EH27" s="24">
        <v>69553</v>
      </c>
      <c r="EI27" s="24">
        <v>80189</v>
      </c>
      <c r="EJ27" s="24">
        <v>3264</v>
      </c>
      <c r="EK27" s="24">
        <v>8308</v>
      </c>
      <c r="EL27" s="24">
        <v>6316</v>
      </c>
      <c r="EM27" s="24">
        <v>2408</v>
      </c>
      <c r="EN27" s="24">
        <v>6046</v>
      </c>
      <c r="EO27" s="24">
        <v>5988</v>
      </c>
      <c r="EP27" s="24">
        <v>0</v>
      </c>
      <c r="EQ27" s="24">
        <v>0</v>
      </c>
      <c r="ER27" s="24">
        <v>0</v>
      </c>
      <c r="ES27" s="24">
        <v>0</v>
      </c>
      <c r="ET27" s="24">
        <v>0</v>
      </c>
      <c r="EU27" s="24">
        <v>0</v>
      </c>
      <c r="EV27">
        <v>81.459999999999994</v>
      </c>
      <c r="EW27">
        <v>83.97</v>
      </c>
      <c r="EX27">
        <v>85.75</v>
      </c>
      <c r="EY27">
        <v>85.01</v>
      </c>
      <c r="EZ27">
        <v>84.97</v>
      </c>
      <c r="FA27">
        <v>85.68</v>
      </c>
      <c r="FD27">
        <v>84</v>
      </c>
      <c r="FE27">
        <v>28.26</v>
      </c>
      <c r="FF27">
        <v>43.252000000000002</v>
      </c>
      <c r="FG27">
        <v>223.196</v>
      </c>
      <c r="FH27" s="22" t="s">
        <v>65</v>
      </c>
      <c r="FI27" s="43">
        <v>58521.509737034525</v>
      </c>
      <c r="FJ27" s="43">
        <v>59549.641329895188</v>
      </c>
      <c r="FK27" s="43">
        <v>58891.371634800002</v>
      </c>
      <c r="FL27" s="43">
        <v>59890.395599999996</v>
      </c>
      <c r="FM27" s="43">
        <v>57140.49</v>
      </c>
      <c r="FN27" s="23"/>
      <c r="FO27" s="23"/>
      <c r="FP27" s="23"/>
      <c r="FQ27" s="23"/>
      <c r="FR27" s="23"/>
      <c r="FS27" s="23"/>
      <c r="FT27" s="23"/>
      <c r="FU27" s="23"/>
      <c r="FV27" s="14">
        <v>0</v>
      </c>
      <c r="FW27" s="14">
        <v>0</v>
      </c>
      <c r="FX27" s="14">
        <v>0</v>
      </c>
      <c r="FY27" s="14">
        <v>0</v>
      </c>
      <c r="FZ27" s="102">
        <v>0</v>
      </c>
      <c r="GA27" s="102">
        <v>0</v>
      </c>
      <c r="GB27" s="102">
        <v>0</v>
      </c>
      <c r="GC27" s="102">
        <v>0</v>
      </c>
      <c r="GD27" s="102">
        <v>0</v>
      </c>
      <c r="GE27" s="102">
        <v>0</v>
      </c>
      <c r="GF27" s="102">
        <v>0</v>
      </c>
      <c r="GG27" s="102">
        <v>0</v>
      </c>
    </row>
    <row r="28" spans="1:189" x14ac:dyDescent="0.35">
      <c r="A28" t="s">
        <v>533</v>
      </c>
      <c r="B28" s="22" t="s">
        <v>66</v>
      </c>
      <c r="C28" s="22" t="s">
        <v>14</v>
      </c>
      <c r="D28" s="22" t="s">
        <v>539</v>
      </c>
      <c r="F28" s="22" t="s">
        <v>67</v>
      </c>
      <c r="G28" s="24">
        <v>2790956.87874666</v>
      </c>
      <c r="H28" s="24">
        <v>2728870.2467058799</v>
      </c>
      <c r="I28" s="24">
        <v>2647418.6915984503</v>
      </c>
      <c r="J28" s="24">
        <v>2959355.8191705002</v>
      </c>
      <c r="K28" s="24">
        <v>2779092.2365058502</v>
      </c>
      <c r="L28" s="24">
        <v>2569458.09720224</v>
      </c>
      <c r="M28" s="24">
        <v>2616812.48571801</v>
      </c>
      <c r="N28" s="24">
        <v>2419492.8088734001</v>
      </c>
      <c r="O28" s="24">
        <v>2575192.2428906099</v>
      </c>
      <c r="P28" s="24">
        <v>2638406.9850363201</v>
      </c>
      <c r="Q28" s="43">
        <v>3303353.6720150854</v>
      </c>
      <c r="R28" s="43">
        <v>3364233.5491222176</v>
      </c>
      <c r="S28" s="43">
        <v>3110554.8922197348</v>
      </c>
      <c r="T28" s="43">
        <v>3310725.61991187</v>
      </c>
      <c r="U28" s="43">
        <v>3391995.9277716842</v>
      </c>
      <c r="V28" s="23">
        <v>41557.8548588876</v>
      </c>
      <c r="W28" s="23">
        <v>40494.898293627644</v>
      </c>
      <c r="X28" s="23">
        <v>39179.744259605672</v>
      </c>
      <c r="Y28" s="23">
        <v>43671.308409963087</v>
      </c>
      <c r="Z28" s="23">
        <v>40886.253268027256</v>
      </c>
      <c r="AA28" s="23">
        <v>38259.697769847415</v>
      </c>
      <c r="AB28" s="23">
        <v>38832.024201430271</v>
      </c>
      <c r="AC28" s="23">
        <v>35806.617891777249</v>
      </c>
      <c r="AD28" s="23">
        <v>38002.194236225216</v>
      </c>
      <c r="AE28" s="23">
        <v>38816.479279564308</v>
      </c>
      <c r="AF28" s="39">
        <v>49187.536179643386</v>
      </c>
      <c r="AG28" s="39">
        <v>49923.332035360625</v>
      </c>
      <c r="AH28" s="39">
        <v>46033.80098863451</v>
      </c>
      <c r="AI28" s="39">
        <v>48856.483789929785</v>
      </c>
      <c r="AJ28" s="39">
        <v>49903.347130845927</v>
      </c>
      <c r="AK28" s="23">
        <v>312810.02625934</v>
      </c>
      <c r="AL28" s="23">
        <v>302600.66575394</v>
      </c>
      <c r="AM28" s="23">
        <v>320137.26936507999</v>
      </c>
      <c r="AN28" s="23">
        <v>364052.16024190001</v>
      </c>
      <c r="AO28" s="23">
        <v>0</v>
      </c>
      <c r="AP28" s="39">
        <v>379716.13768052257</v>
      </c>
      <c r="AQ28" s="39">
        <v>360828.21609600773</v>
      </c>
      <c r="AR28" s="39">
        <v>376840.35387425544</v>
      </c>
      <c r="AS28" s="39">
        <v>409296.56271676335</v>
      </c>
      <c r="AT28" s="39">
        <v>0</v>
      </c>
      <c r="AU28" s="23">
        <v>11.20798969</v>
      </c>
      <c r="AV28" s="23">
        <v>11.088858599999998</v>
      </c>
      <c r="AW28" s="23">
        <v>12.130961419999998</v>
      </c>
      <c r="AX28" s="23">
        <v>12.307872769999999</v>
      </c>
      <c r="AY28" s="23">
        <v>0</v>
      </c>
      <c r="AZ28" s="23">
        <v>4666.9799804699996</v>
      </c>
      <c r="BA28" s="23">
        <v>4504.4848632800004</v>
      </c>
      <c r="BB28" s="23">
        <v>4755.4404296900011</v>
      </c>
      <c r="BC28" s="23">
        <v>5380.875</v>
      </c>
      <c r="BD28" s="23">
        <v>0</v>
      </c>
      <c r="BE28" s="39">
        <v>5665.1880184530246</v>
      </c>
      <c r="BF28" s="39">
        <v>5371.25466528366</v>
      </c>
      <c r="BG28" s="39">
        <v>5597.7295549075925</v>
      </c>
      <c r="BH28" s="39">
        <v>6049.6101449999996</v>
      </c>
      <c r="BI28" s="39">
        <v>0</v>
      </c>
      <c r="BJ28" s="23">
        <v>3536.9124725799993</v>
      </c>
      <c r="BK28" s="23">
        <v>3385.5390796199999</v>
      </c>
      <c r="BL28" s="23">
        <v>3650.94557287</v>
      </c>
      <c r="BM28" s="23">
        <v>4068.9423898</v>
      </c>
      <c r="BN28" s="23">
        <v>0</v>
      </c>
      <c r="BO28" s="39">
        <v>4293.4133520665691</v>
      </c>
      <c r="BP28" s="39">
        <v>4036.9971545797853</v>
      </c>
      <c r="BQ28" s="39">
        <v>4297.6052878335986</v>
      </c>
      <c r="BR28" s="39">
        <v>4574.6305500043436</v>
      </c>
      <c r="BS28" s="39">
        <v>0</v>
      </c>
      <c r="BT28" s="23">
        <v>1130.06721971</v>
      </c>
      <c r="BU28" s="23">
        <v>1118.9460998499999</v>
      </c>
      <c r="BV28" s="23">
        <v>1104.4947448600001</v>
      </c>
      <c r="BW28" s="23">
        <v>1311.9327799600001</v>
      </c>
      <c r="BX28" s="23">
        <v>0</v>
      </c>
      <c r="BY28" s="39">
        <v>1371.7743165683946</v>
      </c>
      <c r="BZ28" s="39">
        <v>1334.2578877363353</v>
      </c>
      <c r="CA28" s="39">
        <v>1300.1241352835073</v>
      </c>
      <c r="CB28" s="39">
        <v>1474.9797858534289</v>
      </c>
      <c r="CC28" s="39">
        <v>0</v>
      </c>
      <c r="CD28" s="23"/>
      <c r="CE28" s="23"/>
      <c r="CF28" s="23"/>
      <c r="CG28" s="23"/>
      <c r="CH28" s="23"/>
      <c r="CI28" s="39">
        <v>0</v>
      </c>
      <c r="CJ28" s="39">
        <v>0</v>
      </c>
      <c r="CK28" s="39">
        <v>0</v>
      </c>
      <c r="CL28" s="39">
        <v>0</v>
      </c>
      <c r="CM28" s="39">
        <v>0</v>
      </c>
      <c r="CN28" s="23">
        <v>443.35718758000002</v>
      </c>
      <c r="CO28" s="23">
        <v>425.80686234000007</v>
      </c>
      <c r="CP28" s="23">
        <v>420.30360571</v>
      </c>
      <c r="CQ28" s="23">
        <v>480.22670018999997</v>
      </c>
      <c r="CR28" s="23">
        <v>0</v>
      </c>
      <c r="CS28" s="39">
        <v>538.18568699330456</v>
      </c>
      <c r="CT28" s="39">
        <v>507.74220921415815</v>
      </c>
      <c r="CU28" s="39">
        <v>494.74826790553783</v>
      </c>
      <c r="CV28" s="39">
        <v>539.90927448961315</v>
      </c>
      <c r="CW28" s="39">
        <v>0</v>
      </c>
      <c r="CX28" s="31"/>
      <c r="CY28" s="31"/>
      <c r="CZ28" s="31"/>
      <c r="DA28" s="31"/>
      <c r="DB28" s="31"/>
      <c r="DC28" s="39"/>
      <c r="DD28" s="39"/>
      <c r="DE28" s="39"/>
      <c r="DF28" s="39"/>
      <c r="DG28" s="39"/>
      <c r="DH28" s="39"/>
      <c r="DI28" s="39"/>
      <c r="DJ28" s="39"/>
      <c r="DK28" s="39"/>
      <c r="DL28" s="39"/>
      <c r="DM28" s="24">
        <v>64213.858</v>
      </c>
      <c r="DN28" s="24">
        <v>64341.756999999998</v>
      </c>
      <c r="DO28" s="24">
        <v>64457.760000000002</v>
      </c>
      <c r="DP28" s="24">
        <v>64502.345999999998</v>
      </c>
      <c r="DQ28" s="24">
        <v>64626.627999999997</v>
      </c>
      <c r="DR28" s="24">
        <v>64756.584000000003</v>
      </c>
      <c r="DS28" s="24">
        <v>67026.224000000002</v>
      </c>
      <c r="DT28" s="24">
        <v>67177.635999999999</v>
      </c>
      <c r="DU28" s="24">
        <v>67320.215999999986</v>
      </c>
      <c r="DV28" s="24">
        <v>67656.682000000001</v>
      </c>
      <c r="DW28" s="24">
        <v>0</v>
      </c>
      <c r="DX28" s="24">
        <v>457400</v>
      </c>
      <c r="DY28" s="24">
        <v>510055</v>
      </c>
      <c r="DZ28" s="24">
        <v>554192</v>
      </c>
      <c r="EA28" s="24">
        <v>575622</v>
      </c>
      <c r="EB28" s="28">
        <v>687981</v>
      </c>
      <c r="EC28" s="28">
        <v>706848</v>
      </c>
      <c r="ED28" s="24">
        <v>368345</v>
      </c>
      <c r="EE28" s="24">
        <v>407915</v>
      </c>
      <c r="EF28" s="24">
        <v>436055</v>
      </c>
      <c r="EG28" s="24">
        <v>499914</v>
      </c>
      <c r="EH28" s="24">
        <v>612934</v>
      </c>
      <c r="EI28" s="24">
        <v>641626</v>
      </c>
      <c r="EJ28" s="24">
        <v>89055</v>
      </c>
      <c r="EK28" s="24">
        <v>102140</v>
      </c>
      <c r="EL28" s="24">
        <v>118137</v>
      </c>
      <c r="EM28" s="24">
        <v>75708</v>
      </c>
      <c r="EN28" s="24">
        <v>75047</v>
      </c>
      <c r="EO28" s="24">
        <v>65222</v>
      </c>
      <c r="EP28" s="24">
        <v>0</v>
      </c>
      <c r="EQ28" s="24">
        <v>0</v>
      </c>
      <c r="ER28" s="24">
        <v>0</v>
      </c>
      <c r="ES28" s="24">
        <v>0</v>
      </c>
      <c r="ET28" s="24">
        <v>0</v>
      </c>
      <c r="EU28" s="24">
        <v>0</v>
      </c>
      <c r="EV28">
        <v>80.52</v>
      </c>
      <c r="EW28">
        <v>81.52</v>
      </c>
      <c r="EX28">
        <v>84.5</v>
      </c>
      <c r="EY28">
        <v>84.69</v>
      </c>
      <c r="EZ28">
        <v>84.24</v>
      </c>
      <c r="FA28">
        <v>84.79</v>
      </c>
      <c r="FD28">
        <v>86</v>
      </c>
      <c r="FE28">
        <v>60.01</v>
      </c>
      <c r="FF28">
        <v>33.237000000000002</v>
      </c>
      <c r="FG28">
        <v>122.17100000000001</v>
      </c>
      <c r="FH28" s="22" t="s">
        <v>67</v>
      </c>
      <c r="FI28" s="43">
        <v>49975.742706361991</v>
      </c>
      <c r="FJ28" s="43">
        <v>50630.311791496788</v>
      </c>
      <c r="FK28" s="43">
        <v>46202.005530000002</v>
      </c>
      <c r="FL28" s="43">
        <v>49254.7068</v>
      </c>
      <c r="FM28" s="43">
        <v>47146.89</v>
      </c>
      <c r="FN28" s="23"/>
      <c r="FO28" s="23"/>
      <c r="FP28" s="23"/>
      <c r="FQ28" s="23"/>
      <c r="FR28" s="23"/>
      <c r="FS28" s="23"/>
      <c r="FT28" s="23"/>
      <c r="FU28" s="23"/>
      <c r="FV28" s="14">
        <v>0</v>
      </c>
      <c r="FW28" s="14">
        <v>0</v>
      </c>
      <c r="FX28" s="14">
        <v>0</v>
      </c>
      <c r="FY28" s="14">
        <v>0</v>
      </c>
      <c r="FZ28" s="102">
        <v>0</v>
      </c>
      <c r="GA28" s="102">
        <v>0</v>
      </c>
      <c r="GB28" s="102">
        <v>0</v>
      </c>
      <c r="GC28" s="102">
        <v>0</v>
      </c>
      <c r="GD28" s="102">
        <v>0</v>
      </c>
      <c r="GE28" s="102">
        <v>0</v>
      </c>
      <c r="GF28" s="102">
        <v>0</v>
      </c>
      <c r="GG28" s="102">
        <v>0</v>
      </c>
    </row>
    <row r="29" spans="1:189" x14ac:dyDescent="0.35">
      <c r="A29" t="s">
        <v>533</v>
      </c>
      <c r="B29" s="22" t="s">
        <v>68</v>
      </c>
      <c r="C29" s="22" t="s">
        <v>14</v>
      </c>
      <c r="D29" s="22" t="s">
        <v>539</v>
      </c>
      <c r="F29" s="22" t="s">
        <v>69</v>
      </c>
      <c r="G29" s="24">
        <v>3188.60092746688</v>
      </c>
      <c r="H29" s="24">
        <v>3266.4327342281899</v>
      </c>
      <c r="I29" s="24">
        <v>3262.0458833729299</v>
      </c>
      <c r="J29" s="24">
        <v>3655.0639379314498</v>
      </c>
      <c r="K29" s="24">
        <v>3555.9298330505098</v>
      </c>
      <c r="L29" s="24">
        <v>2777.3729532503498</v>
      </c>
      <c r="M29" s="24">
        <v>2899.3024960284602</v>
      </c>
      <c r="N29" s="24">
        <v>2843.4377376899702</v>
      </c>
      <c r="O29" s="24">
        <v>3007.0932333956198</v>
      </c>
      <c r="P29" s="24">
        <v>3169.4305718820501</v>
      </c>
      <c r="Q29" s="43">
        <v>3570.6537318762885</v>
      </c>
      <c r="R29" s="43">
        <v>3727.4091206104945</v>
      </c>
      <c r="S29" s="43">
        <v>3655.5881188223648</v>
      </c>
      <c r="T29" s="43">
        <v>3865.9873400719166</v>
      </c>
      <c r="U29" s="43">
        <v>4074.6919084702927</v>
      </c>
      <c r="V29" s="23">
        <v>62576.801638050885</v>
      </c>
      <c r="W29" s="23">
        <v>63203.744784895607</v>
      </c>
      <c r="X29" s="23">
        <v>62234.968680204765</v>
      </c>
      <c r="Y29" s="23">
        <v>69108.206582303465</v>
      </c>
      <c r="Z29" s="23">
        <v>66979.27732248079</v>
      </c>
      <c r="AA29" s="23">
        <v>54506.387071933015</v>
      </c>
      <c r="AB29" s="23">
        <v>56099.968963999498</v>
      </c>
      <c r="AC29" s="23">
        <v>54248.549798530323</v>
      </c>
      <c r="AD29" s="23">
        <v>56856.685386292418</v>
      </c>
      <c r="AE29" s="23">
        <v>59699.200826559623</v>
      </c>
      <c r="AF29" s="39">
        <v>70074.648844593947</v>
      </c>
      <c r="AG29" s="39">
        <v>72123.393908989601</v>
      </c>
      <c r="AH29" s="39">
        <v>69743.167391440627</v>
      </c>
      <c r="AI29" s="39">
        <v>73096.245723532615</v>
      </c>
      <c r="AJ29" s="39">
        <v>76750.648115846547</v>
      </c>
      <c r="AP29" s="39">
        <v>0</v>
      </c>
      <c r="AQ29" s="39">
        <v>0</v>
      </c>
      <c r="AR29" s="39">
        <v>0</v>
      </c>
      <c r="AS29" s="39">
        <v>0</v>
      </c>
      <c r="AT29" s="39">
        <v>0</v>
      </c>
      <c r="AZ29" s="23"/>
      <c r="BA29" s="23"/>
      <c r="BB29" s="23"/>
      <c r="BC29" s="23"/>
      <c r="BD29" s="23"/>
      <c r="BE29" s="39">
        <v>0</v>
      </c>
      <c r="BF29" s="39">
        <v>0</v>
      </c>
      <c r="BG29" s="39">
        <v>0</v>
      </c>
      <c r="BH29" s="39">
        <v>0</v>
      </c>
      <c r="BI29" s="39">
        <v>0</v>
      </c>
      <c r="BJ29" s="23"/>
      <c r="BK29" s="23"/>
      <c r="BL29" s="23"/>
      <c r="BM29" s="23"/>
      <c r="BN29" s="23"/>
      <c r="BO29" s="39">
        <v>0</v>
      </c>
      <c r="BP29" s="39">
        <v>0</v>
      </c>
      <c r="BQ29" s="39">
        <v>0</v>
      </c>
      <c r="BR29" s="39">
        <v>0</v>
      </c>
      <c r="BS29" s="39">
        <v>0</v>
      </c>
      <c r="BT29" s="23"/>
      <c r="BU29" s="23"/>
      <c r="BV29" s="23"/>
      <c r="BW29" s="23"/>
      <c r="BX29" s="23"/>
      <c r="BY29" s="39">
        <v>0</v>
      </c>
      <c r="BZ29" s="39">
        <v>0</v>
      </c>
      <c r="CA29" s="39">
        <v>0</v>
      </c>
      <c r="CB29" s="39">
        <v>0</v>
      </c>
      <c r="CC29" s="39">
        <v>0</v>
      </c>
      <c r="CD29" s="23"/>
      <c r="CE29" s="23"/>
      <c r="CF29" s="23"/>
      <c r="CG29" s="23"/>
      <c r="CH29" s="23"/>
      <c r="CI29" s="39">
        <v>0</v>
      </c>
      <c r="CJ29" s="39">
        <v>0</v>
      </c>
      <c r="CK29" s="39">
        <v>0</v>
      </c>
      <c r="CL29" s="39">
        <v>0</v>
      </c>
      <c r="CM29" s="39">
        <v>0</v>
      </c>
      <c r="CN29" s="23"/>
      <c r="CO29" s="23"/>
      <c r="CP29" s="23"/>
      <c r="CQ29" s="23"/>
      <c r="CR29" s="23"/>
      <c r="CS29" s="39">
        <v>0</v>
      </c>
      <c r="CT29" s="39">
        <v>0</v>
      </c>
      <c r="CU29" s="39">
        <v>0</v>
      </c>
      <c r="CV29" s="39">
        <v>0</v>
      </c>
      <c r="CW29" s="39">
        <v>0</v>
      </c>
      <c r="CX29" s="31"/>
      <c r="CY29" s="31"/>
      <c r="CZ29" s="31"/>
      <c r="DA29" s="31"/>
      <c r="DB29" s="31"/>
      <c r="DC29" s="39"/>
      <c r="DD29" s="39"/>
      <c r="DE29" s="39"/>
      <c r="DF29" s="39"/>
      <c r="DG29" s="39"/>
      <c r="DH29" s="39"/>
      <c r="DI29" s="39"/>
      <c r="DJ29" s="39"/>
      <c r="DK29" s="39"/>
      <c r="DL29" s="39"/>
      <c r="DM29" s="24">
        <v>50.595999999999997</v>
      </c>
      <c r="DN29" s="24">
        <v>51.314</v>
      </c>
      <c r="DO29" s="24">
        <v>52.048000000000002</v>
      </c>
      <c r="DP29" s="24">
        <v>52.781999999999996</v>
      </c>
      <c r="DQ29" s="24">
        <v>53.09</v>
      </c>
      <c r="DR29" s="24">
        <v>53.268999999999998</v>
      </c>
      <c r="DS29" s="24"/>
      <c r="DT29" s="24"/>
      <c r="DU29" s="24"/>
      <c r="DV29" s="24"/>
      <c r="DW29" s="24"/>
      <c r="DX29" s="24"/>
      <c r="DY29" s="24"/>
      <c r="DZ29" s="24"/>
      <c r="EA29" s="24"/>
      <c r="EB29" s="28"/>
      <c r="EC29" s="28"/>
      <c r="ED29" s="24"/>
      <c r="EE29" s="24"/>
      <c r="EF29" s="24"/>
      <c r="EG29" s="24"/>
      <c r="EH29" s="24"/>
      <c r="EI29" s="24"/>
      <c r="EJ29" s="24"/>
      <c r="EK29" s="24"/>
      <c r="EL29" s="24"/>
      <c r="EM29" s="24"/>
      <c r="EN29" s="24"/>
      <c r="EO29" s="24"/>
      <c r="EP29" s="24"/>
      <c r="EQ29" s="24"/>
      <c r="ER29" s="24"/>
      <c r="ES29" s="24"/>
      <c r="ET29" s="24"/>
      <c r="EU29" s="24"/>
      <c r="FH29" s="22" t="s">
        <v>69</v>
      </c>
      <c r="FI29" s="43">
        <v>76402.070583882043</v>
      </c>
      <c r="FJ29" s="43">
        <v>78807.284651437178</v>
      </c>
      <c r="FK29" s="43">
        <v>75877.229973599999</v>
      </c>
      <c r="FL29" s="43">
        <v>78519.715199999991</v>
      </c>
      <c r="FM29" s="43">
        <v>77471.22</v>
      </c>
      <c r="FN29" s="23"/>
      <c r="FO29" s="23"/>
      <c r="FP29" s="23"/>
      <c r="FQ29" s="23"/>
      <c r="FR29" s="23"/>
      <c r="FS29" s="23"/>
      <c r="FT29" s="23"/>
      <c r="FU29" s="23"/>
      <c r="FV29" s="14">
        <v>0</v>
      </c>
      <c r="FW29" s="14">
        <v>0</v>
      </c>
      <c r="FX29" s="14">
        <v>0</v>
      </c>
      <c r="FY29" s="14">
        <v>0</v>
      </c>
      <c r="FZ29" s="102">
        <v>0</v>
      </c>
      <c r="GA29" s="102">
        <v>0</v>
      </c>
      <c r="GB29" s="102">
        <v>0</v>
      </c>
      <c r="GC29" s="102">
        <v>0</v>
      </c>
      <c r="GD29" s="102">
        <v>0</v>
      </c>
      <c r="GE29" s="102">
        <v>0</v>
      </c>
      <c r="GF29" s="102">
        <v>0</v>
      </c>
      <c r="GG29" s="102">
        <v>0</v>
      </c>
    </row>
    <row r="30" spans="1:189" x14ac:dyDescent="0.35">
      <c r="A30" t="s">
        <v>533</v>
      </c>
      <c r="B30" s="22" t="s">
        <v>70</v>
      </c>
      <c r="C30" s="22" t="s">
        <v>14</v>
      </c>
      <c r="D30" s="22" t="s">
        <v>539</v>
      </c>
      <c r="F30" s="22" t="s">
        <v>71</v>
      </c>
      <c r="G30" s="24">
        <v>2871340.3475817898</v>
      </c>
      <c r="H30" s="24">
        <v>2851407.1649078103</v>
      </c>
      <c r="I30" s="24">
        <v>2697806.5922938599</v>
      </c>
      <c r="J30" s="24">
        <v>3141506.1566187004</v>
      </c>
      <c r="K30" s="24">
        <v>3089072.72240014</v>
      </c>
      <c r="L30" s="24">
        <v>3106393.2705171402</v>
      </c>
      <c r="M30" s="24">
        <v>3157388.16403392</v>
      </c>
      <c r="N30" s="24">
        <v>2830285.8817761098</v>
      </c>
      <c r="O30" s="24">
        <v>3075810.4681843198</v>
      </c>
      <c r="P30" s="24">
        <v>3209502.4587590001</v>
      </c>
      <c r="Q30" s="43">
        <v>3993649.7225072552</v>
      </c>
      <c r="R30" s="43">
        <v>4059209.9155051853</v>
      </c>
      <c r="S30" s="43">
        <v>3638679.794232768</v>
      </c>
      <c r="T30" s="43">
        <v>3954331.7774134488</v>
      </c>
      <c r="U30" s="43">
        <v>4126209.2361136889</v>
      </c>
      <c r="V30" s="23">
        <v>43203.814105773898</v>
      </c>
      <c r="W30" s="23">
        <v>42662.535374031075</v>
      </c>
      <c r="X30" s="23">
        <v>40217.009011698567</v>
      </c>
      <c r="Y30" s="23">
        <v>46869.759058411029</v>
      </c>
      <c r="Z30" s="23">
        <v>46125.255751356766</v>
      </c>
      <c r="AA30" s="23">
        <v>46740.553592637742</v>
      </c>
      <c r="AB30" s="23">
        <v>47240.599622326998</v>
      </c>
      <c r="AC30" s="23">
        <v>42191.917366578477</v>
      </c>
      <c r="AD30" s="23">
        <v>45889.611022855352</v>
      </c>
      <c r="AE30" s="23">
        <v>47923.482238334778</v>
      </c>
      <c r="AF30" s="39">
        <v>60090.71699218492</v>
      </c>
      <c r="AG30" s="39">
        <v>60733.587522025111</v>
      </c>
      <c r="AH30" s="39">
        <v>54242.886978387636</v>
      </c>
      <c r="AI30" s="39">
        <v>58996.725902925537</v>
      </c>
      <c r="AJ30" s="39">
        <v>61611.516918733621</v>
      </c>
      <c r="AK30" s="23">
        <v>280085.71845727006</v>
      </c>
      <c r="AL30" s="23">
        <v>284495.00284002005</v>
      </c>
      <c r="AM30" s="23">
        <v>328843.38203884999</v>
      </c>
      <c r="AN30" s="23">
        <v>386085.26358363999</v>
      </c>
      <c r="AO30" s="23">
        <v>348353.28307642008</v>
      </c>
      <c r="AP30" s="39">
        <v>339992.51399920019</v>
      </c>
      <c r="AQ30" s="39">
        <v>339238.59389809187</v>
      </c>
      <c r="AR30" s="39">
        <v>387088.50332389429</v>
      </c>
      <c r="AS30" s="39">
        <v>434067.94014181476</v>
      </c>
      <c r="AT30" s="39">
        <v>362635.76768255327</v>
      </c>
      <c r="AU30" s="23">
        <v>9.7307977700000006</v>
      </c>
      <c r="AV30" s="23">
        <v>9.9576196699999997</v>
      </c>
      <c r="AW30" s="23">
        <v>12.158634190000003</v>
      </c>
      <c r="AX30" s="23">
        <v>12.364699359999999</v>
      </c>
      <c r="AY30" s="23">
        <v>11.344549179999998</v>
      </c>
      <c r="AZ30" s="23">
        <v>4226.2050781300004</v>
      </c>
      <c r="BA30" s="23">
        <v>4268.6772460900002</v>
      </c>
      <c r="BB30" s="23">
        <v>4906.2397460900002</v>
      </c>
      <c r="BC30" s="23">
        <v>5738.4848632800004</v>
      </c>
      <c r="BD30" s="23">
        <v>5138.6362304699996</v>
      </c>
      <c r="BE30" s="39">
        <v>5130.1369348784401</v>
      </c>
      <c r="BF30" s="39">
        <v>5090.0720656336453</v>
      </c>
      <c r="BG30" s="39">
        <v>5775.2386211555668</v>
      </c>
      <c r="BH30" s="39">
        <v>6451.6637620884385</v>
      </c>
      <c r="BI30" s="39">
        <v>5349.320315919269</v>
      </c>
      <c r="BJ30" s="23">
        <v>3384.0038653900001</v>
      </c>
      <c r="BK30" s="23">
        <v>3415.7397457100001</v>
      </c>
      <c r="BL30" s="23">
        <v>4106.7037302700001</v>
      </c>
      <c r="BM30" s="23">
        <v>4802.5380605900009</v>
      </c>
      <c r="BN30" s="23">
        <v>0</v>
      </c>
      <c r="BO30" s="39">
        <v>4107.7995262099848</v>
      </c>
      <c r="BP30" s="39">
        <v>4073.0091456407267</v>
      </c>
      <c r="BQ30" s="39">
        <v>4834.08785875175</v>
      </c>
      <c r="BR30" s="39">
        <v>5399.3974907601259</v>
      </c>
      <c r="BS30" s="39">
        <v>0</v>
      </c>
      <c r="BT30" s="23">
        <v>841.69539492000001</v>
      </c>
      <c r="BU30" s="23">
        <v>852.43775543000015</v>
      </c>
      <c r="BV30" s="23">
        <v>799.04041423000001</v>
      </c>
      <c r="BW30" s="23">
        <v>935.35354785000004</v>
      </c>
      <c r="BX30" s="23">
        <v>0</v>
      </c>
      <c r="BY30" s="39">
        <v>1021.7234028091248</v>
      </c>
      <c r="BZ30" s="39">
        <v>1016.4670122530522</v>
      </c>
      <c r="CA30" s="39">
        <v>940.5673792852981</v>
      </c>
      <c r="CB30" s="39">
        <v>1051.599286776798</v>
      </c>
      <c r="CC30" s="39">
        <v>0</v>
      </c>
      <c r="CD30" s="23">
        <v>0.50576025000000002</v>
      </c>
      <c r="CE30" s="23">
        <v>0.49959424000000008</v>
      </c>
      <c r="CF30" s="23">
        <v>0.4956517700000001</v>
      </c>
      <c r="CG30" s="23">
        <v>0.59330736000000006</v>
      </c>
      <c r="CH30" s="23">
        <v>0</v>
      </c>
      <c r="CI30" s="39">
        <v>0.61393597583447457</v>
      </c>
      <c r="CJ30" s="39">
        <v>0.59572802968525396</v>
      </c>
      <c r="CK30" s="39">
        <v>0.58344218645845336</v>
      </c>
      <c r="CL30" s="39">
        <v>0.66704359870079999</v>
      </c>
      <c r="CM30" s="39">
        <v>0</v>
      </c>
      <c r="CN30" s="23">
        <v>695.66921425999999</v>
      </c>
      <c r="CO30" s="23">
        <v>709.10241265000002</v>
      </c>
      <c r="CP30" s="23">
        <v>665.13877296999999</v>
      </c>
      <c r="CQ30" s="23">
        <v>775.39633468000011</v>
      </c>
      <c r="CR30" s="23">
        <v>0</v>
      </c>
      <c r="CS30" s="39">
        <v>844.46406753934343</v>
      </c>
      <c r="CT30" s="39">
        <v>845.55054744635231</v>
      </c>
      <c r="CU30" s="39">
        <v>782.94892399942307</v>
      </c>
      <c r="CV30" s="39">
        <v>871.76259115403047</v>
      </c>
      <c r="CW30" s="39">
        <v>0</v>
      </c>
      <c r="CX30" s="31"/>
      <c r="CY30" s="31"/>
      <c r="CZ30" s="31"/>
      <c r="DA30" s="31"/>
      <c r="DB30" s="31"/>
      <c r="DC30" s="39"/>
      <c r="DD30" s="39"/>
      <c r="DE30" s="39"/>
      <c r="DF30" s="39"/>
      <c r="DG30" s="39"/>
      <c r="DH30" s="39"/>
      <c r="DI30" s="39"/>
      <c r="DJ30" s="39"/>
      <c r="DK30" s="39"/>
      <c r="DL30" s="39"/>
      <c r="DM30" s="24">
        <v>66259.842999999993</v>
      </c>
      <c r="DN30" s="24">
        <v>66606.144</v>
      </c>
      <c r="DO30" s="24">
        <v>66951.173999999999</v>
      </c>
      <c r="DP30" s="24">
        <v>67167.774000000005</v>
      </c>
      <c r="DQ30" s="24">
        <v>67508.934999999998</v>
      </c>
      <c r="DR30" s="24">
        <v>67736.801999999996</v>
      </c>
      <c r="DS30" s="24">
        <v>66273.576000000001</v>
      </c>
      <c r="DT30" s="24">
        <v>66647.111999999994</v>
      </c>
      <c r="DU30" s="24">
        <v>67025.542000000001</v>
      </c>
      <c r="DV30" s="24">
        <v>67280</v>
      </c>
      <c r="DW30" s="24">
        <v>67791</v>
      </c>
      <c r="DX30" s="24">
        <v>171942</v>
      </c>
      <c r="DY30" s="24">
        <v>195030</v>
      </c>
      <c r="DZ30" s="24">
        <v>209549</v>
      </c>
      <c r="EA30" s="24">
        <v>241975</v>
      </c>
      <c r="EB30" s="28">
        <v>496278</v>
      </c>
      <c r="EC30" s="28">
        <v>540700</v>
      </c>
      <c r="ED30" s="24">
        <v>126708</v>
      </c>
      <c r="EE30" s="24">
        <v>133083</v>
      </c>
      <c r="EF30" s="24">
        <v>132304</v>
      </c>
      <c r="EG30" s="24">
        <v>137078</v>
      </c>
      <c r="EH30" s="24">
        <v>328989</v>
      </c>
      <c r="EI30" s="24">
        <v>365262</v>
      </c>
      <c r="EJ30" s="24">
        <v>45234</v>
      </c>
      <c r="EK30" s="24">
        <v>61947</v>
      </c>
      <c r="EL30" s="24">
        <v>77245</v>
      </c>
      <c r="EM30" s="24">
        <v>104897</v>
      </c>
      <c r="EN30" s="24">
        <v>167289</v>
      </c>
      <c r="EO30" s="24">
        <v>175438</v>
      </c>
      <c r="EP30" s="24">
        <v>0</v>
      </c>
      <c r="EQ30" s="24">
        <v>0</v>
      </c>
      <c r="ER30" s="24">
        <v>0</v>
      </c>
      <c r="ES30" s="24">
        <v>0</v>
      </c>
      <c r="ET30" s="24">
        <v>0</v>
      </c>
      <c r="EU30" s="24">
        <v>0</v>
      </c>
      <c r="EV30">
        <v>78.709999999999994</v>
      </c>
      <c r="EW30">
        <v>83.04</v>
      </c>
      <c r="EX30">
        <v>85.38</v>
      </c>
      <c r="EY30">
        <v>86.07</v>
      </c>
      <c r="EZ30">
        <v>86.61</v>
      </c>
      <c r="FA30">
        <v>87.8</v>
      </c>
      <c r="FD30">
        <v>94</v>
      </c>
      <c r="FE30">
        <v>23.45</v>
      </c>
      <c r="FF30">
        <v>31.710999999999999</v>
      </c>
      <c r="FG30">
        <v>91.671000000000006</v>
      </c>
      <c r="FH30" s="22" t="s">
        <v>71</v>
      </c>
      <c r="FI30" s="43">
        <v>51007.546964326713</v>
      </c>
      <c r="FJ30" s="43">
        <v>51560.402304859192</v>
      </c>
      <c r="FK30" s="43">
        <v>45613.444949999997</v>
      </c>
      <c r="FL30" s="43">
        <v>51210.953999999998</v>
      </c>
      <c r="FM30" s="43">
        <v>51258.84</v>
      </c>
      <c r="FN30" s="23"/>
      <c r="FO30" s="23"/>
      <c r="FP30" s="23"/>
      <c r="FQ30" s="23"/>
      <c r="FR30" s="23"/>
      <c r="FS30" s="23"/>
      <c r="FT30" s="23"/>
      <c r="FU30" s="23"/>
      <c r="FV30" s="14">
        <v>0</v>
      </c>
      <c r="FW30" s="14">
        <v>0</v>
      </c>
      <c r="FX30" s="14">
        <v>0</v>
      </c>
      <c r="FY30" s="14">
        <v>0</v>
      </c>
      <c r="FZ30" s="102">
        <v>0</v>
      </c>
      <c r="GA30" s="102">
        <v>0</v>
      </c>
      <c r="GB30" s="102">
        <v>0</v>
      </c>
      <c r="GC30" s="102">
        <v>0</v>
      </c>
      <c r="GD30" s="102">
        <v>0</v>
      </c>
      <c r="GE30" s="102">
        <v>0</v>
      </c>
      <c r="GF30" s="102">
        <v>0</v>
      </c>
      <c r="GG30" s="102">
        <v>0</v>
      </c>
    </row>
    <row r="31" spans="1:189" x14ac:dyDescent="0.35">
      <c r="A31" t="s">
        <v>533</v>
      </c>
      <c r="B31" s="22" t="s">
        <v>72</v>
      </c>
      <c r="C31" s="22" t="s">
        <v>14</v>
      </c>
      <c r="D31" s="22" t="s">
        <v>539</v>
      </c>
      <c r="F31" s="22" t="s">
        <v>73</v>
      </c>
      <c r="G31" s="24">
        <v>0</v>
      </c>
      <c r="H31" s="24">
        <v>0</v>
      </c>
      <c r="I31" s="24">
        <v>0</v>
      </c>
      <c r="J31" s="24">
        <v>0</v>
      </c>
      <c r="K31" s="24">
        <v>0</v>
      </c>
      <c r="L31" s="24">
        <v>0</v>
      </c>
      <c r="M31" s="24">
        <v>0</v>
      </c>
      <c r="N31" s="24">
        <v>0</v>
      </c>
      <c r="O31" s="24">
        <v>0</v>
      </c>
      <c r="P31" s="24">
        <v>0</v>
      </c>
      <c r="Q31" s="43">
        <v>0</v>
      </c>
      <c r="R31" s="43">
        <v>0</v>
      </c>
      <c r="S31" s="43">
        <v>0</v>
      </c>
      <c r="T31" s="43">
        <v>0</v>
      </c>
      <c r="U31" s="43">
        <v>0</v>
      </c>
      <c r="V31" s="23">
        <v>0</v>
      </c>
      <c r="W31" s="23">
        <v>0</v>
      </c>
      <c r="X31" s="23">
        <v>0</v>
      </c>
      <c r="Y31" s="23">
        <v>0</v>
      </c>
      <c r="Z31" s="23">
        <v>0</v>
      </c>
      <c r="AA31" s="23">
        <v>0</v>
      </c>
      <c r="AB31" s="23">
        <v>0</v>
      </c>
      <c r="AC31" s="23">
        <v>0</v>
      </c>
      <c r="AD31" s="23">
        <v>0</v>
      </c>
      <c r="AE31" s="23">
        <v>0</v>
      </c>
      <c r="AF31" s="39">
        <v>0</v>
      </c>
      <c r="AG31" s="39">
        <v>0</v>
      </c>
      <c r="AH31" s="39">
        <v>0</v>
      </c>
      <c r="AI31" s="39">
        <v>0</v>
      </c>
      <c r="AJ31" s="39">
        <v>0</v>
      </c>
      <c r="AP31" s="39">
        <v>0</v>
      </c>
      <c r="AQ31" s="39">
        <v>0</v>
      </c>
      <c r="AR31" s="39">
        <v>0</v>
      </c>
      <c r="AS31" s="39">
        <v>0</v>
      </c>
      <c r="AT31" s="39">
        <v>0</v>
      </c>
      <c r="AZ31" s="23"/>
      <c r="BA31" s="23"/>
      <c r="BB31" s="23"/>
      <c r="BC31" s="23"/>
      <c r="BD31" s="23"/>
      <c r="BE31" s="39">
        <v>0</v>
      </c>
      <c r="BF31" s="39">
        <v>0</v>
      </c>
      <c r="BG31" s="39">
        <v>0</v>
      </c>
      <c r="BH31" s="39">
        <v>0</v>
      </c>
      <c r="BI31" s="39">
        <v>0</v>
      </c>
      <c r="BJ31" s="23"/>
      <c r="BK31" s="23"/>
      <c r="BL31" s="23"/>
      <c r="BM31" s="23"/>
      <c r="BN31" s="23"/>
      <c r="BO31" s="39">
        <v>0</v>
      </c>
      <c r="BP31" s="39">
        <v>0</v>
      </c>
      <c r="BQ31" s="39">
        <v>0</v>
      </c>
      <c r="BR31" s="39">
        <v>0</v>
      </c>
      <c r="BS31" s="39">
        <v>0</v>
      </c>
      <c r="BT31" s="23"/>
      <c r="BU31" s="23"/>
      <c r="BV31" s="23"/>
      <c r="BW31" s="23"/>
      <c r="BX31" s="23"/>
      <c r="BY31" s="39">
        <v>0</v>
      </c>
      <c r="BZ31" s="39">
        <v>0</v>
      </c>
      <c r="CA31" s="39">
        <v>0</v>
      </c>
      <c r="CB31" s="39">
        <v>0</v>
      </c>
      <c r="CC31" s="39">
        <v>0</v>
      </c>
      <c r="CD31" s="23"/>
      <c r="CE31" s="23"/>
      <c r="CF31" s="23"/>
      <c r="CG31" s="23"/>
      <c r="CH31" s="23"/>
      <c r="CI31" s="39">
        <v>0</v>
      </c>
      <c r="CJ31" s="39">
        <v>0</v>
      </c>
      <c r="CK31" s="39">
        <v>0</v>
      </c>
      <c r="CL31" s="39">
        <v>0</v>
      </c>
      <c r="CM31" s="39">
        <v>0</v>
      </c>
      <c r="CN31" s="23"/>
      <c r="CO31" s="23"/>
      <c r="CP31" s="23"/>
      <c r="CQ31" s="23"/>
      <c r="CR31" s="23"/>
      <c r="CS31" s="39">
        <v>0</v>
      </c>
      <c r="CT31" s="39">
        <v>0</v>
      </c>
      <c r="CU31" s="39">
        <v>0</v>
      </c>
      <c r="CV31" s="39">
        <v>0</v>
      </c>
      <c r="CW31" s="39">
        <v>0</v>
      </c>
      <c r="CX31" s="31"/>
      <c r="CY31" s="31"/>
      <c r="CZ31" s="31"/>
      <c r="DA31" s="31"/>
      <c r="DB31" s="31"/>
      <c r="DC31" s="39"/>
      <c r="DD31" s="39"/>
      <c r="DE31" s="39"/>
      <c r="DF31" s="39"/>
      <c r="DG31" s="39"/>
      <c r="DH31" s="39"/>
      <c r="DI31" s="39"/>
      <c r="DJ31" s="39"/>
      <c r="DK31" s="39"/>
      <c r="DL31" s="39"/>
      <c r="DM31" s="24">
        <v>32.628</v>
      </c>
      <c r="DN31" s="24">
        <v>32.667999999999999</v>
      </c>
      <c r="DO31" s="24">
        <v>32.703000000000003</v>
      </c>
      <c r="DP31" s="24">
        <v>32.713999999999999</v>
      </c>
      <c r="DQ31" s="24">
        <v>32.649000000000001</v>
      </c>
      <c r="DR31" s="24">
        <v>32.689</v>
      </c>
      <c r="DS31" s="24"/>
      <c r="DT31" s="24"/>
      <c r="DU31" s="24"/>
      <c r="DV31" s="24"/>
      <c r="DW31" s="24"/>
      <c r="DX31" s="24"/>
      <c r="DY31" s="24"/>
      <c r="DZ31" s="24"/>
      <c r="EA31" s="24"/>
      <c r="EB31" s="28"/>
      <c r="EC31" s="28"/>
      <c r="ED31" s="24"/>
      <c r="EE31" s="24"/>
      <c r="EF31" s="24"/>
      <c r="EG31" s="24"/>
      <c r="EH31" s="24"/>
      <c r="EI31" s="24"/>
      <c r="EJ31" s="24"/>
      <c r="EK31" s="24"/>
      <c r="EL31" s="24"/>
      <c r="EM31" s="24"/>
      <c r="EN31" s="24"/>
      <c r="EO31" s="24"/>
      <c r="EP31" s="24"/>
      <c r="EQ31" s="24"/>
      <c r="ER31" s="24"/>
      <c r="ES31" s="24"/>
      <c r="ET31" s="24"/>
      <c r="EU31" s="24"/>
      <c r="FH31" s="22" t="s">
        <v>73</v>
      </c>
      <c r="FI31" s="43">
        <v>0</v>
      </c>
      <c r="FJ31" s="43">
        <v>0</v>
      </c>
      <c r="FK31" s="43">
        <v>0</v>
      </c>
      <c r="FL31" s="43">
        <v>0</v>
      </c>
      <c r="FM31" s="43">
        <v>0</v>
      </c>
      <c r="FN31" s="23"/>
      <c r="FO31" s="23"/>
      <c r="FP31" s="23"/>
      <c r="FQ31" s="23"/>
      <c r="FR31" s="23"/>
      <c r="FS31" s="23"/>
      <c r="FT31" s="23"/>
      <c r="FU31" s="23"/>
      <c r="FV31" s="14">
        <v>0</v>
      </c>
      <c r="FW31" s="14">
        <v>0</v>
      </c>
      <c r="FX31" s="14">
        <v>0</v>
      </c>
      <c r="FY31" s="14">
        <v>0</v>
      </c>
      <c r="FZ31" s="102">
        <v>0</v>
      </c>
      <c r="GA31" s="102">
        <v>0</v>
      </c>
      <c r="GB31" s="102">
        <v>0</v>
      </c>
      <c r="GC31" s="102">
        <v>0</v>
      </c>
      <c r="GD31" s="102">
        <v>0</v>
      </c>
      <c r="GE31" s="102">
        <v>0</v>
      </c>
      <c r="GF31" s="102">
        <v>0</v>
      </c>
      <c r="GG31" s="102">
        <v>0</v>
      </c>
    </row>
    <row r="32" spans="1:189" x14ac:dyDescent="0.35">
      <c r="A32" t="s">
        <v>533</v>
      </c>
      <c r="B32" s="22" t="s">
        <v>74</v>
      </c>
      <c r="C32" s="22" t="s">
        <v>14</v>
      </c>
      <c r="D32" s="22" t="s">
        <v>539</v>
      </c>
      <c r="F32" s="22" t="s">
        <v>75</v>
      </c>
      <c r="G32" s="24">
        <v>212049.447242111</v>
      </c>
      <c r="H32" s="24">
        <v>205252.76088936403</v>
      </c>
      <c r="I32" s="24">
        <v>188480.337285605</v>
      </c>
      <c r="J32" s="24">
        <v>214667.80744120199</v>
      </c>
      <c r="K32" s="24">
        <v>217581.32451205899</v>
      </c>
      <c r="L32" s="24">
        <v>200141.37116632998</v>
      </c>
      <c r="M32" s="24">
        <v>203903.008195061</v>
      </c>
      <c r="N32" s="24">
        <v>184906.51541409901</v>
      </c>
      <c r="O32" s="24">
        <v>200401.57745797798</v>
      </c>
      <c r="P32" s="24">
        <v>211538.468429431</v>
      </c>
      <c r="Q32" s="43">
        <v>257306.29119202663</v>
      </c>
      <c r="R32" s="43">
        <v>262142.33716809319</v>
      </c>
      <c r="S32" s="43">
        <v>237720.01471351547</v>
      </c>
      <c r="T32" s="43">
        <v>257640.81830882718</v>
      </c>
      <c r="U32" s="43">
        <v>271958.65821656445</v>
      </c>
      <c r="V32" s="23">
        <v>19756.990456255011</v>
      </c>
      <c r="W32" s="23">
        <v>19143.887617458353</v>
      </c>
      <c r="X32" s="23">
        <v>17617.291505701371</v>
      </c>
      <c r="Y32" s="23">
        <v>20310.682479887277</v>
      </c>
      <c r="Z32" s="23">
        <v>20867.269086108678</v>
      </c>
      <c r="AA32" s="23">
        <v>18647.49572075146</v>
      </c>
      <c r="AB32" s="23">
        <v>19017.996429543775</v>
      </c>
      <c r="AC32" s="23">
        <v>17283.245723491338</v>
      </c>
      <c r="AD32" s="23">
        <v>18960.890581287546</v>
      </c>
      <c r="AE32" s="23">
        <v>20287.725303076728</v>
      </c>
      <c r="AF32" s="39">
        <v>23973.643909625313</v>
      </c>
      <c r="AG32" s="39">
        <v>24449.968033457466</v>
      </c>
      <c r="AH32" s="39">
        <v>22219.733136414878</v>
      </c>
      <c r="AI32" s="39">
        <v>24376.551458290836</v>
      </c>
      <c r="AJ32" s="39">
        <v>26082.360303802601</v>
      </c>
      <c r="AK32" s="23">
        <v>17218.922916389994</v>
      </c>
      <c r="AL32" s="23">
        <v>16827.207022570004</v>
      </c>
      <c r="AM32" s="23">
        <v>17954.851751129994</v>
      </c>
      <c r="AN32" s="23">
        <v>19710.359654459997</v>
      </c>
      <c r="AO32" s="23">
        <v>0</v>
      </c>
      <c r="AP32" s="39">
        <v>20901.83292082066</v>
      </c>
      <c r="AQ32" s="39">
        <v>20065.161048817328</v>
      </c>
      <c r="AR32" s="39">
        <v>21135.03592091817</v>
      </c>
      <c r="AS32" s="39">
        <v>22159.963152316283</v>
      </c>
      <c r="AT32" s="39">
        <v>0</v>
      </c>
      <c r="AU32" s="23">
        <v>8.120243069999999</v>
      </c>
      <c r="AV32" s="23">
        <v>8.1981124900000015</v>
      </c>
      <c r="AW32" s="23">
        <v>9.5036382699999997</v>
      </c>
      <c r="AX32" s="23">
        <v>9.1729879400000005</v>
      </c>
      <c r="AY32" s="23">
        <v>0</v>
      </c>
      <c r="AZ32" s="23">
        <v>1603.0778808600003</v>
      </c>
      <c r="BA32" s="23">
        <v>1569.0290527300001</v>
      </c>
      <c r="BB32" s="23">
        <v>1675.1170654299999</v>
      </c>
      <c r="BC32" s="23">
        <v>1845.7756347700001</v>
      </c>
      <c r="BD32" s="23">
        <v>0</v>
      </c>
      <c r="BE32" s="39">
        <v>1945.9559803769589</v>
      </c>
      <c r="BF32" s="39">
        <v>1870.9474835053406</v>
      </c>
      <c r="BG32" s="39">
        <v>1971.8157431947575</v>
      </c>
      <c r="BH32" s="39">
        <v>2075.1686306592155</v>
      </c>
      <c r="BI32" s="39">
        <v>0</v>
      </c>
      <c r="BJ32" s="23">
        <v>836.24244266999995</v>
      </c>
      <c r="BK32" s="23">
        <v>765.07093804999988</v>
      </c>
      <c r="BL32" s="23">
        <v>904.09722225000007</v>
      </c>
      <c r="BM32" s="23">
        <v>1092.9125205400001</v>
      </c>
      <c r="BN32" s="23">
        <v>0</v>
      </c>
      <c r="BO32" s="39">
        <v>1015.1041329855619</v>
      </c>
      <c r="BP32" s="39">
        <v>912.28874555073992</v>
      </c>
      <c r="BQ32" s="39">
        <v>1064.2319710076979</v>
      </c>
      <c r="BR32" s="39">
        <v>1228.7396885927112</v>
      </c>
      <c r="BS32" s="39">
        <v>0</v>
      </c>
      <c r="BT32" s="23">
        <v>764.69874275999996</v>
      </c>
      <c r="BU32" s="23">
        <v>801.88962708999986</v>
      </c>
      <c r="BV32" s="23">
        <v>768.4848055399998</v>
      </c>
      <c r="BW32" s="23">
        <v>750.41705414</v>
      </c>
      <c r="BX32" s="23">
        <v>0</v>
      </c>
      <c r="BY32" s="39">
        <v>928.25813981181079</v>
      </c>
      <c r="BZ32" s="39">
        <v>956.19222425656585</v>
      </c>
      <c r="CA32" s="39">
        <v>904.59972573961898</v>
      </c>
      <c r="CB32" s="39">
        <v>843.6788856285192</v>
      </c>
      <c r="CC32" s="39">
        <v>0</v>
      </c>
      <c r="CD32" s="23">
        <v>2.1365846499999996</v>
      </c>
      <c r="CE32" s="23">
        <v>2.0684305599999999</v>
      </c>
      <c r="CF32" s="23">
        <v>2.5350782999999999</v>
      </c>
      <c r="CG32" s="23">
        <v>2.4461532199999998</v>
      </c>
      <c r="CH32" s="23">
        <v>0</v>
      </c>
      <c r="CI32" s="39">
        <v>2.5935731051436108</v>
      </c>
      <c r="CJ32" s="39">
        <v>2.4664456941088155</v>
      </c>
      <c r="CK32" s="39">
        <v>2.9840943091868279</v>
      </c>
      <c r="CL32" s="39">
        <v>2.7501611421815997</v>
      </c>
      <c r="CM32" s="39">
        <v>0</v>
      </c>
      <c r="CN32" s="23">
        <v>578.39162241999998</v>
      </c>
      <c r="CO32" s="23">
        <v>527.86408305000009</v>
      </c>
      <c r="CP32" s="23">
        <v>560.13342231999991</v>
      </c>
      <c r="CQ32" s="23">
        <v>615.18982063999988</v>
      </c>
      <c r="CR32" s="23">
        <v>0</v>
      </c>
      <c r="CS32" s="39">
        <v>702.10228092244813</v>
      </c>
      <c r="CT32" s="39">
        <v>629.43766152506032</v>
      </c>
      <c r="CU32" s="39">
        <v>659.34490383608818</v>
      </c>
      <c r="CV32" s="39">
        <v>691.64561154913906</v>
      </c>
      <c r="CW32" s="39">
        <v>0</v>
      </c>
      <c r="CX32" s="31"/>
      <c r="CY32" s="31"/>
      <c r="CZ32" s="31"/>
      <c r="DA32" s="31"/>
      <c r="DB32" s="31"/>
      <c r="DC32" s="39"/>
      <c r="DD32" s="39"/>
      <c r="DE32" s="39"/>
      <c r="DF32" s="39"/>
      <c r="DG32" s="39"/>
      <c r="DH32" s="39"/>
      <c r="DI32" s="39"/>
      <c r="DJ32" s="39"/>
      <c r="DK32" s="39"/>
      <c r="DL32" s="39"/>
      <c r="DM32" s="24">
        <v>10661.839</v>
      </c>
      <c r="DN32" s="24">
        <v>10604.701999999999</v>
      </c>
      <c r="DO32" s="24">
        <v>10543.346</v>
      </c>
      <c r="DP32" s="24">
        <v>10481.118</v>
      </c>
      <c r="DQ32" s="24">
        <v>10384.971</v>
      </c>
      <c r="DR32" s="24">
        <v>10341.277</v>
      </c>
      <c r="DS32" s="24">
        <v>10741.164999999999</v>
      </c>
      <c r="DT32" s="24">
        <v>10724.598999999998</v>
      </c>
      <c r="DU32" s="24">
        <v>10718.564999999999</v>
      </c>
      <c r="DV32" s="24">
        <v>10678.632</v>
      </c>
      <c r="DW32" s="24">
        <v>0</v>
      </c>
      <c r="DX32" s="24">
        <v>137503</v>
      </c>
      <c r="DY32" s="24">
        <v>186138</v>
      </c>
      <c r="DZ32" s="24">
        <v>163974</v>
      </c>
      <c r="EA32" s="24">
        <v>156697</v>
      </c>
      <c r="EB32" s="28">
        <v>182900</v>
      </c>
      <c r="EC32" s="28">
        <v>187178</v>
      </c>
      <c r="ED32" s="24">
        <v>61446</v>
      </c>
      <c r="EE32" s="24">
        <v>80454</v>
      </c>
      <c r="EF32" s="24">
        <v>103101</v>
      </c>
      <c r="EG32" s="24">
        <v>119650</v>
      </c>
      <c r="EH32" s="24">
        <v>160761</v>
      </c>
      <c r="EI32" s="24">
        <v>169393</v>
      </c>
      <c r="EJ32" s="24">
        <v>76057</v>
      </c>
      <c r="EK32" s="24">
        <v>105684</v>
      </c>
      <c r="EL32" s="24">
        <v>60873</v>
      </c>
      <c r="EM32" s="24">
        <v>37047</v>
      </c>
      <c r="EN32" s="24">
        <v>22139</v>
      </c>
      <c r="EO32" s="24">
        <v>17785</v>
      </c>
      <c r="EP32" s="24">
        <v>0</v>
      </c>
      <c r="EQ32" s="24">
        <v>0</v>
      </c>
      <c r="ER32" s="24">
        <v>0</v>
      </c>
      <c r="ES32" s="24">
        <v>0</v>
      </c>
      <c r="ET32" s="24">
        <v>0</v>
      </c>
      <c r="EU32" s="24">
        <v>0</v>
      </c>
      <c r="EV32">
        <v>72.819999999999993</v>
      </c>
      <c r="EW32">
        <v>75.39</v>
      </c>
      <c r="EX32">
        <v>77.91</v>
      </c>
      <c r="EY32">
        <v>78.930000000000007</v>
      </c>
      <c r="EZ32">
        <v>79.459999999999994</v>
      </c>
      <c r="FA32">
        <v>77.19</v>
      </c>
      <c r="FD32">
        <v>68</v>
      </c>
      <c r="FE32">
        <v>42.38</v>
      </c>
      <c r="FF32">
        <v>63.06</v>
      </c>
      <c r="FG32">
        <v>36.981999999999999</v>
      </c>
      <c r="FH32" s="22" t="s">
        <v>75</v>
      </c>
      <c r="FI32" s="43">
        <v>23160.970872902279</v>
      </c>
      <c r="FJ32" s="43">
        <v>23478.823343725195</v>
      </c>
      <c r="FK32" s="43">
        <v>21094.011187200002</v>
      </c>
      <c r="FL32" s="43">
        <v>22496.842799999999</v>
      </c>
      <c r="FM32" s="43">
        <v>22704.21</v>
      </c>
      <c r="FN32" s="23"/>
      <c r="FO32" s="23"/>
      <c r="FP32" s="23"/>
      <c r="FQ32" s="23"/>
      <c r="FR32" s="23"/>
      <c r="FS32" s="23"/>
      <c r="FT32" s="23"/>
      <c r="FU32" s="23"/>
      <c r="FV32" s="14">
        <v>0</v>
      </c>
      <c r="FW32" s="14">
        <v>0</v>
      </c>
      <c r="FX32" s="14">
        <v>0</v>
      </c>
      <c r="FY32" s="14">
        <v>0</v>
      </c>
      <c r="FZ32" s="102">
        <v>0</v>
      </c>
      <c r="GA32" s="102">
        <v>0</v>
      </c>
      <c r="GB32" s="102">
        <v>0</v>
      </c>
      <c r="GC32" s="102">
        <v>0</v>
      </c>
      <c r="GD32" s="102">
        <v>0</v>
      </c>
      <c r="GE32" s="102">
        <v>0</v>
      </c>
      <c r="GF32" s="102">
        <v>0</v>
      </c>
      <c r="GG32" s="102">
        <v>0</v>
      </c>
    </row>
    <row r="33" spans="1:189" x14ac:dyDescent="0.35">
      <c r="A33" t="s">
        <v>533</v>
      </c>
      <c r="B33" s="22" t="s">
        <v>76</v>
      </c>
      <c r="C33" s="22" t="s">
        <v>14</v>
      </c>
      <c r="D33" s="22" t="s">
        <v>539</v>
      </c>
      <c r="F33" s="22" t="s">
        <v>77</v>
      </c>
      <c r="G33" s="24">
        <v>3055.7821461595704</v>
      </c>
      <c r="H33" s="24">
        <v>2997.3099718762296</v>
      </c>
      <c r="I33" s="24">
        <v>3082.8846532456</v>
      </c>
      <c r="J33" s="24">
        <v>3235.8095042987097</v>
      </c>
      <c r="K33" s="24">
        <v>0</v>
      </c>
      <c r="L33" s="24">
        <v>2633.8085166403498</v>
      </c>
      <c r="M33" s="24">
        <v>2708.4026506323698</v>
      </c>
      <c r="N33" s="24">
        <v>2713.4838521753604</v>
      </c>
      <c r="O33" s="24">
        <v>2748.4935054183402</v>
      </c>
      <c r="P33" s="24">
        <v>0</v>
      </c>
      <c r="Q33" s="43">
        <v>3386.0840323887574</v>
      </c>
      <c r="R33" s="43">
        <v>3481.9839447872623</v>
      </c>
      <c r="S33" s="43">
        <v>3488.516452864963</v>
      </c>
      <c r="T33" s="43">
        <v>3533.5256580051819</v>
      </c>
      <c r="U33" s="43">
        <v>0</v>
      </c>
      <c r="V33" s="23">
        <v>54545.135857765032</v>
      </c>
      <c r="W33" s="23">
        <v>53309.20359050652</v>
      </c>
      <c r="X33" s="23">
        <v>54693.076680426471</v>
      </c>
      <c r="Y33" s="23">
        <v>57116.295770722012</v>
      </c>
      <c r="Z33" s="23">
        <v>0</v>
      </c>
      <c r="AA33" s="23">
        <v>47012.986035027599</v>
      </c>
      <c r="AB33" s="23">
        <v>48170.789695551197</v>
      </c>
      <c r="AC33" s="23">
        <v>48139.582595762797</v>
      </c>
      <c r="AD33" s="23">
        <v>48514.527128631082</v>
      </c>
      <c r="AE33" s="23">
        <v>0</v>
      </c>
      <c r="AF33" s="39">
        <v>60440.962325986809</v>
      </c>
      <c r="AG33" s="39">
        <v>61929.461001107295</v>
      </c>
      <c r="AH33" s="39">
        <v>61889.340445029266</v>
      </c>
      <c r="AI33" s="39">
        <v>62371.377649995185</v>
      </c>
      <c r="AJ33" s="39">
        <v>0</v>
      </c>
      <c r="AP33" s="39">
        <v>0</v>
      </c>
      <c r="AQ33" s="39">
        <v>0</v>
      </c>
      <c r="AR33" s="39">
        <v>0</v>
      </c>
      <c r="AS33" s="39">
        <v>0</v>
      </c>
      <c r="AT33" s="39">
        <v>0</v>
      </c>
      <c r="AZ33" s="23"/>
      <c r="BA33" s="23"/>
      <c r="BB33" s="23"/>
      <c r="BC33" s="23"/>
      <c r="BD33" s="23"/>
      <c r="BE33" s="39">
        <v>0</v>
      </c>
      <c r="BF33" s="39">
        <v>0</v>
      </c>
      <c r="BG33" s="39">
        <v>0</v>
      </c>
      <c r="BH33" s="39">
        <v>0</v>
      </c>
      <c r="BI33" s="39">
        <v>0</v>
      </c>
      <c r="BJ33" s="23"/>
      <c r="BK33" s="23"/>
      <c r="BL33" s="23"/>
      <c r="BM33" s="23"/>
      <c r="BN33" s="23"/>
      <c r="BO33" s="39">
        <v>0</v>
      </c>
      <c r="BP33" s="39">
        <v>0</v>
      </c>
      <c r="BQ33" s="39">
        <v>0</v>
      </c>
      <c r="BR33" s="39">
        <v>0</v>
      </c>
      <c r="BS33" s="39">
        <v>0</v>
      </c>
      <c r="BT33" s="23"/>
      <c r="BU33" s="23"/>
      <c r="BV33" s="23"/>
      <c r="BW33" s="23"/>
      <c r="BX33" s="23"/>
      <c r="BY33" s="39">
        <v>0</v>
      </c>
      <c r="BZ33" s="39">
        <v>0</v>
      </c>
      <c r="CA33" s="39">
        <v>0</v>
      </c>
      <c r="CB33" s="39">
        <v>0</v>
      </c>
      <c r="CC33" s="39">
        <v>0</v>
      </c>
      <c r="CD33" s="23"/>
      <c r="CE33" s="23"/>
      <c r="CF33" s="23"/>
      <c r="CG33" s="23"/>
      <c r="CH33" s="23"/>
      <c r="CI33" s="39">
        <v>0</v>
      </c>
      <c r="CJ33" s="39">
        <v>0</v>
      </c>
      <c r="CK33" s="39">
        <v>0</v>
      </c>
      <c r="CL33" s="39">
        <v>0</v>
      </c>
      <c r="CM33" s="39">
        <v>0</v>
      </c>
      <c r="CN33" s="23"/>
      <c r="CO33" s="23"/>
      <c r="CP33" s="23"/>
      <c r="CQ33" s="23"/>
      <c r="CR33" s="23"/>
      <c r="CS33" s="39">
        <v>0</v>
      </c>
      <c r="CT33" s="39">
        <v>0</v>
      </c>
      <c r="CU33" s="39">
        <v>0</v>
      </c>
      <c r="CV33" s="39">
        <v>0</v>
      </c>
      <c r="CW33" s="39">
        <v>0</v>
      </c>
      <c r="CX33" s="31"/>
      <c r="CY33" s="31"/>
      <c r="CZ33" s="31"/>
      <c r="DA33" s="31"/>
      <c r="DB33" s="31"/>
      <c r="DC33" s="39"/>
      <c r="DD33" s="39"/>
      <c r="DE33" s="39"/>
      <c r="DF33" s="39"/>
      <c r="DG33" s="39"/>
      <c r="DH33" s="39"/>
      <c r="DI33" s="39"/>
      <c r="DJ33" s="39"/>
      <c r="DK33" s="39"/>
      <c r="DL33" s="39"/>
      <c r="DM33" s="24">
        <v>55.935000000000002</v>
      </c>
      <c r="DN33" s="24">
        <v>55.927</v>
      </c>
      <c r="DO33" s="24">
        <v>55.933999999999997</v>
      </c>
      <c r="DP33" s="24">
        <v>56.119</v>
      </c>
      <c r="DQ33" s="24">
        <v>56.466000000000001</v>
      </c>
      <c r="DR33" s="24">
        <v>56.643000000000001</v>
      </c>
      <c r="DS33" s="24"/>
      <c r="DT33" s="24"/>
      <c r="DU33" s="24"/>
      <c r="DV33" s="24"/>
      <c r="DW33" s="24"/>
      <c r="DX33" s="24"/>
      <c r="DY33" s="24"/>
      <c r="DZ33" s="24"/>
      <c r="EA33" s="24"/>
      <c r="EB33" s="28"/>
      <c r="EC33" s="28"/>
      <c r="ED33" s="24"/>
      <c r="EE33" s="24"/>
      <c r="EF33" s="24"/>
      <c r="EG33" s="24"/>
      <c r="EH33" s="24"/>
      <c r="EI33" s="24"/>
      <c r="EJ33" s="24"/>
      <c r="EK33" s="24"/>
      <c r="EL33" s="24"/>
      <c r="EM33" s="24"/>
      <c r="EN33" s="24"/>
      <c r="EO33" s="24"/>
      <c r="EP33" s="24"/>
      <c r="EQ33" s="24"/>
      <c r="ER33" s="24"/>
      <c r="ES33" s="24"/>
      <c r="ET33" s="24"/>
      <c r="EU33" s="24"/>
      <c r="FH33" s="22" t="s">
        <v>77</v>
      </c>
      <c r="FI33" s="43">
        <v>0</v>
      </c>
      <c r="FJ33" s="43">
        <v>0</v>
      </c>
      <c r="FK33" s="43">
        <v>0</v>
      </c>
      <c r="FL33" s="43">
        <v>0</v>
      </c>
      <c r="FM33" s="43">
        <v>0</v>
      </c>
      <c r="FN33" s="23"/>
      <c r="FO33" s="23"/>
      <c r="FP33" s="23"/>
      <c r="FQ33" s="23"/>
      <c r="FR33" s="23"/>
      <c r="FS33" s="23"/>
      <c r="FT33" s="23"/>
      <c r="FU33" s="23"/>
      <c r="FV33" s="14">
        <v>0</v>
      </c>
      <c r="FW33" s="14">
        <v>0</v>
      </c>
      <c r="FX33" s="14">
        <v>0</v>
      </c>
      <c r="FY33" s="14">
        <v>0</v>
      </c>
      <c r="FZ33" s="102">
        <v>0</v>
      </c>
      <c r="GA33" s="102">
        <v>0</v>
      </c>
      <c r="GB33" s="102">
        <v>0</v>
      </c>
      <c r="GC33" s="102">
        <v>0</v>
      </c>
      <c r="GD33" s="102">
        <v>0</v>
      </c>
      <c r="GE33" s="102">
        <v>0</v>
      </c>
      <c r="GF33" s="102">
        <v>0</v>
      </c>
      <c r="GG33" s="102">
        <v>0</v>
      </c>
    </row>
    <row r="34" spans="1:189" x14ac:dyDescent="0.35">
      <c r="A34" t="s">
        <v>533</v>
      </c>
      <c r="B34" s="22" t="s">
        <v>78</v>
      </c>
      <c r="C34" s="22" t="s">
        <v>14</v>
      </c>
      <c r="D34" s="22" t="s">
        <v>541</v>
      </c>
      <c r="F34" s="22" t="s">
        <v>79</v>
      </c>
      <c r="G34" s="24">
        <v>6056</v>
      </c>
      <c r="H34" s="24">
        <v>6366</v>
      </c>
      <c r="I34" s="24">
        <v>5886</v>
      </c>
      <c r="J34" s="24">
        <v>6123</v>
      </c>
      <c r="K34" s="24">
        <v>0</v>
      </c>
      <c r="L34" s="24">
        <v>5814.8298453139196</v>
      </c>
      <c r="M34" s="24">
        <v>5965.7410373066396</v>
      </c>
      <c r="N34" s="24">
        <v>5286.1130118289302</v>
      </c>
      <c r="O34" s="24">
        <v>5342.04513193812</v>
      </c>
      <c r="P34" s="24">
        <v>0</v>
      </c>
      <c r="Q34" s="43">
        <v>7475.6772809705662</v>
      </c>
      <c r="R34" s="43">
        <v>7669.6921359939397</v>
      </c>
      <c r="S34" s="43">
        <v>6795.9469147697901</v>
      </c>
      <c r="T34" s="43">
        <v>6867.8545183798515</v>
      </c>
      <c r="U34" s="43">
        <v>0</v>
      </c>
      <c r="V34" s="23">
        <v>35902.725903793027</v>
      </c>
      <c r="W34" s="23">
        <v>37752.633077142047</v>
      </c>
      <c r="X34" s="23">
        <v>34780.861662461371</v>
      </c>
      <c r="Y34" s="23">
        <v>35904.863546272296</v>
      </c>
      <c r="Z34" s="23">
        <v>0</v>
      </c>
      <c r="AA34" s="23">
        <v>34472.959397870029</v>
      </c>
      <c r="AB34" s="23">
        <v>35378.95576730858</v>
      </c>
      <c r="AC34" s="23">
        <v>31236.079747971322</v>
      </c>
      <c r="AD34" s="23">
        <v>31325.396295976901</v>
      </c>
      <c r="AE34" s="23">
        <v>0</v>
      </c>
      <c r="AF34" s="39">
        <v>44319.219346746868</v>
      </c>
      <c r="AG34" s="39">
        <v>45483.988850898699</v>
      </c>
      <c r="AH34" s="39">
        <v>40157.813372076016</v>
      </c>
      <c r="AI34" s="39">
        <v>40272.640754218264</v>
      </c>
      <c r="AJ34" s="39">
        <v>0</v>
      </c>
      <c r="AP34" s="39">
        <v>0</v>
      </c>
      <c r="AQ34" s="39">
        <v>0</v>
      </c>
      <c r="AR34" s="39">
        <v>0</v>
      </c>
      <c r="AS34" s="39">
        <v>0</v>
      </c>
      <c r="AT34" s="39">
        <v>0</v>
      </c>
      <c r="AZ34" s="23"/>
      <c r="BA34" s="23"/>
      <c r="BB34" s="23"/>
      <c r="BC34" s="23"/>
      <c r="BD34" s="23"/>
      <c r="BE34" s="39">
        <v>0</v>
      </c>
      <c r="BF34" s="39">
        <v>0</v>
      </c>
      <c r="BG34" s="39">
        <v>0</v>
      </c>
      <c r="BH34" s="39">
        <v>0</v>
      </c>
      <c r="BI34" s="39">
        <v>0</v>
      </c>
      <c r="BJ34" s="23"/>
      <c r="BK34" s="23"/>
      <c r="BL34" s="23"/>
      <c r="BM34" s="23"/>
      <c r="BN34" s="23"/>
      <c r="BO34" s="39">
        <v>0</v>
      </c>
      <c r="BP34" s="39">
        <v>0</v>
      </c>
      <c r="BQ34" s="39">
        <v>0</v>
      </c>
      <c r="BR34" s="39">
        <v>0</v>
      </c>
      <c r="BS34" s="39">
        <v>0</v>
      </c>
      <c r="BT34" s="23"/>
      <c r="BU34" s="23"/>
      <c r="BV34" s="23"/>
      <c r="BW34" s="23"/>
      <c r="BX34" s="23"/>
      <c r="BY34" s="39">
        <v>0</v>
      </c>
      <c r="BZ34" s="39">
        <v>0</v>
      </c>
      <c r="CA34" s="39">
        <v>0</v>
      </c>
      <c r="CB34" s="39">
        <v>0</v>
      </c>
      <c r="CC34" s="39">
        <v>0</v>
      </c>
      <c r="CD34" s="23"/>
      <c r="CE34" s="23"/>
      <c r="CF34" s="23"/>
      <c r="CG34" s="23"/>
      <c r="CH34" s="23"/>
      <c r="CI34" s="39">
        <v>0</v>
      </c>
      <c r="CJ34" s="39">
        <v>0</v>
      </c>
      <c r="CK34" s="39">
        <v>0</v>
      </c>
      <c r="CL34" s="39">
        <v>0</v>
      </c>
      <c r="CM34" s="39">
        <v>0</v>
      </c>
      <c r="CN34" s="23"/>
      <c r="CO34" s="23"/>
      <c r="CP34" s="23"/>
      <c r="CQ34" s="23"/>
      <c r="CR34" s="23"/>
      <c r="CS34" s="39">
        <v>0</v>
      </c>
      <c r="CT34" s="39">
        <v>0</v>
      </c>
      <c r="CU34" s="39">
        <v>0</v>
      </c>
      <c r="CV34" s="39">
        <v>0</v>
      </c>
      <c r="CW34" s="39">
        <v>0</v>
      </c>
      <c r="CX34" s="31"/>
      <c r="CY34" s="31"/>
      <c r="CZ34" s="31"/>
      <c r="DA34" s="31"/>
      <c r="DB34" s="31"/>
      <c r="DC34" s="39"/>
      <c r="DD34" s="39"/>
      <c r="DE34" s="39"/>
      <c r="DF34" s="39"/>
      <c r="DG34" s="39"/>
      <c r="DH34" s="39"/>
      <c r="DI34" s="39"/>
      <c r="DJ34" s="39"/>
      <c r="DK34" s="39"/>
      <c r="DL34" s="39"/>
      <c r="DM34" s="24">
        <v>168.684</v>
      </c>
      <c r="DN34" s="24">
        <v>168.672</v>
      </c>
      <c r="DO34" s="24">
        <v>168.57599999999999</v>
      </c>
      <c r="DP34" s="24">
        <v>169.886</v>
      </c>
      <c r="DQ34" s="24">
        <v>171.774</v>
      </c>
      <c r="DR34" s="24">
        <v>172.952</v>
      </c>
      <c r="DS34" s="24"/>
      <c r="DT34" s="24"/>
      <c r="DU34" s="24"/>
      <c r="DV34" s="24"/>
      <c r="DW34" s="24"/>
      <c r="DX34" s="24"/>
      <c r="DY34" s="24"/>
      <c r="DZ34" s="24"/>
      <c r="EA34" s="24"/>
      <c r="EB34" s="28"/>
      <c r="EC34" s="28"/>
      <c r="ED34" s="24"/>
      <c r="EE34" s="24"/>
      <c r="EF34" s="24"/>
      <c r="EG34" s="24"/>
      <c r="EH34" s="24"/>
      <c r="EI34" s="24"/>
      <c r="EJ34" s="24"/>
      <c r="EK34" s="24"/>
      <c r="EL34" s="24"/>
      <c r="EM34" s="24"/>
      <c r="EN34" s="24"/>
      <c r="EO34" s="24"/>
      <c r="EP34" s="24"/>
      <c r="EQ34" s="24"/>
      <c r="ER34" s="24"/>
      <c r="ES34" s="24"/>
      <c r="ET34" s="24"/>
      <c r="EU34" s="24"/>
      <c r="FH34" s="22" t="s">
        <v>79</v>
      </c>
      <c r="FI34" s="43">
        <v>0</v>
      </c>
      <c r="FJ34" s="43">
        <v>0</v>
      </c>
      <c r="FK34" s="43">
        <v>0</v>
      </c>
      <c r="FL34" s="43">
        <v>0</v>
      </c>
      <c r="FM34" s="43">
        <v>0</v>
      </c>
      <c r="FN34" s="23"/>
      <c r="FO34" s="23"/>
      <c r="FP34" s="23"/>
      <c r="FQ34" s="23"/>
      <c r="FR34" s="23"/>
      <c r="FS34" s="23"/>
      <c r="FT34" s="23"/>
      <c r="FU34" s="23"/>
      <c r="FV34" s="14">
        <v>0</v>
      </c>
      <c r="FW34" s="14">
        <v>0</v>
      </c>
      <c r="FX34" s="14">
        <v>0</v>
      </c>
      <c r="FY34" s="14">
        <v>0</v>
      </c>
      <c r="FZ34" s="102">
        <v>0</v>
      </c>
      <c r="GA34" s="102">
        <v>0</v>
      </c>
      <c r="GB34" s="102">
        <v>0</v>
      </c>
      <c r="GC34" s="102">
        <v>0</v>
      </c>
      <c r="GD34" s="102">
        <v>0</v>
      </c>
      <c r="GE34" s="102">
        <v>0</v>
      </c>
      <c r="GF34" s="102">
        <v>0</v>
      </c>
      <c r="GG34" s="102">
        <v>0</v>
      </c>
    </row>
    <row r="35" spans="1:189" x14ac:dyDescent="0.35">
      <c r="A35" t="s">
        <v>533</v>
      </c>
      <c r="B35" s="22" t="s">
        <v>82</v>
      </c>
      <c r="C35" s="22" t="s">
        <v>14</v>
      </c>
      <c r="D35" s="22" t="s">
        <v>541</v>
      </c>
      <c r="F35" s="22" t="s">
        <v>83</v>
      </c>
      <c r="G35" s="24">
        <v>361731.07099572604</v>
      </c>
      <c r="H35" s="24">
        <v>363074.54507238895</v>
      </c>
      <c r="I35" s="24">
        <v>344943.14959005796</v>
      </c>
      <c r="J35" s="24">
        <v>368911.38784541801</v>
      </c>
      <c r="K35" s="24">
        <v>359838.58349006297</v>
      </c>
      <c r="L35" s="24">
        <v>337457.353723715</v>
      </c>
      <c r="M35" s="24">
        <v>331813.61012374295</v>
      </c>
      <c r="N35" s="24">
        <v>310097.075921454</v>
      </c>
      <c r="O35" s="24">
        <v>330072.67314484005</v>
      </c>
      <c r="P35" s="24">
        <v>318598.25823225296</v>
      </c>
      <c r="Q35" s="43">
        <v>433842.83627178648</v>
      </c>
      <c r="R35" s="43">
        <v>426587.11135252082</v>
      </c>
      <c r="S35" s="43">
        <v>398667.84188528027</v>
      </c>
      <c r="T35" s="43">
        <v>424348.92324263579</v>
      </c>
      <c r="U35" s="43">
        <v>409597.15489234001</v>
      </c>
      <c r="V35" s="23">
        <v>48537.56688883427</v>
      </c>
      <c r="W35" s="23">
        <v>48359.001195059747</v>
      </c>
      <c r="X35" s="23">
        <v>46109.229994660913</v>
      </c>
      <c r="Y35" s="23">
        <v>49764.793115622022</v>
      </c>
      <c r="Z35" s="23">
        <v>48983.621716293434</v>
      </c>
      <c r="AA35" s="23">
        <v>45280.486504537308</v>
      </c>
      <c r="AB35" s="23">
        <v>44195.262340167435</v>
      </c>
      <c r="AC35" s="23">
        <v>41451.286715874063</v>
      </c>
      <c r="AD35" s="23">
        <v>44525.592956366447</v>
      </c>
      <c r="AE35" s="23">
        <v>43369.714301772779</v>
      </c>
      <c r="AF35" s="39">
        <v>58213.621591362229</v>
      </c>
      <c r="AG35" s="39">
        <v>56818.432764490863</v>
      </c>
      <c r="AH35" s="39">
        <v>53290.71539704319</v>
      </c>
      <c r="AI35" s="39">
        <v>57243.113305180814</v>
      </c>
      <c r="AJ35" s="39">
        <v>55757.089461393138</v>
      </c>
      <c r="AP35" s="39">
        <v>0</v>
      </c>
      <c r="AQ35" s="39">
        <v>0</v>
      </c>
      <c r="AR35" s="39">
        <v>0</v>
      </c>
      <c r="AS35" s="39">
        <v>0</v>
      </c>
      <c r="AT35" s="39">
        <v>0</v>
      </c>
      <c r="AZ35" s="23"/>
      <c r="BA35" s="23"/>
      <c r="BB35" s="23"/>
      <c r="BC35" s="23"/>
      <c r="BD35" s="23"/>
      <c r="BE35" s="39">
        <v>0</v>
      </c>
      <c r="BF35" s="39">
        <v>0</v>
      </c>
      <c r="BG35" s="39">
        <v>0</v>
      </c>
      <c r="BH35" s="39">
        <v>0</v>
      </c>
      <c r="BI35" s="39">
        <v>0</v>
      </c>
      <c r="BJ35" s="23"/>
      <c r="BK35" s="23"/>
      <c r="BL35" s="23"/>
      <c r="BM35" s="23"/>
      <c r="BN35" s="23"/>
      <c r="BO35" s="39">
        <v>0</v>
      </c>
      <c r="BP35" s="39">
        <v>0</v>
      </c>
      <c r="BQ35" s="39">
        <v>0</v>
      </c>
      <c r="BR35" s="39">
        <v>0</v>
      </c>
      <c r="BS35" s="39">
        <v>0</v>
      </c>
      <c r="BT35" s="23"/>
      <c r="BU35" s="23"/>
      <c r="BV35" s="23"/>
      <c r="BW35" s="23"/>
      <c r="BX35" s="23"/>
      <c r="BY35" s="39">
        <v>0</v>
      </c>
      <c r="BZ35" s="39">
        <v>0</v>
      </c>
      <c r="CA35" s="39">
        <v>0</v>
      </c>
      <c r="CB35" s="39">
        <v>0</v>
      </c>
      <c r="CC35" s="39">
        <v>0</v>
      </c>
      <c r="CD35" s="23"/>
      <c r="CE35" s="23"/>
      <c r="CF35" s="23"/>
      <c r="CG35" s="23"/>
      <c r="CH35" s="23"/>
      <c r="CI35" s="39">
        <v>0</v>
      </c>
      <c r="CJ35" s="39">
        <v>0</v>
      </c>
      <c r="CK35" s="39">
        <v>0</v>
      </c>
      <c r="CL35" s="39">
        <v>0</v>
      </c>
      <c r="CM35" s="39">
        <v>0</v>
      </c>
      <c r="CN35" s="23"/>
      <c r="CO35" s="23"/>
      <c r="CP35" s="23"/>
      <c r="CQ35" s="23"/>
      <c r="CR35" s="23"/>
      <c r="CS35" s="39">
        <v>0</v>
      </c>
      <c r="CT35" s="39">
        <v>0</v>
      </c>
      <c r="CU35" s="39">
        <v>0</v>
      </c>
      <c r="CV35" s="39">
        <v>0</v>
      </c>
      <c r="CW35" s="39">
        <v>0</v>
      </c>
      <c r="CX35" s="31"/>
      <c r="CY35" s="31"/>
      <c r="CZ35" s="31"/>
      <c r="DA35" s="31"/>
      <c r="DB35" s="31"/>
      <c r="DC35" s="39"/>
      <c r="DD35" s="39"/>
      <c r="DE35" s="39"/>
      <c r="DF35" s="39"/>
      <c r="DG35" s="39"/>
      <c r="DH35" s="39"/>
      <c r="DI35" s="39"/>
      <c r="DJ35" s="39"/>
      <c r="DK35" s="39"/>
      <c r="DL35" s="39"/>
      <c r="DM35" s="24">
        <v>7472.7740000000003</v>
      </c>
      <c r="DN35" s="24">
        <v>7490.3360000000002</v>
      </c>
      <c r="DO35" s="24">
        <v>7501.9070000000002</v>
      </c>
      <c r="DP35" s="24">
        <v>7500.0079999999998</v>
      </c>
      <c r="DQ35" s="24">
        <v>7488.8649999999998</v>
      </c>
      <c r="DR35" s="24">
        <v>7491.6080000000002</v>
      </c>
      <c r="DS35" s="24"/>
      <c r="DT35" s="24"/>
      <c r="DU35" s="24"/>
      <c r="DV35" s="24"/>
      <c r="DW35" s="24"/>
      <c r="DX35" s="24">
        <v>128</v>
      </c>
      <c r="DY35" s="24">
        <v>128</v>
      </c>
      <c r="DZ35" s="24">
        <v>245</v>
      </c>
      <c r="EA35" s="24">
        <v>271</v>
      </c>
      <c r="EB35" s="28">
        <v>285</v>
      </c>
      <c r="EC35" s="28">
        <v>304</v>
      </c>
      <c r="ED35" s="24">
        <v>128</v>
      </c>
      <c r="EE35" s="24">
        <v>128</v>
      </c>
      <c r="EF35" s="24">
        <v>245</v>
      </c>
      <c r="EG35" s="24">
        <v>271</v>
      </c>
      <c r="EH35" s="24">
        <v>285</v>
      </c>
      <c r="EI35" s="24">
        <v>304</v>
      </c>
      <c r="EJ35" s="24">
        <v>0</v>
      </c>
      <c r="EK35" s="24">
        <v>0</v>
      </c>
      <c r="EL35" s="24">
        <v>0</v>
      </c>
      <c r="EM35" s="24">
        <v>0</v>
      </c>
      <c r="EN35" s="24">
        <v>0</v>
      </c>
      <c r="EO35" s="24">
        <v>0</v>
      </c>
      <c r="EP35" s="24">
        <v>0</v>
      </c>
      <c r="EQ35" s="24">
        <v>0</v>
      </c>
      <c r="ER35" s="24">
        <v>0</v>
      </c>
      <c r="ES35" s="24">
        <v>0</v>
      </c>
      <c r="ET35" s="24">
        <v>0</v>
      </c>
      <c r="EU35" s="24">
        <v>0</v>
      </c>
      <c r="FH35" s="22" t="s">
        <v>83</v>
      </c>
      <c r="FI35" s="43">
        <v>60755.06248368758</v>
      </c>
      <c r="FJ35" s="43">
        <v>60193.550146838388</v>
      </c>
      <c r="FK35" s="43">
        <v>57149.232318000002</v>
      </c>
      <c r="FL35" s="43">
        <v>61127.103599999995</v>
      </c>
      <c r="FM35" s="43">
        <v>56599.17</v>
      </c>
      <c r="FN35" s="23"/>
      <c r="FO35" s="23"/>
      <c r="FP35" s="23"/>
      <c r="FQ35" s="23"/>
      <c r="FR35" s="23"/>
      <c r="FS35" s="23"/>
      <c r="FT35" s="23"/>
      <c r="FU35" s="23"/>
      <c r="FV35" s="14">
        <v>0</v>
      </c>
      <c r="FW35" s="14">
        <v>0</v>
      </c>
      <c r="FX35" s="14">
        <v>0</v>
      </c>
      <c r="FY35" s="14">
        <v>0</v>
      </c>
      <c r="FZ35" s="102">
        <v>0</v>
      </c>
      <c r="GA35" s="102">
        <v>0</v>
      </c>
      <c r="GB35" s="102">
        <v>0</v>
      </c>
      <c r="GC35" s="102">
        <v>0</v>
      </c>
      <c r="GD35" s="102">
        <v>0</v>
      </c>
      <c r="GE35" s="102">
        <v>0</v>
      </c>
      <c r="GF35" s="102">
        <v>0</v>
      </c>
      <c r="GG35" s="102">
        <v>0</v>
      </c>
    </row>
    <row r="36" spans="1:189" x14ac:dyDescent="0.35">
      <c r="A36" t="s">
        <v>533</v>
      </c>
      <c r="B36" s="22" t="s">
        <v>84</v>
      </c>
      <c r="C36" s="22" t="s">
        <v>14</v>
      </c>
      <c r="D36" s="22" t="s">
        <v>539</v>
      </c>
      <c r="F36" s="22" t="s">
        <v>85</v>
      </c>
      <c r="G36" s="24">
        <v>61481.309636128899</v>
      </c>
      <c r="H36" s="24">
        <v>61470.295887838402</v>
      </c>
      <c r="I36" s="24">
        <v>57760.024673935899</v>
      </c>
      <c r="J36" s="24">
        <v>69081.236641246898</v>
      </c>
      <c r="K36" s="24">
        <v>71600.049650195011</v>
      </c>
      <c r="L36" s="24">
        <v>55995.497411678596</v>
      </c>
      <c r="M36" s="24">
        <v>57899.185639442003</v>
      </c>
      <c r="N36" s="24">
        <v>52924.821247439904</v>
      </c>
      <c r="O36" s="24">
        <v>60220.479616665601</v>
      </c>
      <c r="P36" s="24">
        <v>64042.742435419095</v>
      </c>
      <c r="Q36" s="43">
        <v>71989.082909189252</v>
      </c>
      <c r="R36" s="43">
        <v>74436.507720047783</v>
      </c>
      <c r="S36" s="43">
        <v>68041.35190950807</v>
      </c>
      <c r="T36" s="43">
        <v>77420.815964590656</v>
      </c>
      <c r="U36" s="43">
        <v>82334.803832882506</v>
      </c>
      <c r="V36" s="23">
        <v>15040.036918279127</v>
      </c>
      <c r="W36" s="23">
        <v>15120.902902682412</v>
      </c>
      <c r="X36" s="23">
        <v>14269.908854933165</v>
      </c>
      <c r="Y36" s="23">
        <v>17809.032390112636</v>
      </c>
      <c r="Z36" s="23">
        <v>18570.40399683447</v>
      </c>
      <c r="AA36" s="23">
        <v>13698.054796057142</v>
      </c>
      <c r="AB36" s="23">
        <v>14242.45566990344</v>
      </c>
      <c r="AC36" s="23">
        <v>13075.347173551238</v>
      </c>
      <c r="AD36" s="23">
        <v>15524.743391767357</v>
      </c>
      <c r="AE36" s="23">
        <v>16610.318091975063</v>
      </c>
      <c r="AF36" s="39">
        <v>17610.530274570054</v>
      </c>
      <c r="AG36" s="39">
        <v>18310.424399181982</v>
      </c>
      <c r="AH36" s="39">
        <v>16809.963215844145</v>
      </c>
      <c r="AI36" s="39">
        <v>19958.962610103281</v>
      </c>
      <c r="AJ36" s="39">
        <v>21354.602093807047</v>
      </c>
      <c r="AK36" s="23">
        <v>4206.58736692</v>
      </c>
      <c r="AL36" s="23">
        <v>4239.6449124699993</v>
      </c>
      <c r="AM36" s="23">
        <v>4441.7950105599994</v>
      </c>
      <c r="AN36" s="23">
        <v>5586.796229319998</v>
      </c>
      <c r="AO36" s="23">
        <v>0</v>
      </c>
      <c r="AP36" s="39">
        <v>5106.323243163145</v>
      </c>
      <c r="AQ36" s="39">
        <v>5055.4532219403955</v>
      </c>
      <c r="AR36" s="39">
        <v>5228.5308953125987</v>
      </c>
      <c r="AS36" s="39">
        <v>6281.1232646998869</v>
      </c>
      <c r="AT36" s="39">
        <v>0</v>
      </c>
      <c r="AU36" s="23">
        <v>6.7503190000000002</v>
      </c>
      <c r="AV36" s="23">
        <v>6.8021507299999993</v>
      </c>
      <c r="AW36" s="23">
        <v>7.7246274900000005</v>
      </c>
      <c r="AX36" s="23">
        <v>8.0969648400000018</v>
      </c>
      <c r="AY36" s="23">
        <v>0</v>
      </c>
      <c r="AZ36" s="23">
        <v>1024.6241455100001</v>
      </c>
      <c r="BA36" s="23">
        <v>1040.0856933599998</v>
      </c>
      <c r="BB36" s="23">
        <v>1094.53283691</v>
      </c>
      <c r="BC36" s="23">
        <v>1384.1191406299997</v>
      </c>
      <c r="BD36" s="23">
        <v>0</v>
      </c>
      <c r="BE36" s="39">
        <v>1243.7783013537471</v>
      </c>
      <c r="BF36" s="39">
        <v>1240.2228672796023</v>
      </c>
      <c r="BG36" s="39">
        <v>1288.3977626415901</v>
      </c>
      <c r="BH36" s="39">
        <v>1556.1374674274959</v>
      </c>
      <c r="BI36" s="39">
        <v>0</v>
      </c>
      <c r="BJ36" s="23">
        <v>844.80914252000002</v>
      </c>
      <c r="BK36" s="23">
        <v>848.11836339000001</v>
      </c>
      <c r="BL36" s="23">
        <v>895.07903922000003</v>
      </c>
      <c r="BM36" s="23">
        <v>1164.0823109799999</v>
      </c>
      <c r="BN36" s="23">
        <v>0</v>
      </c>
      <c r="BO36" s="39">
        <v>1025.5031416701922</v>
      </c>
      <c r="BP36" s="39">
        <v>1011.3164666634403</v>
      </c>
      <c r="BQ36" s="39">
        <v>1053.616476938332</v>
      </c>
      <c r="BR36" s="39">
        <v>1308.7544605885942</v>
      </c>
      <c r="BS36" s="39">
        <v>0</v>
      </c>
      <c r="BT36" s="23">
        <v>179.77170193999999</v>
      </c>
      <c r="BU36" s="23">
        <v>191.87836888000001</v>
      </c>
      <c r="BV36" s="23">
        <v>199.42900822000004</v>
      </c>
      <c r="BW36" s="23">
        <v>219.89175496999997</v>
      </c>
      <c r="BX36" s="23">
        <v>0</v>
      </c>
      <c r="BY36" s="39">
        <v>218.22259708618498</v>
      </c>
      <c r="BZ36" s="39">
        <v>228.80032130094762</v>
      </c>
      <c r="CA36" s="39">
        <v>234.75210549357598</v>
      </c>
      <c r="CB36" s="39">
        <v>247.21990227767154</v>
      </c>
      <c r="CC36" s="39">
        <v>0</v>
      </c>
      <c r="CD36" s="23">
        <v>4.3330689999999998E-2</v>
      </c>
      <c r="CE36" s="23">
        <v>8.8904949999999983E-2</v>
      </c>
      <c r="CF36" s="23">
        <v>2.4820399999999999E-2</v>
      </c>
      <c r="CG36" s="23">
        <v>0.14507311000000001</v>
      </c>
      <c r="CH36" s="23">
        <v>0</v>
      </c>
      <c r="CI36" s="39">
        <v>5.2598576991234693E-2</v>
      </c>
      <c r="CJ36" s="39">
        <v>0.1060123725461006</v>
      </c>
      <c r="CK36" s="39">
        <v>2.9216618039664001E-2</v>
      </c>
      <c r="CL36" s="39">
        <v>0.1631027961108</v>
      </c>
      <c r="CM36" s="39">
        <v>0</v>
      </c>
      <c r="CN36" s="23">
        <v>116.67656213000001</v>
      </c>
      <c r="CO36" s="23">
        <v>119.24338834000002</v>
      </c>
      <c r="CP36" s="23">
        <v>114.36578788</v>
      </c>
      <c r="CQ36" s="23">
        <v>130.09162209000002</v>
      </c>
      <c r="CR36" s="23">
        <v>0</v>
      </c>
      <c r="CS36" s="39">
        <v>141.63220424755258</v>
      </c>
      <c r="CT36" s="39">
        <v>142.18864650797772</v>
      </c>
      <c r="CU36" s="39">
        <v>134.62238889361953</v>
      </c>
      <c r="CV36" s="39">
        <v>146.2594088833452</v>
      </c>
      <c r="CW36" s="39">
        <v>0</v>
      </c>
      <c r="CX36" s="31"/>
      <c r="CY36" s="31"/>
      <c r="CZ36" s="31"/>
      <c r="DA36" s="31"/>
      <c r="DB36" s="31"/>
      <c r="DC36" s="39"/>
      <c r="DD36" s="39"/>
      <c r="DE36" s="39"/>
      <c r="DF36" s="39"/>
      <c r="DG36" s="39"/>
      <c r="DH36" s="39"/>
      <c r="DI36" s="39"/>
      <c r="DJ36" s="39"/>
      <c r="DK36" s="39"/>
      <c r="DL36" s="39"/>
      <c r="DM36" s="24">
        <v>4176.1059999999998</v>
      </c>
      <c r="DN36" s="24">
        <v>4144.8639999999996</v>
      </c>
      <c r="DO36" s="24">
        <v>4114.6390000000001</v>
      </c>
      <c r="DP36" s="24">
        <v>4079.1</v>
      </c>
      <c r="DQ36" s="24">
        <v>4030.3580000000002</v>
      </c>
      <c r="DR36" s="24">
        <v>4008.616</v>
      </c>
      <c r="DS36" s="24">
        <v>4105.4930000000004</v>
      </c>
      <c r="DT36" s="24">
        <v>4076.2460000000001</v>
      </c>
      <c r="DU36" s="24">
        <v>4058.165</v>
      </c>
      <c r="DV36" s="24">
        <v>4036.3550000000005</v>
      </c>
      <c r="DW36" s="24">
        <v>0</v>
      </c>
      <c r="DX36" s="24">
        <v>985</v>
      </c>
      <c r="DY36" s="24">
        <v>1370</v>
      </c>
      <c r="DZ36" s="24">
        <v>1523</v>
      </c>
      <c r="EA36" s="24">
        <v>1582</v>
      </c>
      <c r="EB36" s="28">
        <v>21838</v>
      </c>
      <c r="EC36" s="28">
        <v>25062</v>
      </c>
      <c r="ED36" s="24">
        <v>787</v>
      </c>
      <c r="EE36" s="24">
        <v>916</v>
      </c>
      <c r="EF36" s="24">
        <v>956</v>
      </c>
      <c r="EG36" s="24">
        <v>1020</v>
      </c>
      <c r="EH36" s="24">
        <v>20638</v>
      </c>
      <c r="EI36" s="24">
        <v>23789</v>
      </c>
      <c r="EJ36" s="24">
        <v>198</v>
      </c>
      <c r="EK36" s="24">
        <v>454</v>
      </c>
      <c r="EL36" s="24">
        <v>567</v>
      </c>
      <c r="EM36" s="24">
        <v>562</v>
      </c>
      <c r="EN36" s="24">
        <v>1200</v>
      </c>
      <c r="EO36" s="24">
        <v>1273</v>
      </c>
      <c r="EP36" s="24">
        <v>0</v>
      </c>
      <c r="EQ36" s="24">
        <v>0</v>
      </c>
      <c r="ER36" s="24">
        <v>0</v>
      </c>
      <c r="ES36" s="24">
        <v>0</v>
      </c>
      <c r="ET36" s="24">
        <v>0</v>
      </c>
      <c r="EU36" s="24">
        <v>0</v>
      </c>
      <c r="EV36">
        <v>73.81</v>
      </c>
      <c r="EW36">
        <v>76.819999999999993</v>
      </c>
      <c r="EX36">
        <v>77.540000000000006</v>
      </c>
      <c r="EY36">
        <v>78.58</v>
      </c>
      <c r="EZ36">
        <v>79.97</v>
      </c>
      <c r="FA36">
        <v>80.150000000000006</v>
      </c>
      <c r="FD36">
        <v>76</v>
      </c>
      <c r="FE36">
        <v>55.95</v>
      </c>
      <c r="FF36">
        <v>34.655000000000001</v>
      </c>
      <c r="FG36">
        <v>80.932000000000002</v>
      </c>
      <c r="FH36" s="22" t="s">
        <v>85</v>
      </c>
      <c r="FI36" s="43">
        <v>17443.561396415396</v>
      </c>
      <c r="FJ36" s="43">
        <v>18375.249757582795</v>
      </c>
      <c r="FK36" s="43">
        <v>17303.681052</v>
      </c>
      <c r="FL36" s="43">
        <v>19955.969999999998</v>
      </c>
      <c r="FM36" s="43">
        <v>20403.599999999999</v>
      </c>
      <c r="FN36" s="23"/>
      <c r="FO36" s="23"/>
      <c r="FP36" s="23"/>
      <c r="FQ36" s="23"/>
      <c r="FR36" s="23"/>
      <c r="FS36" s="23"/>
      <c r="FT36" s="23"/>
      <c r="FU36" s="23"/>
      <c r="FV36" s="14">
        <v>0</v>
      </c>
      <c r="FW36" s="14">
        <v>0</v>
      </c>
      <c r="FX36" s="14">
        <v>0</v>
      </c>
      <c r="FY36" s="14">
        <v>0</v>
      </c>
      <c r="FZ36" s="102">
        <v>0</v>
      </c>
      <c r="GA36" s="102">
        <v>0</v>
      </c>
      <c r="GB36" s="102">
        <v>0</v>
      </c>
      <c r="GC36" s="102">
        <v>0</v>
      </c>
      <c r="GD36" s="102">
        <v>0</v>
      </c>
      <c r="GE36" s="102">
        <v>0</v>
      </c>
      <c r="GF36" s="102">
        <v>0</v>
      </c>
      <c r="GG36" s="102">
        <v>0</v>
      </c>
    </row>
    <row r="37" spans="1:189" x14ac:dyDescent="0.35">
      <c r="A37" t="s">
        <v>533</v>
      </c>
      <c r="B37" s="22" t="s">
        <v>86</v>
      </c>
      <c r="C37" s="22" t="s">
        <v>14</v>
      </c>
      <c r="D37" s="22" t="s">
        <v>539</v>
      </c>
      <c r="F37" s="22" t="s">
        <v>87</v>
      </c>
      <c r="G37" s="24">
        <v>160565.64298358699</v>
      </c>
      <c r="H37" s="24">
        <v>164020.46033165901</v>
      </c>
      <c r="I37" s="24">
        <v>157227.09444907401</v>
      </c>
      <c r="J37" s="24">
        <v>182090.04175726901</v>
      </c>
      <c r="K37" s="24">
        <v>177337.43667736498</v>
      </c>
      <c r="L37" s="24">
        <v>140547.430034099</v>
      </c>
      <c r="M37" s="24">
        <v>147383.97429586601</v>
      </c>
      <c r="N37" s="24">
        <v>140699.299222253</v>
      </c>
      <c r="O37" s="24">
        <v>150668.85879731202</v>
      </c>
      <c r="P37" s="24">
        <v>157531.157312522</v>
      </c>
      <c r="Q37" s="43">
        <v>180690.96732924122</v>
      </c>
      <c r="R37" s="43">
        <v>189480.1838631056</v>
      </c>
      <c r="S37" s="43">
        <v>180886.21380588182</v>
      </c>
      <c r="T37" s="43">
        <v>193703.30596492637</v>
      </c>
      <c r="U37" s="43">
        <v>202525.63275179453</v>
      </c>
      <c r="V37" s="23">
        <v>16425.205029969296</v>
      </c>
      <c r="W37" s="23">
        <v>16786.213639907455</v>
      </c>
      <c r="X37" s="23">
        <v>16125.609408540726</v>
      </c>
      <c r="Y37" s="23">
        <v>18753.046945353894</v>
      </c>
      <c r="Z37" s="23">
        <v>18390.184999324385</v>
      </c>
      <c r="AA37" s="23">
        <v>14377.424160293891</v>
      </c>
      <c r="AB37" s="23">
        <v>15083.599171874204</v>
      </c>
      <c r="AC37" s="23">
        <v>14430.476828841602</v>
      </c>
      <c r="AD37" s="23">
        <v>15517.049449608809</v>
      </c>
      <c r="AE37" s="23">
        <v>16336.241125474218</v>
      </c>
      <c r="AF37" s="39">
        <v>18483.942955029648</v>
      </c>
      <c r="AG37" s="39">
        <v>19391.81758436458</v>
      </c>
      <c r="AH37" s="39">
        <v>18552.148670331291</v>
      </c>
      <c r="AI37" s="39">
        <v>19949.071103365193</v>
      </c>
      <c r="AJ37" s="39">
        <v>21002.242522467419</v>
      </c>
      <c r="AK37" s="23">
        <v>10565.019271169998</v>
      </c>
      <c r="AL37" s="23">
        <v>10303.22872872</v>
      </c>
      <c r="AM37" s="23">
        <v>11458.088033810001</v>
      </c>
      <c r="AN37" s="23">
        <v>13444.24020384</v>
      </c>
      <c r="AO37" s="23">
        <v>0</v>
      </c>
      <c r="AP37" s="39">
        <v>12824.743375850083</v>
      </c>
      <c r="AQ37" s="39">
        <v>12285.814484083859</v>
      </c>
      <c r="AR37" s="39">
        <v>13487.557877740548</v>
      </c>
      <c r="AS37" s="39">
        <v>15115.090376373235</v>
      </c>
      <c r="AT37" s="39">
        <v>0</v>
      </c>
      <c r="AU37" s="23">
        <v>6.5798754700000002</v>
      </c>
      <c r="AV37" s="23">
        <v>6.281672949999999</v>
      </c>
      <c r="AW37" s="23">
        <v>7.2876043299999989</v>
      </c>
      <c r="AX37" s="23">
        <v>7.3757829700000004</v>
      </c>
      <c r="AY37" s="23">
        <v>0</v>
      </c>
      <c r="AZ37" s="23">
        <v>1080.4477539100001</v>
      </c>
      <c r="BA37" s="23">
        <v>1054.2807617200001</v>
      </c>
      <c r="BB37" s="23">
        <v>1172.8397216799999</v>
      </c>
      <c r="BC37" s="23">
        <v>1381.62109375</v>
      </c>
      <c r="BD37" s="23">
        <v>0</v>
      </c>
      <c r="BE37" s="39">
        <v>1311.54187410913</v>
      </c>
      <c r="BF37" s="39">
        <v>1257.1494037131497</v>
      </c>
      <c r="BG37" s="39">
        <v>1380.5744536780387</v>
      </c>
      <c r="BH37" s="39">
        <v>1553.32896328125</v>
      </c>
      <c r="BI37" s="39">
        <v>0</v>
      </c>
      <c r="BJ37" s="23">
        <v>747.90047377999986</v>
      </c>
      <c r="BK37" s="23">
        <v>720.34193511000001</v>
      </c>
      <c r="BL37" s="23">
        <v>826.5386880399999</v>
      </c>
      <c r="BM37" s="23">
        <v>997.80790454999988</v>
      </c>
      <c r="BN37" s="23">
        <v>0</v>
      </c>
      <c r="BO37" s="39">
        <v>907.86693338828036</v>
      </c>
      <c r="BP37" s="39">
        <v>858.95282079862102</v>
      </c>
      <c r="BQ37" s="39">
        <v>972.93617925052285</v>
      </c>
      <c r="BR37" s="39">
        <v>1121.8154709274738</v>
      </c>
      <c r="BS37" s="39">
        <v>0</v>
      </c>
      <c r="BT37" s="23">
        <v>332.54729974000003</v>
      </c>
      <c r="BU37" s="23">
        <v>333.93884477</v>
      </c>
      <c r="BV37" s="23">
        <v>346.30102290999992</v>
      </c>
      <c r="BW37" s="23">
        <v>383.81323489999994</v>
      </c>
      <c r="BX37" s="23">
        <v>0</v>
      </c>
      <c r="BY37" s="39">
        <v>403.67496452518048</v>
      </c>
      <c r="BZ37" s="39">
        <v>398.19660456894366</v>
      </c>
      <c r="CA37" s="39">
        <v>407.63826179700567</v>
      </c>
      <c r="CB37" s="39">
        <v>431.51354373337193</v>
      </c>
      <c r="CC37" s="39">
        <v>0</v>
      </c>
      <c r="CD37" s="23">
        <v>0</v>
      </c>
      <c r="CE37" s="23">
        <v>0</v>
      </c>
      <c r="CF37" s="23">
        <v>0</v>
      </c>
      <c r="CG37" s="23">
        <v>0</v>
      </c>
      <c r="CH37" s="23">
        <v>0</v>
      </c>
      <c r="CI37" s="39">
        <v>0</v>
      </c>
      <c r="CJ37" s="39">
        <v>0</v>
      </c>
      <c r="CK37" s="39">
        <v>0</v>
      </c>
      <c r="CL37" s="39">
        <v>0</v>
      </c>
      <c r="CM37" s="39">
        <v>0</v>
      </c>
      <c r="CN37" s="23">
        <v>289.44057385000002</v>
      </c>
      <c r="CO37" s="23">
        <v>292.94940719999994</v>
      </c>
      <c r="CP37" s="23">
        <v>306.66678867999997</v>
      </c>
      <c r="CQ37" s="23">
        <v>340.43633355000009</v>
      </c>
      <c r="CR37" s="23">
        <v>0</v>
      </c>
      <c r="CS37" s="39">
        <v>351.3482547366861</v>
      </c>
      <c r="CT37" s="39">
        <v>349.31982632289572</v>
      </c>
      <c r="CU37" s="39">
        <v>360.98396602447644</v>
      </c>
      <c r="CV37" s="39">
        <v>382.74576108359406</v>
      </c>
      <c r="CW37" s="39">
        <v>0</v>
      </c>
      <c r="CX37" s="31"/>
      <c r="CY37" s="31"/>
      <c r="CZ37" s="31"/>
      <c r="DA37" s="31"/>
      <c r="DB37" s="31"/>
      <c r="DC37" s="39"/>
      <c r="DD37" s="39"/>
      <c r="DE37" s="39"/>
      <c r="DF37" s="39"/>
      <c r="DG37" s="39"/>
      <c r="DH37" s="39"/>
      <c r="DI37" s="39"/>
      <c r="DJ37" s="39"/>
      <c r="DK37" s="39"/>
      <c r="DL37" s="39"/>
      <c r="DM37" s="24">
        <v>9779.2440000000006</v>
      </c>
      <c r="DN37" s="24">
        <v>9773.4709999999995</v>
      </c>
      <c r="DO37" s="24">
        <v>9770.1200000000008</v>
      </c>
      <c r="DP37" s="24">
        <v>9731.0249999999996</v>
      </c>
      <c r="DQ37" s="24">
        <v>9967.3070000000007</v>
      </c>
      <c r="DR37" s="24">
        <v>10156.239</v>
      </c>
      <c r="DS37" s="24">
        <v>9778.3709999999992</v>
      </c>
      <c r="DT37" s="24">
        <v>9772.7559999999994</v>
      </c>
      <c r="DU37" s="24">
        <v>9769.5259999999998</v>
      </c>
      <c r="DV37" s="24">
        <v>9730.7720000000008</v>
      </c>
      <c r="DW37" s="24">
        <v>0</v>
      </c>
      <c r="DX37" s="24">
        <v>6139</v>
      </c>
      <c r="DY37" s="24">
        <v>5972</v>
      </c>
      <c r="DZ37" s="24">
        <v>5876</v>
      </c>
      <c r="EA37" s="24">
        <v>5681</v>
      </c>
      <c r="EB37" s="28">
        <v>35390</v>
      </c>
      <c r="EC37" s="28">
        <v>57944</v>
      </c>
      <c r="ED37" s="24">
        <v>6019</v>
      </c>
      <c r="EE37" s="24">
        <v>5750</v>
      </c>
      <c r="EF37" s="24">
        <v>5838</v>
      </c>
      <c r="EG37" s="24">
        <v>5676</v>
      </c>
      <c r="EH37" s="24">
        <v>35370</v>
      </c>
      <c r="EI37" s="24">
        <v>57939</v>
      </c>
      <c r="EJ37" s="24">
        <v>120</v>
      </c>
      <c r="EK37" s="24">
        <v>222</v>
      </c>
      <c r="EL37" s="24">
        <v>38</v>
      </c>
      <c r="EM37" s="24">
        <v>5</v>
      </c>
      <c r="EN37" s="24">
        <v>20</v>
      </c>
      <c r="EO37" s="24">
        <v>5</v>
      </c>
      <c r="EP37" s="24">
        <v>0</v>
      </c>
      <c r="EQ37" s="24">
        <v>0</v>
      </c>
      <c r="ER37" s="24">
        <v>0</v>
      </c>
      <c r="ES37" s="24">
        <v>0</v>
      </c>
      <c r="ET37" s="24">
        <v>0</v>
      </c>
      <c r="EU37" s="24">
        <v>0</v>
      </c>
      <c r="EV37">
        <v>71.930000000000007</v>
      </c>
      <c r="EW37">
        <v>73.17</v>
      </c>
      <c r="EX37">
        <v>78.180000000000007</v>
      </c>
      <c r="EY37">
        <v>78.83</v>
      </c>
      <c r="EZ37">
        <v>78.56</v>
      </c>
      <c r="FA37">
        <v>79.459999999999994</v>
      </c>
      <c r="FD37">
        <v>70</v>
      </c>
      <c r="FE37">
        <v>68.38</v>
      </c>
      <c r="FF37">
        <v>32.905999999999999</v>
      </c>
      <c r="FG37">
        <v>66.043999999999997</v>
      </c>
      <c r="FH37" s="22" t="s">
        <v>87</v>
      </c>
      <c r="FI37" s="43">
        <v>18184.032687425373</v>
      </c>
      <c r="FJ37" s="43">
        <v>19758.461290275594</v>
      </c>
      <c r="FK37" s="43">
        <v>18869.252194799999</v>
      </c>
      <c r="FL37" s="43">
        <v>19944.727199999998</v>
      </c>
      <c r="FM37" s="43">
        <v>19789.41</v>
      </c>
      <c r="FN37" s="23"/>
      <c r="FO37" s="23"/>
      <c r="FP37" s="23"/>
      <c r="FQ37" s="23"/>
      <c r="FR37" s="23"/>
      <c r="FS37" s="23"/>
      <c r="FT37" s="23"/>
      <c r="FU37" s="23"/>
      <c r="FV37" s="14">
        <v>0</v>
      </c>
      <c r="FW37" s="14">
        <v>0</v>
      </c>
      <c r="FX37" s="14">
        <v>0</v>
      </c>
      <c r="FY37" s="14">
        <v>0</v>
      </c>
      <c r="FZ37" s="102">
        <v>0</v>
      </c>
      <c r="GA37" s="102">
        <v>0</v>
      </c>
      <c r="GB37" s="102">
        <v>0</v>
      </c>
      <c r="GC37" s="102">
        <v>0</v>
      </c>
      <c r="GD37" s="102">
        <v>0</v>
      </c>
      <c r="GE37" s="102">
        <v>0</v>
      </c>
      <c r="GF37" s="102">
        <v>0</v>
      </c>
      <c r="GG37" s="102">
        <v>0</v>
      </c>
    </row>
    <row r="38" spans="1:189" x14ac:dyDescent="0.35">
      <c r="A38" t="s">
        <v>533</v>
      </c>
      <c r="B38" s="22" t="s">
        <v>88</v>
      </c>
      <c r="C38" s="22" t="s">
        <v>14</v>
      </c>
      <c r="D38" s="22" t="s">
        <v>539</v>
      </c>
      <c r="F38" s="22" t="s">
        <v>89</v>
      </c>
      <c r="G38" s="24">
        <v>7491.6540510785799</v>
      </c>
      <c r="H38" s="24">
        <v>7314.9668391278201</v>
      </c>
      <c r="I38" s="24">
        <v>6684.2292685054499</v>
      </c>
      <c r="J38" s="24">
        <v>0</v>
      </c>
      <c r="K38" s="24">
        <v>0</v>
      </c>
      <c r="L38" s="24">
        <v>7964.8557445120496</v>
      </c>
      <c r="M38" s="24">
        <v>7985.1569615057406</v>
      </c>
      <c r="N38" s="24">
        <v>7279.5699612640201</v>
      </c>
      <c r="O38" s="24">
        <v>0</v>
      </c>
      <c r="P38" s="24">
        <v>0</v>
      </c>
      <c r="Q38" s="43">
        <v>10239.799395581826</v>
      </c>
      <c r="R38" s="43">
        <v>10265.899101109426</v>
      </c>
      <c r="S38" s="43">
        <v>9358.7804325028046</v>
      </c>
      <c r="T38" s="43">
        <v>0</v>
      </c>
      <c r="U38" s="43">
        <v>0</v>
      </c>
      <c r="V38" s="23">
        <v>89425.891388583506</v>
      </c>
      <c r="W38" s="23">
        <v>87152.453017619104</v>
      </c>
      <c r="X38" s="23">
        <v>79530.605483966501</v>
      </c>
      <c r="Y38" s="23">
        <v>0</v>
      </c>
      <c r="Z38" s="23">
        <v>0</v>
      </c>
      <c r="AA38" s="23">
        <v>95074.374747980255</v>
      </c>
      <c r="AB38" s="23">
        <v>95137.275702116458</v>
      </c>
      <c r="AC38" s="23">
        <v>86614.115618399679</v>
      </c>
      <c r="AD38" s="23">
        <v>0</v>
      </c>
      <c r="AE38" s="23">
        <v>0</v>
      </c>
      <c r="AF38" s="39">
        <v>122229.7749398009</v>
      </c>
      <c r="AG38" s="39">
        <v>122310.64183467081</v>
      </c>
      <c r="AH38" s="39">
        <v>111353.07370371943</v>
      </c>
      <c r="AI38" s="39">
        <v>0</v>
      </c>
      <c r="AJ38" s="39">
        <v>0</v>
      </c>
      <c r="AP38" s="39">
        <v>0</v>
      </c>
      <c r="AQ38" s="39">
        <v>0</v>
      </c>
      <c r="AR38" s="39">
        <v>0</v>
      </c>
      <c r="AS38" s="39">
        <v>0</v>
      </c>
      <c r="AT38" s="39">
        <v>0</v>
      </c>
      <c r="AZ38" s="23"/>
      <c r="BA38" s="23"/>
      <c r="BB38" s="23"/>
      <c r="BC38" s="23"/>
      <c r="BD38" s="23"/>
      <c r="BE38" s="39">
        <v>0</v>
      </c>
      <c r="BF38" s="39">
        <v>0</v>
      </c>
      <c r="BG38" s="39">
        <v>0</v>
      </c>
      <c r="BH38" s="39">
        <v>0</v>
      </c>
      <c r="BI38" s="39">
        <v>0</v>
      </c>
      <c r="BJ38" s="23"/>
      <c r="BK38" s="23"/>
      <c r="BL38" s="23"/>
      <c r="BM38" s="23"/>
      <c r="BN38" s="23"/>
      <c r="BO38" s="39">
        <v>0</v>
      </c>
      <c r="BP38" s="39">
        <v>0</v>
      </c>
      <c r="BQ38" s="39">
        <v>0</v>
      </c>
      <c r="BR38" s="39">
        <v>0</v>
      </c>
      <c r="BS38" s="39">
        <v>0</v>
      </c>
      <c r="BT38" s="23"/>
      <c r="BU38" s="23"/>
      <c r="BV38" s="23"/>
      <c r="BW38" s="23"/>
      <c r="BX38" s="23"/>
      <c r="BY38" s="39">
        <v>0</v>
      </c>
      <c r="BZ38" s="39">
        <v>0</v>
      </c>
      <c r="CA38" s="39">
        <v>0</v>
      </c>
      <c r="CB38" s="39">
        <v>0</v>
      </c>
      <c r="CC38" s="39">
        <v>0</v>
      </c>
      <c r="CD38" s="23"/>
      <c r="CE38" s="23"/>
      <c r="CF38" s="23"/>
      <c r="CG38" s="23"/>
      <c r="CH38" s="23"/>
      <c r="CI38" s="39">
        <v>0</v>
      </c>
      <c r="CJ38" s="39">
        <v>0</v>
      </c>
      <c r="CK38" s="39">
        <v>0</v>
      </c>
      <c r="CL38" s="39">
        <v>0</v>
      </c>
      <c r="CM38" s="39">
        <v>0</v>
      </c>
      <c r="CN38" s="23"/>
      <c r="CO38" s="23"/>
      <c r="CP38" s="23"/>
      <c r="CQ38" s="23"/>
      <c r="CR38" s="23"/>
      <c r="CS38" s="39">
        <v>0</v>
      </c>
      <c r="CT38" s="39">
        <v>0</v>
      </c>
      <c r="CU38" s="39">
        <v>0</v>
      </c>
      <c r="CV38" s="39">
        <v>0</v>
      </c>
      <c r="CW38" s="39">
        <v>0</v>
      </c>
      <c r="CX38" s="31"/>
      <c r="CY38" s="31"/>
      <c r="CZ38" s="31"/>
      <c r="DA38" s="31"/>
      <c r="DB38" s="31"/>
      <c r="DC38" s="39"/>
      <c r="DD38" s="39"/>
      <c r="DE38" s="39"/>
      <c r="DF38" s="39"/>
      <c r="DG38" s="39"/>
      <c r="DH38" s="39"/>
      <c r="DI38" s="39"/>
      <c r="DJ38" s="39"/>
      <c r="DK38" s="39"/>
      <c r="DL38" s="39"/>
      <c r="DM38" s="24">
        <v>83.683000000000007</v>
      </c>
      <c r="DN38" s="24">
        <v>83.867999999999995</v>
      </c>
      <c r="DO38" s="24">
        <v>83.998000000000005</v>
      </c>
      <c r="DP38" s="24">
        <v>84.093000000000004</v>
      </c>
      <c r="DQ38" s="24">
        <v>84.519000000000005</v>
      </c>
      <c r="DR38" s="24">
        <v>84.71</v>
      </c>
      <c r="DS38" s="24"/>
      <c r="DT38" s="24"/>
      <c r="DU38" s="24"/>
      <c r="DV38" s="24"/>
      <c r="DW38" s="24"/>
      <c r="DX38" s="24"/>
      <c r="DY38" s="24"/>
      <c r="DZ38" s="24"/>
      <c r="EA38" s="24"/>
      <c r="EB38" s="28"/>
      <c r="EC38" s="28"/>
      <c r="ED38" s="24"/>
      <c r="EE38" s="24"/>
      <c r="EF38" s="24"/>
      <c r="EG38" s="24"/>
      <c r="EH38" s="24"/>
      <c r="EI38" s="24"/>
      <c r="EJ38" s="24"/>
      <c r="EK38" s="24"/>
      <c r="EL38" s="24"/>
      <c r="EM38" s="24"/>
      <c r="EN38" s="24"/>
      <c r="EO38" s="24"/>
      <c r="EP38" s="24"/>
      <c r="EQ38" s="24"/>
      <c r="ER38" s="24"/>
      <c r="ES38" s="24"/>
      <c r="ET38" s="24"/>
      <c r="EU38" s="24"/>
      <c r="FH38" s="22" t="s">
        <v>89</v>
      </c>
      <c r="FI38" s="43">
        <v>101311.0392585128</v>
      </c>
      <c r="FJ38" s="43">
        <v>100747.88137690918</v>
      </c>
      <c r="FK38" s="43">
        <v>93345.707987999995</v>
      </c>
      <c r="FL38" s="43">
        <v>0</v>
      </c>
      <c r="FM38" s="43">
        <v>0</v>
      </c>
      <c r="FN38" s="23"/>
      <c r="FO38" s="23"/>
      <c r="FP38" s="23"/>
      <c r="FQ38" s="23"/>
      <c r="FR38" s="23"/>
      <c r="FS38" s="23"/>
      <c r="FT38" s="23"/>
      <c r="FU38" s="23"/>
      <c r="FV38" s="14">
        <v>0</v>
      </c>
      <c r="FW38" s="14">
        <v>0</v>
      </c>
      <c r="FX38" s="14">
        <v>0</v>
      </c>
      <c r="FY38" s="14">
        <v>0</v>
      </c>
      <c r="FZ38" s="102">
        <v>0</v>
      </c>
      <c r="GA38" s="102">
        <v>0</v>
      </c>
      <c r="GB38" s="102">
        <v>0</v>
      </c>
      <c r="GC38" s="102">
        <v>0</v>
      </c>
      <c r="GD38" s="102">
        <v>0</v>
      </c>
      <c r="GE38" s="102">
        <v>0</v>
      </c>
      <c r="GF38" s="102">
        <v>0</v>
      </c>
      <c r="GG38" s="102">
        <v>0</v>
      </c>
    </row>
    <row r="39" spans="1:189" x14ac:dyDescent="0.35">
      <c r="A39" t="s">
        <v>533</v>
      </c>
      <c r="B39" s="22" t="s">
        <v>90</v>
      </c>
      <c r="C39" s="22" t="s">
        <v>14</v>
      </c>
      <c r="D39" s="22" t="s">
        <v>539</v>
      </c>
      <c r="F39" s="22" t="s">
        <v>91</v>
      </c>
      <c r="G39" s="24">
        <v>386693.35787405603</v>
      </c>
      <c r="H39" s="24">
        <v>398933.010007356</v>
      </c>
      <c r="I39" s="24">
        <v>428608.68783023901</v>
      </c>
      <c r="J39" s="24">
        <v>513391.77888285997</v>
      </c>
      <c r="K39" s="24">
        <v>533140.01183827606</v>
      </c>
      <c r="L39" s="24">
        <v>352777.40902617201</v>
      </c>
      <c r="M39" s="24">
        <v>371466.59669327899</v>
      </c>
      <c r="N39" s="24">
        <v>396047.26452421804</v>
      </c>
      <c r="O39" s="24">
        <v>455950.28377542202</v>
      </c>
      <c r="P39" s="24">
        <v>498960.17485563003</v>
      </c>
      <c r="Q39" s="43">
        <v>453538.64722661377</v>
      </c>
      <c r="R39" s="43">
        <v>477565.89124913327</v>
      </c>
      <c r="S39" s="43">
        <v>509167.35594253649</v>
      </c>
      <c r="T39" s="43">
        <v>586180.03765301779</v>
      </c>
      <c r="U39" s="43">
        <v>641474.5302106021</v>
      </c>
      <c r="V39" s="23">
        <v>79446.939108546925</v>
      </c>
      <c r="W39" s="23">
        <v>80848.301902048945</v>
      </c>
      <c r="X39" s="23">
        <v>85973.088487550063</v>
      </c>
      <c r="Y39" s="23">
        <v>102001.79824914507</v>
      </c>
      <c r="Z39" s="23">
        <v>103983.29133582003</v>
      </c>
      <c r="AA39" s="23">
        <v>72478.838239837321</v>
      </c>
      <c r="AB39" s="23">
        <v>75281.921532216889</v>
      </c>
      <c r="AC39" s="23">
        <v>79441.708684353202</v>
      </c>
      <c r="AD39" s="23">
        <v>90589.196731006901</v>
      </c>
      <c r="AE39" s="23">
        <v>97316.877508572914</v>
      </c>
      <c r="AF39" s="39">
        <v>93180.440149481525</v>
      </c>
      <c r="AG39" s="39">
        <v>96784.147677122659</v>
      </c>
      <c r="AH39" s="39">
        <v>102132.06449225689</v>
      </c>
      <c r="AI39" s="39">
        <v>116463.52824048993</v>
      </c>
      <c r="AJ39" s="39">
        <v>125112.7874072055</v>
      </c>
      <c r="AK39" s="23">
        <v>25055.521482239998</v>
      </c>
      <c r="AL39" s="23">
        <v>26790.541996050004</v>
      </c>
      <c r="AM39" s="23">
        <v>30274.47776899</v>
      </c>
      <c r="AN39" s="23">
        <v>33864.07023990999</v>
      </c>
      <c r="AO39" s="23">
        <v>32128.382193900004</v>
      </c>
      <c r="AP39" s="39">
        <v>30414.580883413935</v>
      </c>
      <c r="AQ39" s="39">
        <v>31945.678151747539</v>
      </c>
      <c r="AR39" s="39">
        <v>35636.728389827724</v>
      </c>
      <c r="AS39" s="39">
        <v>38072.696889325998</v>
      </c>
      <c r="AT39" s="39">
        <v>33445.645863849903</v>
      </c>
      <c r="AU39" s="23">
        <v>6.4955015200000004</v>
      </c>
      <c r="AV39" s="23">
        <v>6.7090105999999992</v>
      </c>
      <c r="AW39" s="23">
        <v>7.1091465999999981</v>
      </c>
      <c r="AX39" s="23">
        <v>6.7166266400000012</v>
      </c>
      <c r="AY39" s="23">
        <v>6.0706095700000002</v>
      </c>
      <c r="AZ39" s="23">
        <v>5187.0576171900011</v>
      </c>
      <c r="BA39" s="23">
        <v>5462.7309570300004</v>
      </c>
      <c r="BB39" s="23">
        <v>6098.2666015599989</v>
      </c>
      <c r="BC39" s="23">
        <v>6764.2587890599998</v>
      </c>
      <c r="BD39" s="23">
        <v>6349.4775390599989</v>
      </c>
      <c r="BE39" s="39">
        <v>6296.5036890882338</v>
      </c>
      <c r="BF39" s="39">
        <v>6513.8900515188543</v>
      </c>
      <c r="BG39" s="39">
        <v>7178.3986560175636</v>
      </c>
      <c r="BH39" s="39">
        <v>7604.9208713643766</v>
      </c>
      <c r="BI39" s="39">
        <v>6609.8061181614585</v>
      </c>
      <c r="BJ39" s="23">
        <v>3786.3719861500003</v>
      </c>
      <c r="BK39" s="23">
        <v>4056.0112978400007</v>
      </c>
      <c r="BL39" s="23">
        <v>4758.7461832700001</v>
      </c>
      <c r="BM39" s="23">
        <v>5235.3404830099998</v>
      </c>
      <c r="BN39" s="23">
        <v>0</v>
      </c>
      <c r="BO39" s="39">
        <v>4596.2291029975522</v>
      </c>
      <c r="BP39" s="39">
        <v>4836.4841412970509</v>
      </c>
      <c r="BQ39" s="39">
        <v>5601.6208273963548</v>
      </c>
      <c r="BR39" s="39">
        <v>5885.9885982384822</v>
      </c>
      <c r="BS39" s="39">
        <v>0</v>
      </c>
      <c r="BT39" s="23">
        <v>1400.68565554</v>
      </c>
      <c r="BU39" s="23">
        <v>1406.7192841500005</v>
      </c>
      <c r="BV39" s="23">
        <v>1339.52019337</v>
      </c>
      <c r="BW39" s="23">
        <v>1528.9181524800001</v>
      </c>
      <c r="BX39" s="23">
        <v>0</v>
      </c>
      <c r="BY39" s="39">
        <v>1700.274615830921</v>
      </c>
      <c r="BZ39" s="39">
        <v>1677.405463015207</v>
      </c>
      <c r="CA39" s="39">
        <v>1576.7775638631188</v>
      </c>
      <c r="CB39" s="39">
        <v>1718.9321004702144</v>
      </c>
      <c r="CC39" s="39">
        <v>0</v>
      </c>
      <c r="CD39" s="23"/>
      <c r="CE39" s="23"/>
      <c r="CF39" s="23"/>
      <c r="CG39" s="23"/>
      <c r="CH39" s="23"/>
      <c r="CI39" s="39">
        <v>0</v>
      </c>
      <c r="CJ39" s="39">
        <v>0</v>
      </c>
      <c r="CK39" s="39">
        <v>0</v>
      </c>
      <c r="CL39" s="39">
        <v>0</v>
      </c>
      <c r="CM39" s="39">
        <v>0</v>
      </c>
      <c r="CN39" s="23">
        <v>652.73582098000009</v>
      </c>
      <c r="CO39" s="23">
        <v>662.77266951000001</v>
      </c>
      <c r="CP39" s="23">
        <v>666.58108853999988</v>
      </c>
      <c r="CQ39" s="23">
        <v>722.9831114399999</v>
      </c>
      <c r="CR39" s="23">
        <v>0</v>
      </c>
      <c r="CS39" s="39">
        <v>792.34776401560464</v>
      </c>
      <c r="CT39" s="39">
        <v>790.30586208605655</v>
      </c>
      <c r="CU39" s="39">
        <v>784.64670417626735</v>
      </c>
      <c r="CV39" s="39">
        <v>812.83545252976307</v>
      </c>
      <c r="CW39" s="39">
        <v>0</v>
      </c>
      <c r="CX39" s="31"/>
      <c r="CY39" s="31"/>
      <c r="CZ39" s="31"/>
      <c r="DA39" s="31"/>
      <c r="DB39" s="31"/>
      <c r="DC39" s="39"/>
      <c r="DD39" s="39"/>
      <c r="DE39" s="39"/>
      <c r="DF39" s="39"/>
      <c r="DG39" s="39"/>
      <c r="DH39" s="39"/>
      <c r="DI39" s="39"/>
      <c r="DJ39" s="39"/>
      <c r="DK39" s="39"/>
      <c r="DL39" s="39"/>
      <c r="DM39" s="24">
        <v>4802.05</v>
      </c>
      <c r="DN39" s="24">
        <v>4866.9639999999999</v>
      </c>
      <c r="DO39" s="24">
        <v>4925.0739999999996</v>
      </c>
      <c r="DP39" s="24">
        <v>4967.1639999999998</v>
      </c>
      <c r="DQ39" s="24">
        <v>5023.1080000000002</v>
      </c>
      <c r="DR39" s="24">
        <v>5056.9340000000002</v>
      </c>
      <c r="DS39" s="24">
        <v>4830.3919999999998</v>
      </c>
      <c r="DT39" s="24">
        <v>4904.24</v>
      </c>
      <c r="DU39" s="24">
        <v>4964.4400000000005</v>
      </c>
      <c r="DV39" s="24">
        <v>5006.3240000000005</v>
      </c>
      <c r="DW39" s="24">
        <v>5060.0039999999999</v>
      </c>
      <c r="DX39" s="24">
        <v>13171</v>
      </c>
      <c r="DY39" s="24">
        <v>15648</v>
      </c>
      <c r="DZ39" s="24">
        <v>16428</v>
      </c>
      <c r="EA39" s="24">
        <v>16475</v>
      </c>
      <c r="EB39" s="28">
        <v>96364</v>
      </c>
      <c r="EC39" s="28">
        <v>116535</v>
      </c>
      <c r="ED39" s="24">
        <v>6012</v>
      </c>
      <c r="EE39" s="24">
        <v>7795</v>
      </c>
      <c r="EF39" s="24">
        <v>9035</v>
      </c>
      <c r="EG39" s="24">
        <v>9571</v>
      </c>
      <c r="EH39" s="24">
        <v>81256</v>
      </c>
      <c r="EI39" s="24">
        <v>99048</v>
      </c>
      <c r="EJ39" s="24">
        <v>7159</v>
      </c>
      <c r="EK39" s="24">
        <v>7853</v>
      </c>
      <c r="EL39" s="24">
        <v>7393</v>
      </c>
      <c r="EM39" s="24">
        <v>6904</v>
      </c>
      <c r="EN39" s="24">
        <v>15108</v>
      </c>
      <c r="EO39" s="24">
        <v>17487</v>
      </c>
      <c r="EP39" s="24">
        <v>0</v>
      </c>
      <c r="EQ39" s="24">
        <v>0</v>
      </c>
      <c r="ER39" s="24">
        <v>0</v>
      </c>
      <c r="ES39" s="24">
        <v>0</v>
      </c>
      <c r="ET39" s="24">
        <v>0</v>
      </c>
      <c r="EU39" s="24">
        <v>0</v>
      </c>
      <c r="EV39">
        <v>75.56</v>
      </c>
      <c r="EW39">
        <v>77.290000000000006</v>
      </c>
      <c r="EX39">
        <v>81.59</v>
      </c>
      <c r="EY39">
        <v>81.650000000000006</v>
      </c>
      <c r="EZ39">
        <v>81.59</v>
      </c>
      <c r="FA39">
        <v>82.68</v>
      </c>
      <c r="FD39">
        <v>56</v>
      </c>
      <c r="FE39">
        <v>29.14</v>
      </c>
      <c r="FF39">
        <v>40.622</v>
      </c>
      <c r="FG39">
        <v>148.95400000000001</v>
      </c>
      <c r="FH39" s="22" t="s">
        <v>91</v>
      </c>
      <c r="FI39" s="43">
        <v>72214.15918390757</v>
      </c>
      <c r="FJ39" s="43">
        <v>75802.376839035584</v>
      </c>
      <c r="FK39" s="43">
        <v>77701.767771600003</v>
      </c>
      <c r="FL39" s="43">
        <v>85748.835599999991</v>
      </c>
      <c r="FM39" s="43">
        <v>82998.929999999993</v>
      </c>
      <c r="FN39" s="23"/>
      <c r="FO39" s="23"/>
      <c r="FP39" s="23"/>
      <c r="FQ39" s="23"/>
      <c r="FR39" s="23"/>
      <c r="FS39" s="23"/>
      <c r="FT39" s="23"/>
      <c r="FU39" s="23"/>
      <c r="FV39" s="14">
        <v>0</v>
      </c>
      <c r="FW39" s="14">
        <v>0</v>
      </c>
      <c r="FX39" s="14">
        <v>0</v>
      </c>
      <c r="FY39" s="14">
        <v>0</v>
      </c>
      <c r="FZ39" s="102">
        <v>0</v>
      </c>
      <c r="GA39" s="102">
        <v>0</v>
      </c>
      <c r="GB39" s="102">
        <v>0</v>
      </c>
      <c r="GC39" s="102">
        <v>0</v>
      </c>
      <c r="GD39" s="102">
        <v>0</v>
      </c>
      <c r="GE39" s="102">
        <v>0</v>
      </c>
      <c r="GF39" s="102">
        <v>0</v>
      </c>
      <c r="GG39" s="102">
        <v>0</v>
      </c>
    </row>
    <row r="40" spans="1:189" x14ac:dyDescent="0.35">
      <c r="A40" t="s">
        <v>533</v>
      </c>
      <c r="B40" s="22" t="s">
        <v>92</v>
      </c>
      <c r="C40" s="22" t="s">
        <v>14</v>
      </c>
      <c r="D40" s="22" t="s">
        <v>539</v>
      </c>
      <c r="F40" s="22" t="s">
        <v>93</v>
      </c>
      <c r="G40" s="24">
        <v>26260.850582068699</v>
      </c>
      <c r="H40" s="24">
        <v>24681.343649295199</v>
      </c>
      <c r="I40" s="24">
        <v>21565.767851144003</v>
      </c>
      <c r="J40" s="24">
        <v>25595.940169587899</v>
      </c>
      <c r="K40" s="24">
        <v>28064.529851309799</v>
      </c>
      <c r="L40" s="24">
        <v>20351.227274147001</v>
      </c>
      <c r="M40" s="24">
        <v>20729.9998272907</v>
      </c>
      <c r="N40" s="24">
        <v>19234.191330176996</v>
      </c>
      <c r="O40" s="24">
        <v>20101.217708467</v>
      </c>
      <c r="P40" s="24">
        <v>21556.161804586398</v>
      </c>
      <c r="Q40" s="43">
        <v>26163.999879689669</v>
      </c>
      <c r="R40" s="43">
        <v>26650.958474440897</v>
      </c>
      <c r="S40" s="43">
        <v>24727.913106644417</v>
      </c>
      <c r="T40" s="43">
        <v>25842.581905320996</v>
      </c>
      <c r="U40" s="43">
        <v>27713.091071329934</v>
      </c>
      <c r="V40" s="23">
        <v>74452.18907314472</v>
      </c>
      <c r="W40" s="23">
        <v>68452.236223060012</v>
      </c>
      <c r="X40" s="23">
        <v>58848.418124459989</v>
      </c>
      <c r="Y40" s="23">
        <v>68710.244200547299</v>
      </c>
      <c r="Z40" s="23">
        <v>73466.778667470804</v>
      </c>
      <c r="AA40" s="23">
        <v>57697.804423742724</v>
      </c>
      <c r="AB40" s="23">
        <v>57493.419533592503</v>
      </c>
      <c r="AC40" s="23">
        <v>52486.039054903282</v>
      </c>
      <c r="AD40" s="23">
        <v>53960.103372884747</v>
      </c>
      <c r="AE40" s="23">
        <v>56429.299781903181</v>
      </c>
      <c r="AF40" s="39">
        <v>74177.607456572223</v>
      </c>
      <c r="AG40" s="39">
        <v>73914.845601020948</v>
      </c>
      <c r="AH40" s="39">
        <v>67477.243559771247</v>
      </c>
      <c r="AI40" s="39">
        <v>69372.334117150836</v>
      </c>
      <c r="AJ40" s="39">
        <v>72546.789086289602</v>
      </c>
      <c r="AK40" s="23">
        <v>2200.2355811799998</v>
      </c>
      <c r="AL40" s="23">
        <v>2116.0257838799998</v>
      </c>
      <c r="AM40" s="23">
        <v>2072.3131719900002</v>
      </c>
      <c r="AN40" s="23">
        <v>2487.3062472899996</v>
      </c>
      <c r="AO40" s="23">
        <v>2386.5769341599998</v>
      </c>
      <c r="AP40" s="39">
        <v>2670.8381661023686</v>
      </c>
      <c r="AQ40" s="39">
        <v>2523.1993687397739</v>
      </c>
      <c r="AR40" s="39">
        <v>2439.3636848961487</v>
      </c>
      <c r="AS40" s="39">
        <v>2796.4286677032005</v>
      </c>
      <c r="AT40" s="39">
        <v>2484.4265884605597</v>
      </c>
      <c r="AU40" s="23">
        <v>8.3783865000000013</v>
      </c>
      <c r="AV40" s="23">
        <v>8.5795345300000001</v>
      </c>
      <c r="AW40" s="23">
        <v>9.6149282500000002</v>
      </c>
      <c r="AX40" s="23">
        <v>9.7340488399999998</v>
      </c>
      <c r="AY40" s="23">
        <v>8.5719671200000018</v>
      </c>
      <c r="AZ40" s="23">
        <v>6233.9155273399992</v>
      </c>
      <c r="BA40" s="23">
        <v>5865.2314453099989</v>
      </c>
      <c r="BB40" s="23">
        <v>5651.7275390599989</v>
      </c>
      <c r="BC40" s="23">
        <v>6716.3681640599998</v>
      </c>
      <c r="BD40" s="23">
        <v>6400.0712890599989</v>
      </c>
      <c r="BE40" s="39">
        <v>7567.2712763550817</v>
      </c>
      <c r="BF40" s="39">
        <v>6993.8411871252147</v>
      </c>
      <c r="BG40" s="39">
        <v>6652.7680767822512</v>
      </c>
      <c r="BH40" s="39">
        <v>7551.0783994893764</v>
      </c>
      <c r="BI40" s="39">
        <v>6662.474211911458</v>
      </c>
      <c r="BJ40" s="23">
        <v>5135.5800119499991</v>
      </c>
      <c r="BK40" s="23">
        <v>4856.2220585999994</v>
      </c>
      <c r="BL40" s="23">
        <v>4709.3076916199998</v>
      </c>
      <c r="BM40" s="23">
        <v>5619.4467247999992</v>
      </c>
      <c r="BN40" s="23">
        <v>0</v>
      </c>
      <c r="BO40" s="39">
        <v>6234.0156746453385</v>
      </c>
      <c r="BP40" s="39">
        <v>5790.674445493697</v>
      </c>
      <c r="BQ40" s="39">
        <v>5543.4257327566565</v>
      </c>
      <c r="BR40" s="39">
        <v>6317.8315637581427</v>
      </c>
      <c r="BS40" s="39">
        <v>0</v>
      </c>
      <c r="BT40" s="23">
        <v>1098.33560455</v>
      </c>
      <c r="BU40" s="23">
        <v>1009.0089658999999</v>
      </c>
      <c r="BV40" s="23">
        <v>942.41957063999985</v>
      </c>
      <c r="BW40" s="23">
        <v>1096.92157266</v>
      </c>
      <c r="BX40" s="23">
        <v>0</v>
      </c>
      <c r="BY40" s="39">
        <v>1333.2557099399405</v>
      </c>
      <c r="BZ40" s="39">
        <v>1203.166239847686</v>
      </c>
      <c r="CA40" s="39">
        <v>1109.3420181984586</v>
      </c>
      <c r="CB40" s="39">
        <v>1233.2469857101848</v>
      </c>
      <c r="CC40" s="39">
        <v>0</v>
      </c>
      <c r="CD40" s="23">
        <v>0</v>
      </c>
      <c r="CE40" s="23">
        <v>0</v>
      </c>
      <c r="CF40" s="23">
        <v>0</v>
      </c>
      <c r="CG40" s="23">
        <v>0</v>
      </c>
      <c r="CH40" s="23">
        <v>0</v>
      </c>
      <c r="CI40" s="39">
        <v>0</v>
      </c>
      <c r="CJ40" s="39">
        <v>0</v>
      </c>
      <c r="CK40" s="39">
        <v>0</v>
      </c>
      <c r="CL40" s="39">
        <v>0</v>
      </c>
      <c r="CM40" s="39">
        <v>0</v>
      </c>
      <c r="CN40" s="23">
        <v>993.50345161000007</v>
      </c>
      <c r="CO40" s="23">
        <v>911.7757713499999</v>
      </c>
      <c r="CP40" s="23">
        <v>846.43780375000006</v>
      </c>
      <c r="CQ40" s="23">
        <v>983.7525932100001</v>
      </c>
      <c r="CR40" s="23">
        <v>0</v>
      </c>
      <c r="CS40" s="39">
        <v>1206.0012843221746</v>
      </c>
      <c r="CT40" s="39">
        <v>1087.2230708286147</v>
      </c>
      <c r="CU40" s="39">
        <v>996.35984941805236</v>
      </c>
      <c r="CV40" s="39">
        <v>1106.013365494139</v>
      </c>
      <c r="CW40" s="39">
        <v>0</v>
      </c>
      <c r="CX40" s="31"/>
      <c r="CY40" s="31"/>
      <c r="CZ40" s="31"/>
      <c r="DA40" s="31"/>
      <c r="DB40" s="31"/>
      <c r="DC40" s="39"/>
      <c r="DD40" s="39"/>
      <c r="DE40" s="39"/>
      <c r="DF40" s="39"/>
      <c r="DG40" s="39"/>
      <c r="DH40" s="39"/>
      <c r="DI40" s="39"/>
      <c r="DJ40" s="39"/>
      <c r="DK40" s="39"/>
      <c r="DL40" s="39"/>
      <c r="DM40" s="24">
        <v>348.68299999999999</v>
      </c>
      <c r="DN40" s="24">
        <v>357.209</v>
      </c>
      <c r="DO40" s="24">
        <v>364.34</v>
      </c>
      <c r="DP40" s="24">
        <v>368.99799999999999</v>
      </c>
      <c r="DQ40" s="24">
        <v>372.89800000000002</v>
      </c>
      <c r="DR40" s="24">
        <v>375.31799999999998</v>
      </c>
      <c r="DS40" s="24">
        <v>352.94600000000003</v>
      </c>
      <c r="DT40" s="24">
        <v>360.77449999999999</v>
      </c>
      <c r="DU40" s="24">
        <v>366.66899999999998</v>
      </c>
      <c r="DV40" s="24">
        <v>370.33499999999998</v>
      </c>
      <c r="DW40" s="24">
        <v>372.89849999999996</v>
      </c>
      <c r="DX40" s="24">
        <v>986</v>
      </c>
      <c r="DY40" s="24">
        <v>1259</v>
      </c>
      <c r="DZ40" s="24">
        <v>1641</v>
      </c>
      <c r="EA40" s="24">
        <v>2136</v>
      </c>
      <c r="EB40" s="28">
        <v>6221</v>
      </c>
      <c r="EC40" s="28">
        <v>9020</v>
      </c>
      <c r="ED40" s="24">
        <v>549</v>
      </c>
      <c r="EE40" s="24">
        <v>894</v>
      </c>
      <c r="EF40" s="24">
        <v>1460</v>
      </c>
      <c r="EG40" s="24">
        <v>1830</v>
      </c>
      <c r="EH40" s="24">
        <v>5240</v>
      </c>
      <c r="EI40" s="24">
        <v>6193</v>
      </c>
      <c r="EJ40" s="24">
        <v>437</v>
      </c>
      <c r="EK40" s="24">
        <v>365</v>
      </c>
      <c r="EL40" s="24">
        <v>181</v>
      </c>
      <c r="EM40" s="24">
        <v>306</v>
      </c>
      <c r="EN40" s="24">
        <v>981</v>
      </c>
      <c r="EO40" s="24">
        <v>2827</v>
      </c>
      <c r="EP40" s="24">
        <v>0</v>
      </c>
      <c r="EQ40" s="24">
        <v>0</v>
      </c>
      <c r="ER40" s="24">
        <v>0</v>
      </c>
      <c r="ES40" s="24">
        <v>0</v>
      </c>
      <c r="ET40" s="24">
        <v>0</v>
      </c>
      <c r="EU40" s="24">
        <v>0</v>
      </c>
      <c r="EV40">
        <v>83.28</v>
      </c>
      <c r="EW40">
        <v>84.88</v>
      </c>
      <c r="EX40">
        <v>87.13</v>
      </c>
      <c r="EY40">
        <v>87.12</v>
      </c>
      <c r="EZ40">
        <v>89.18</v>
      </c>
      <c r="FA40">
        <v>88.92</v>
      </c>
      <c r="FD40">
        <v>77</v>
      </c>
      <c r="FE40">
        <v>28.34</v>
      </c>
      <c r="FF40">
        <v>38.914000000000001</v>
      </c>
      <c r="FG40">
        <v>163.34899999999999</v>
      </c>
      <c r="FH40" s="22" t="s">
        <v>93</v>
      </c>
      <c r="FI40" s="43">
        <v>82265.146543846291</v>
      </c>
      <c r="FJ40" s="43">
        <v>87011.159948787579</v>
      </c>
      <c r="FK40" s="43">
        <v>73134.537670799997</v>
      </c>
      <c r="FL40" s="43">
        <v>71032.010399999999</v>
      </c>
      <c r="FM40" s="43">
        <v>71475.06</v>
      </c>
      <c r="FN40" s="23"/>
      <c r="FO40" s="23"/>
      <c r="FP40" s="23"/>
      <c r="FQ40" s="23"/>
      <c r="FR40" s="23"/>
      <c r="FS40" s="23"/>
      <c r="FT40" s="23"/>
      <c r="FU40" s="23"/>
      <c r="FV40" s="14">
        <v>0</v>
      </c>
      <c r="FW40" s="14">
        <v>0</v>
      </c>
      <c r="FX40" s="14">
        <v>0</v>
      </c>
      <c r="FY40" s="14">
        <v>0</v>
      </c>
      <c r="FZ40" s="102">
        <v>0</v>
      </c>
      <c r="GA40" s="102">
        <v>0</v>
      </c>
      <c r="GB40" s="102">
        <v>0</v>
      </c>
      <c r="GC40" s="102">
        <v>0</v>
      </c>
      <c r="GD40" s="102">
        <v>0</v>
      </c>
      <c r="GE40" s="102">
        <v>0</v>
      </c>
      <c r="GF40" s="102">
        <v>0</v>
      </c>
      <c r="GG40" s="102">
        <v>0</v>
      </c>
    </row>
    <row r="41" spans="1:189" x14ac:dyDescent="0.35">
      <c r="A41" t="s">
        <v>533</v>
      </c>
      <c r="B41" s="22" t="s">
        <v>94</v>
      </c>
      <c r="C41" s="22" t="s">
        <v>14</v>
      </c>
      <c r="D41" s="22" t="s">
        <v>540</v>
      </c>
      <c r="F41" s="22" t="s">
        <v>95</v>
      </c>
      <c r="G41" s="24">
        <v>376691.52655327599</v>
      </c>
      <c r="H41" s="24">
        <v>402470.513619148</v>
      </c>
      <c r="I41" s="24">
        <v>413267.66923152196</v>
      </c>
      <c r="J41" s="24">
        <v>488526.54587889102</v>
      </c>
      <c r="K41" s="24">
        <v>525002.447652773</v>
      </c>
      <c r="L41" s="24">
        <v>344156.62836070504</v>
      </c>
      <c r="M41" s="24">
        <v>358460.25273358799</v>
      </c>
      <c r="N41" s="24">
        <v>351802.608893272</v>
      </c>
      <c r="O41" s="24">
        <v>382099.815616826</v>
      </c>
      <c r="P41" s="24">
        <v>408208.26285322302</v>
      </c>
      <c r="Q41" s="43">
        <v>442455.57585918624</v>
      </c>
      <c r="R41" s="43">
        <v>460844.64013181848</v>
      </c>
      <c r="S41" s="43">
        <v>452285.42204189399</v>
      </c>
      <c r="T41" s="43">
        <v>491236.1989356784</v>
      </c>
      <c r="U41" s="43">
        <v>524801.81152257859</v>
      </c>
      <c r="V41" s="23">
        <v>42406.845426360647</v>
      </c>
      <c r="W41" s="23">
        <v>44452.232562309255</v>
      </c>
      <c r="X41" s="23">
        <v>44846.791595481562</v>
      </c>
      <c r="Y41" s="23">
        <v>52129.515961210847</v>
      </c>
      <c r="Z41" s="23">
        <v>54930.938807509643</v>
      </c>
      <c r="AA41" s="23">
        <v>38744.160440481071</v>
      </c>
      <c r="AB41" s="23">
        <v>39591.368757851567</v>
      </c>
      <c r="AC41" s="23">
        <v>38176.754337258681</v>
      </c>
      <c r="AD41" s="23">
        <v>40772.970486461614</v>
      </c>
      <c r="AE41" s="23">
        <v>42710.778221629378</v>
      </c>
      <c r="AF41" s="39">
        <v>49810.372389245116</v>
      </c>
      <c r="AG41" s="39">
        <v>50899.56263881363</v>
      </c>
      <c r="AH41" s="39">
        <v>49080.902219389325</v>
      </c>
      <c r="AI41" s="39">
        <v>52418.656650626253</v>
      </c>
      <c r="AJ41" s="39">
        <v>54909.946274923183</v>
      </c>
      <c r="AK41" s="23">
        <v>27227.243965599999</v>
      </c>
      <c r="AL41" s="23">
        <v>28874.798573210002</v>
      </c>
      <c r="AM41" s="23">
        <v>31851.269696570002</v>
      </c>
      <c r="AN41" s="23">
        <v>38616.82889887999</v>
      </c>
      <c r="AO41" s="23">
        <v>0</v>
      </c>
      <c r="AP41" s="39">
        <v>33050.807360412255</v>
      </c>
      <c r="AQ41" s="39">
        <v>34430.995164349719</v>
      </c>
      <c r="AR41" s="39">
        <v>37492.803532699327</v>
      </c>
      <c r="AS41" s="39">
        <v>43416.128394432795</v>
      </c>
      <c r="AT41" s="39">
        <v>0</v>
      </c>
      <c r="AU41" s="23">
        <v>7.2279944400000007</v>
      </c>
      <c r="AV41" s="23">
        <v>7.17438793</v>
      </c>
      <c r="AW41" s="23">
        <v>7.7071771599999988</v>
      </c>
      <c r="AX41" s="23">
        <v>7.9047546400000019</v>
      </c>
      <c r="AY41" s="23">
        <v>0</v>
      </c>
      <c r="AZ41" s="23">
        <v>3219.6889648400002</v>
      </c>
      <c r="BA41" s="23">
        <v>3354.4458007799994</v>
      </c>
      <c r="BB41" s="23">
        <v>3637.0319824199992</v>
      </c>
      <c r="BC41" s="23">
        <v>4338.9409179699996</v>
      </c>
      <c r="BD41" s="23">
        <v>0</v>
      </c>
      <c r="BE41" s="39">
        <v>3908.3397449928789</v>
      </c>
      <c r="BF41" s="39">
        <v>3999.9207908895078</v>
      </c>
      <c r="BG41" s="39">
        <v>4281.2273061033293</v>
      </c>
      <c r="BH41" s="39">
        <v>4878.184495255311</v>
      </c>
      <c r="BI41" s="39">
        <v>0</v>
      </c>
      <c r="BJ41" s="23">
        <v>2082.0068287399999</v>
      </c>
      <c r="BK41" s="23">
        <v>2174.1892373200003</v>
      </c>
      <c r="BL41" s="23">
        <v>2480.2272872799999</v>
      </c>
      <c r="BM41" s="23">
        <v>2958.1947911400007</v>
      </c>
      <c r="BN41" s="23">
        <v>0</v>
      </c>
      <c r="BO41" s="39">
        <v>2527.3217776536048</v>
      </c>
      <c r="BP41" s="39">
        <v>2592.5548511358506</v>
      </c>
      <c r="BQ41" s="39">
        <v>2919.5280214666868</v>
      </c>
      <c r="BR41" s="39">
        <v>3325.8392397828798</v>
      </c>
      <c r="BS41" s="39">
        <v>0</v>
      </c>
      <c r="BT41" s="23">
        <v>1093.0560551599999</v>
      </c>
      <c r="BU41" s="23">
        <v>1132.70595469</v>
      </c>
      <c r="BV41" s="23">
        <v>1132.8221113499999</v>
      </c>
      <c r="BW41" s="23">
        <v>1336.5704609299999</v>
      </c>
      <c r="BX41" s="23">
        <v>0</v>
      </c>
      <c r="BY41" s="39">
        <v>1326.8469316567202</v>
      </c>
      <c r="BZ41" s="39">
        <v>1350.6654652388067</v>
      </c>
      <c r="CA41" s="39">
        <v>1333.468877785961</v>
      </c>
      <c r="CB41" s="39">
        <v>1502.6794378143802</v>
      </c>
      <c r="CC41" s="39">
        <v>0</v>
      </c>
      <c r="CD41" s="23">
        <v>44.625959039999998</v>
      </c>
      <c r="CE41" s="23">
        <v>47.550510369999998</v>
      </c>
      <c r="CF41" s="23">
        <v>23.982617980000001</v>
      </c>
      <c r="CG41" s="23">
        <v>44.175523369999993</v>
      </c>
      <c r="CH41" s="23">
        <v>0</v>
      </c>
      <c r="CI41" s="39">
        <v>54.170887709683967</v>
      </c>
      <c r="CJ41" s="39">
        <v>56.70035718035566</v>
      </c>
      <c r="CK41" s="39">
        <v>28.230447096454458</v>
      </c>
      <c r="CL41" s="39">
        <v>49.665657414423592</v>
      </c>
      <c r="CM41" s="39">
        <v>0</v>
      </c>
      <c r="CN41" s="23">
        <v>703.08116139000003</v>
      </c>
      <c r="CO41" s="23">
        <v>716.38640741999984</v>
      </c>
      <c r="CP41" s="23">
        <v>731.78497258000004</v>
      </c>
      <c r="CQ41" s="23">
        <v>859.05740203999994</v>
      </c>
      <c r="CR41" s="23">
        <v>0</v>
      </c>
      <c r="CS41" s="39">
        <v>853.46133649057106</v>
      </c>
      <c r="CT41" s="39">
        <v>854.23615569629862</v>
      </c>
      <c r="CU41" s="39">
        <v>861.39957579393786</v>
      </c>
      <c r="CV41" s="39">
        <v>965.82105596553106</v>
      </c>
      <c r="CW41" s="39">
        <v>0</v>
      </c>
      <c r="CX41" s="31"/>
      <c r="CY41" s="31"/>
      <c r="CZ41" s="31"/>
      <c r="DA41" s="31"/>
      <c r="DB41" s="31"/>
      <c r="DC41" s="39"/>
      <c r="DD41" s="39"/>
      <c r="DE41" s="39"/>
      <c r="DF41" s="39"/>
      <c r="DG41" s="39"/>
      <c r="DH41" s="39"/>
      <c r="DI41" s="39"/>
      <c r="DJ41" s="39"/>
      <c r="DK41" s="39"/>
      <c r="DL41" s="39"/>
      <c r="DM41" s="24">
        <v>8382.7209999999995</v>
      </c>
      <c r="DN41" s="24">
        <v>8530.2450000000008</v>
      </c>
      <c r="DO41" s="24">
        <v>8685.5939999999991</v>
      </c>
      <c r="DP41" s="24">
        <v>8829.3850000000002</v>
      </c>
      <c r="DQ41" s="24">
        <v>9038.3089999999993</v>
      </c>
      <c r="DR41" s="24">
        <v>9174.52</v>
      </c>
      <c r="DS41" s="24">
        <v>8456.4830000000002</v>
      </c>
      <c r="DT41" s="24">
        <v>8607.9195</v>
      </c>
      <c r="DU41" s="24">
        <v>8757.4894999999997</v>
      </c>
      <c r="DV41" s="24">
        <v>8900.0589999999993</v>
      </c>
      <c r="DW41" s="24">
        <v>0</v>
      </c>
      <c r="DX41" s="24">
        <v>54123</v>
      </c>
      <c r="DY41" s="24">
        <v>54586</v>
      </c>
      <c r="DZ41" s="24">
        <v>34361</v>
      </c>
      <c r="EA41" s="24">
        <v>28274</v>
      </c>
      <c r="EB41" s="28">
        <v>26373</v>
      </c>
      <c r="EC41" s="28">
        <v>26674</v>
      </c>
      <c r="ED41" s="24">
        <v>18554</v>
      </c>
      <c r="EE41" s="24">
        <v>16107</v>
      </c>
      <c r="EF41" s="24">
        <v>1843</v>
      </c>
      <c r="EG41" s="24">
        <v>1191</v>
      </c>
      <c r="EH41" s="24">
        <v>1207</v>
      </c>
      <c r="EI41" s="24">
        <v>1221</v>
      </c>
      <c r="EJ41" s="24">
        <v>35569</v>
      </c>
      <c r="EK41" s="24">
        <v>38479</v>
      </c>
      <c r="EL41" s="24">
        <v>32518</v>
      </c>
      <c r="EM41" s="24">
        <v>27083</v>
      </c>
      <c r="EN41" s="24">
        <v>25166</v>
      </c>
      <c r="EO41" s="24">
        <v>25453</v>
      </c>
      <c r="EP41" s="24">
        <v>0</v>
      </c>
      <c r="EQ41" s="24">
        <v>0</v>
      </c>
      <c r="ER41" s="24">
        <v>0</v>
      </c>
      <c r="ES41" s="24">
        <v>0</v>
      </c>
      <c r="ET41" s="24">
        <v>0</v>
      </c>
      <c r="EU41" s="24">
        <v>0</v>
      </c>
      <c r="EV41">
        <v>76.400000000000006</v>
      </c>
      <c r="EW41">
        <v>79.23</v>
      </c>
      <c r="EX41">
        <v>82.35</v>
      </c>
      <c r="EY41">
        <v>83.74</v>
      </c>
      <c r="EZ41">
        <v>84.8</v>
      </c>
      <c r="FA41">
        <v>85.5</v>
      </c>
      <c r="FD41">
        <v>86</v>
      </c>
      <c r="FE41">
        <v>30.61</v>
      </c>
      <c r="FF41">
        <v>36.539000000000001</v>
      </c>
      <c r="FG41">
        <v>56.323999999999998</v>
      </c>
      <c r="FH41" s="22" t="s">
        <v>95</v>
      </c>
      <c r="FI41" s="43">
        <v>50400.603283170996</v>
      </c>
      <c r="FJ41" s="43">
        <v>52228.159596503989</v>
      </c>
      <c r="FK41" s="43">
        <v>50757.464419199998</v>
      </c>
      <c r="FL41" s="43">
        <v>55483.218000000001</v>
      </c>
      <c r="FM41" s="43">
        <v>57400.74</v>
      </c>
      <c r="FN41" s="23"/>
      <c r="FO41" s="23"/>
      <c r="FP41" s="23"/>
      <c r="FQ41" s="23"/>
      <c r="FR41" s="23"/>
      <c r="FS41" s="23"/>
      <c r="FT41" s="23"/>
      <c r="FU41" s="23"/>
      <c r="FV41" s="14">
        <v>0</v>
      </c>
      <c r="FW41" s="14">
        <v>0</v>
      </c>
      <c r="FX41" s="14">
        <v>0</v>
      </c>
      <c r="FY41" s="14">
        <v>0</v>
      </c>
      <c r="FZ41" s="102">
        <v>0</v>
      </c>
      <c r="GA41" s="102">
        <v>0</v>
      </c>
      <c r="GB41" s="102">
        <v>0</v>
      </c>
      <c r="GC41" s="102">
        <v>0</v>
      </c>
      <c r="GD41" s="102">
        <v>0</v>
      </c>
      <c r="GE41" s="102">
        <v>0</v>
      </c>
      <c r="GF41" s="102">
        <v>0</v>
      </c>
      <c r="GG41" s="102">
        <v>0</v>
      </c>
    </row>
    <row r="42" spans="1:189" x14ac:dyDescent="0.35">
      <c r="A42" t="s">
        <v>533</v>
      </c>
      <c r="B42" s="22" t="s">
        <v>96</v>
      </c>
      <c r="C42" s="22" t="s">
        <v>14</v>
      </c>
      <c r="D42" s="22" t="s">
        <v>539</v>
      </c>
      <c r="F42" s="22" t="s">
        <v>97</v>
      </c>
      <c r="G42" s="24">
        <v>2091932.4262669799</v>
      </c>
      <c r="H42" s="24">
        <v>2011302.1988274499</v>
      </c>
      <c r="I42" s="24">
        <v>1897461.63559191</v>
      </c>
      <c r="J42" s="24">
        <v>2155360.2989980299</v>
      </c>
      <c r="K42" s="24">
        <v>2049737.1654079801</v>
      </c>
      <c r="L42" s="24">
        <v>1908933.6819649599</v>
      </c>
      <c r="M42" s="24">
        <v>1918157.6173811699</v>
      </c>
      <c r="N42" s="24">
        <v>1746018.4676213302</v>
      </c>
      <c r="O42" s="24">
        <v>1891178.2581275802</v>
      </c>
      <c r="P42" s="24">
        <v>1961616.1277940602</v>
      </c>
      <c r="Q42" s="43">
        <v>2454168.4858836196</v>
      </c>
      <c r="R42" s="43">
        <v>2466026.9866938661</v>
      </c>
      <c r="S42" s="43">
        <v>2244720.9871619483</v>
      </c>
      <c r="T42" s="43">
        <v>2431341.7098426884</v>
      </c>
      <c r="U42" s="43">
        <v>2521898.2344519212</v>
      </c>
      <c r="V42" s="23">
        <v>34622.169666474118</v>
      </c>
      <c r="W42" s="23">
        <v>33673.750962742051</v>
      </c>
      <c r="X42" s="23">
        <v>31922.919162618266</v>
      </c>
      <c r="Y42" s="23">
        <v>36449.258337583669</v>
      </c>
      <c r="Z42" s="23">
        <v>34776.423234274007</v>
      </c>
      <c r="AA42" s="23">
        <v>31593.48026215985</v>
      </c>
      <c r="AB42" s="23">
        <v>32114.299856399433</v>
      </c>
      <c r="AC42" s="23">
        <v>29375.037340834981</v>
      </c>
      <c r="AD42" s="23">
        <v>31981.680707841886</v>
      </c>
      <c r="AE42" s="23">
        <v>33281.336668238495</v>
      </c>
      <c r="AF42" s="39">
        <v>40617.295588271823</v>
      </c>
      <c r="AG42" s="39">
        <v>41286.873084383573</v>
      </c>
      <c r="AH42" s="39">
        <v>37765.214996533898</v>
      </c>
      <c r="AI42" s="39">
        <v>41116.37489574057</v>
      </c>
      <c r="AJ42" s="39">
        <v>42787.242108483639</v>
      </c>
      <c r="AK42" s="23">
        <v>181618.91622834999</v>
      </c>
      <c r="AL42" s="23">
        <v>174105.20766493998</v>
      </c>
      <c r="AM42" s="23">
        <v>182614.40087478995</v>
      </c>
      <c r="AN42" s="23">
        <v>198417.73679355998</v>
      </c>
      <c r="AO42" s="23">
        <v>180984.26324523997</v>
      </c>
      <c r="AP42" s="39">
        <v>220464.90716629417</v>
      </c>
      <c r="AQ42" s="39">
        <v>207607.18202070674</v>
      </c>
      <c r="AR42" s="39">
        <v>214959.27539043775</v>
      </c>
      <c r="AS42" s="39">
        <v>223077.09312226358</v>
      </c>
      <c r="AT42" s="39">
        <v>188404.61803829481</v>
      </c>
      <c r="AU42" s="23">
        <v>8.6818761800000015</v>
      </c>
      <c r="AV42" s="23">
        <v>8.6563396499999996</v>
      </c>
      <c r="AW42" s="23">
        <v>9.6254119899999999</v>
      </c>
      <c r="AX42" s="23">
        <v>9.3843097699999998</v>
      </c>
      <c r="AY42" s="23">
        <v>9.0022611599999998</v>
      </c>
      <c r="AZ42" s="23">
        <v>3002.7612304700006</v>
      </c>
      <c r="BA42" s="23">
        <v>2910.6467285200001</v>
      </c>
      <c r="BB42" s="23">
        <v>3061.8686523400002</v>
      </c>
      <c r="BC42" s="23">
        <v>3349.6020507799994</v>
      </c>
      <c r="BD42" s="23">
        <v>3065.9641113300004</v>
      </c>
      <c r="BE42" s="39">
        <v>3645.0139097062834</v>
      </c>
      <c r="BF42" s="39">
        <v>3470.7242435202006</v>
      </c>
      <c r="BG42" s="39">
        <v>3604.1903798100975</v>
      </c>
      <c r="BH42" s="39">
        <v>3765.8905936509377</v>
      </c>
      <c r="BI42" s="39">
        <v>3191.6686398945303</v>
      </c>
      <c r="BJ42" s="23">
        <v>2217.8725963299994</v>
      </c>
      <c r="BK42" s="23">
        <v>2146.45322764</v>
      </c>
      <c r="BL42" s="23">
        <v>2324.74501143</v>
      </c>
      <c r="BM42" s="23">
        <v>2527.6605623499995</v>
      </c>
      <c r="BN42" s="23">
        <v>0</v>
      </c>
      <c r="BO42" s="39">
        <v>2692.2475159018481</v>
      </c>
      <c r="BP42" s="39">
        <v>2559.4817748770097</v>
      </c>
      <c r="BQ42" s="39">
        <v>2736.5065445586947</v>
      </c>
      <c r="BR42" s="39">
        <v>2841.7982170388573</v>
      </c>
      <c r="BS42" s="39">
        <v>0</v>
      </c>
      <c r="BT42" s="23">
        <v>784.88841986</v>
      </c>
      <c r="BU42" s="23">
        <v>764.19356919000006</v>
      </c>
      <c r="BV42" s="23">
        <v>737.12361389</v>
      </c>
      <c r="BW42" s="23">
        <v>821.94142508999971</v>
      </c>
      <c r="BX42" s="23">
        <v>0</v>
      </c>
      <c r="BY42" s="39">
        <v>952.76613369264953</v>
      </c>
      <c r="BZ42" s="39">
        <v>911.24255009765614</v>
      </c>
      <c r="CA42" s="39">
        <v>867.68380344558886</v>
      </c>
      <c r="CB42" s="39">
        <v>924.09230540018484</v>
      </c>
      <c r="CC42" s="39">
        <v>0</v>
      </c>
      <c r="CD42" s="23"/>
      <c r="CE42" s="23"/>
      <c r="CF42" s="23"/>
      <c r="CG42" s="23"/>
      <c r="CH42" s="23"/>
      <c r="CI42" s="39">
        <v>0</v>
      </c>
      <c r="CJ42" s="39">
        <v>0</v>
      </c>
      <c r="CK42" s="39">
        <v>0</v>
      </c>
      <c r="CL42" s="39">
        <v>0</v>
      </c>
      <c r="CM42" s="39">
        <v>0</v>
      </c>
      <c r="CN42" s="23">
        <v>707.17862829000001</v>
      </c>
      <c r="CO42" s="23">
        <v>682.85775621000016</v>
      </c>
      <c r="CP42" s="23">
        <v>657.09140858000001</v>
      </c>
      <c r="CQ42" s="23">
        <v>733.36997871000005</v>
      </c>
      <c r="CR42" s="23">
        <v>0</v>
      </c>
      <c r="CS42" s="39">
        <v>858.43519977797052</v>
      </c>
      <c r="CT42" s="39">
        <v>814.25579618827635</v>
      </c>
      <c r="CU42" s="39">
        <v>773.4762010937236</v>
      </c>
      <c r="CV42" s="39">
        <v>824.5131996640788</v>
      </c>
      <c r="CW42" s="39">
        <v>0</v>
      </c>
      <c r="CX42" s="31"/>
      <c r="CY42" s="31"/>
      <c r="CZ42" s="31"/>
      <c r="DA42" s="31"/>
      <c r="DB42" s="31"/>
      <c r="DC42" s="39"/>
      <c r="DD42" s="39"/>
      <c r="DE42" s="39"/>
      <c r="DF42" s="39"/>
      <c r="DG42" s="39"/>
      <c r="DH42" s="39"/>
      <c r="DI42" s="39"/>
      <c r="DJ42" s="39"/>
      <c r="DK42" s="39"/>
      <c r="DL42" s="39"/>
      <c r="DM42" s="24">
        <v>59938.885000000002</v>
      </c>
      <c r="DN42" s="24">
        <v>59815.966</v>
      </c>
      <c r="DO42" s="24">
        <v>59639.898000000001</v>
      </c>
      <c r="DP42" s="24">
        <v>59361.258999999998</v>
      </c>
      <c r="DQ42" s="24">
        <v>59037.474000000002</v>
      </c>
      <c r="DR42" s="24">
        <v>58870.762000000002</v>
      </c>
      <c r="DS42" s="24">
        <v>60483.972999999998</v>
      </c>
      <c r="DT42" s="24">
        <v>59816.672999999995</v>
      </c>
      <c r="DU42" s="24">
        <v>59641.487999999998</v>
      </c>
      <c r="DV42" s="24">
        <v>59236.213000000003</v>
      </c>
      <c r="DW42" s="24">
        <v>59030.132999999994</v>
      </c>
      <c r="DX42" s="24">
        <v>294833</v>
      </c>
      <c r="DY42" s="24">
        <v>254632</v>
      </c>
      <c r="DZ42" s="24">
        <v>181934</v>
      </c>
      <c r="EA42" s="24">
        <v>196641</v>
      </c>
      <c r="EB42" s="28">
        <v>376160</v>
      </c>
      <c r="EC42" s="28">
        <v>410691</v>
      </c>
      <c r="ED42" s="24">
        <v>189227</v>
      </c>
      <c r="EE42" s="24">
        <v>207602</v>
      </c>
      <c r="EF42" s="24">
        <v>128033</v>
      </c>
      <c r="EG42" s="24">
        <v>144862</v>
      </c>
      <c r="EH42" s="24">
        <v>296181</v>
      </c>
      <c r="EI42" s="24">
        <v>308663</v>
      </c>
      <c r="EJ42" s="24">
        <v>105606</v>
      </c>
      <c r="EK42" s="24">
        <v>47030</v>
      </c>
      <c r="EL42" s="24">
        <v>53901</v>
      </c>
      <c r="EM42" s="24">
        <v>51779</v>
      </c>
      <c r="EN42" s="24">
        <v>79979</v>
      </c>
      <c r="EO42" s="24">
        <v>102028</v>
      </c>
      <c r="EP42" s="24">
        <v>0</v>
      </c>
      <c r="EQ42" s="24">
        <v>0</v>
      </c>
      <c r="ER42" s="24">
        <v>0</v>
      </c>
      <c r="ES42" s="24">
        <v>0</v>
      </c>
      <c r="ET42" s="24">
        <v>0</v>
      </c>
      <c r="EU42" s="24">
        <v>0</v>
      </c>
      <c r="EV42">
        <v>76.41</v>
      </c>
      <c r="EW42">
        <v>79.91</v>
      </c>
      <c r="EX42">
        <v>83.09</v>
      </c>
      <c r="EY42">
        <v>84.1</v>
      </c>
      <c r="EZ42">
        <v>85.14</v>
      </c>
      <c r="FA42">
        <v>83.84</v>
      </c>
      <c r="FD42">
        <v>70</v>
      </c>
      <c r="FE42">
        <v>31.82</v>
      </c>
      <c r="FF42">
        <v>41.262999999999998</v>
      </c>
      <c r="FG42">
        <v>65.53</v>
      </c>
      <c r="FH42" s="22" t="s">
        <v>97</v>
      </c>
      <c r="FI42" s="43">
        <v>41090.087214242245</v>
      </c>
      <c r="FJ42" s="43">
        <v>41627.512591642793</v>
      </c>
      <c r="FK42" s="43">
        <v>38185.810430400001</v>
      </c>
      <c r="FL42" s="43">
        <v>40946.277600000001</v>
      </c>
      <c r="FM42" s="43">
        <v>39766.199999999997</v>
      </c>
      <c r="FN42" s="23"/>
      <c r="FO42" s="23"/>
      <c r="FP42" s="23"/>
      <c r="FQ42" s="23"/>
      <c r="FR42" s="23"/>
      <c r="FS42" s="23"/>
      <c r="FT42" s="23"/>
      <c r="FU42" s="23"/>
      <c r="FV42" s="14">
        <v>0</v>
      </c>
      <c r="FW42" s="14">
        <v>0</v>
      </c>
      <c r="FX42" s="14">
        <v>0</v>
      </c>
      <c r="FY42" s="14">
        <v>0</v>
      </c>
      <c r="FZ42" s="102">
        <v>0</v>
      </c>
      <c r="GA42" s="102">
        <v>0</v>
      </c>
      <c r="GB42" s="102">
        <v>0</v>
      </c>
      <c r="GC42" s="102">
        <v>0</v>
      </c>
      <c r="GD42" s="102">
        <v>0</v>
      </c>
      <c r="GE42" s="102">
        <v>0</v>
      </c>
      <c r="GF42" s="102">
        <v>0</v>
      </c>
      <c r="GG42" s="102">
        <v>0</v>
      </c>
    </row>
    <row r="43" spans="1:189" x14ac:dyDescent="0.35">
      <c r="A43" t="s">
        <v>533</v>
      </c>
      <c r="B43" s="22" t="s">
        <v>98</v>
      </c>
      <c r="C43" s="22" t="s">
        <v>14</v>
      </c>
      <c r="D43" s="22" t="s">
        <v>541</v>
      </c>
      <c r="F43" s="22" t="s">
        <v>99</v>
      </c>
      <c r="G43" s="24">
        <v>5040880.9393248605</v>
      </c>
      <c r="H43" s="24">
        <v>5117993.8530165097</v>
      </c>
      <c r="I43" s="24">
        <v>5055587.0935015902</v>
      </c>
      <c r="J43" s="24">
        <v>5034620.7845849805</v>
      </c>
      <c r="K43" s="24">
        <v>4256410.7607237501</v>
      </c>
      <c r="L43" s="24">
        <v>4582763.0114773493</v>
      </c>
      <c r="M43" s="24">
        <v>4564332.5500944499</v>
      </c>
      <c r="N43" s="24">
        <v>4375044.2522745095</v>
      </c>
      <c r="O43" s="24">
        <v>4487015.6452731295</v>
      </c>
      <c r="P43" s="24">
        <v>4529854.8410425801</v>
      </c>
      <c r="Q43" s="43">
        <v>5891704.1840153718</v>
      </c>
      <c r="R43" s="43">
        <v>5868009.5643784823</v>
      </c>
      <c r="S43" s="43">
        <v>5624656.2307110326</v>
      </c>
      <c r="T43" s="43">
        <v>5768609.1959784487</v>
      </c>
      <c r="U43" s="43">
        <v>5823684.238768707</v>
      </c>
      <c r="V43" s="23">
        <v>39751.133098271122</v>
      </c>
      <c r="W43" s="23">
        <v>40415.956764954695</v>
      </c>
      <c r="X43" s="23">
        <v>40040.765505592288</v>
      </c>
      <c r="Y43" s="23">
        <v>40058.537327617923</v>
      </c>
      <c r="Z43" s="23">
        <v>34017.271807502417</v>
      </c>
      <c r="AA43" s="23">
        <v>36138.529082471949</v>
      </c>
      <c r="AB43" s="23">
        <v>36043.784401336539</v>
      </c>
      <c r="AC43" s="23">
        <v>34650.796780276622</v>
      </c>
      <c r="AD43" s="23">
        <v>35701.454271614231</v>
      </c>
      <c r="AE43" s="23">
        <v>36202.639274898022</v>
      </c>
      <c r="AF43" s="39">
        <v>46460.513551784723</v>
      </c>
      <c r="AG43" s="39">
        <v>46338.707638439286</v>
      </c>
      <c r="AH43" s="39">
        <v>44547.851123553824</v>
      </c>
      <c r="AI43" s="39">
        <v>45898.600250702199</v>
      </c>
      <c r="AJ43" s="39">
        <v>46542.935070857115</v>
      </c>
      <c r="AK43" s="23">
        <v>541384.70020797988</v>
      </c>
      <c r="AL43" s="23">
        <v>561443.12700642005</v>
      </c>
      <c r="AM43" s="23">
        <v>555615.90538472007</v>
      </c>
      <c r="AN43" s="23">
        <v>541732.92513704998</v>
      </c>
      <c r="AO43" s="23">
        <v>0</v>
      </c>
      <c r="AP43" s="39">
        <v>657180.04573123448</v>
      </c>
      <c r="AQ43" s="39">
        <v>669478.11053999013</v>
      </c>
      <c r="AR43" s="39">
        <v>654027.23906091193</v>
      </c>
      <c r="AS43" s="39">
        <v>609059.49307308253</v>
      </c>
      <c r="AT43" s="39">
        <v>0</v>
      </c>
      <c r="AU43" s="23">
        <v>10.739882470000001</v>
      </c>
      <c r="AV43" s="23">
        <v>10.96998501</v>
      </c>
      <c r="AW43" s="23">
        <v>11.004933359999999</v>
      </c>
      <c r="AX43" s="23">
        <v>10.8226738</v>
      </c>
      <c r="AY43" s="23">
        <v>0</v>
      </c>
      <c r="AZ43" s="23">
        <v>4287.99609375</v>
      </c>
      <c r="BA43" s="23">
        <v>4463.27734375</v>
      </c>
      <c r="BB43" s="23">
        <v>4436.2402343800004</v>
      </c>
      <c r="BC43" s="23">
        <v>4347.3393554699996</v>
      </c>
      <c r="BD43" s="23">
        <v>0</v>
      </c>
      <c r="BE43" s="39">
        <v>5205.1442678439462</v>
      </c>
      <c r="BF43" s="39">
        <v>5322.1178409323147</v>
      </c>
      <c r="BG43" s="39">
        <v>5221.992250732058</v>
      </c>
      <c r="BH43" s="39">
        <v>4887.6266905678112</v>
      </c>
      <c r="BI43" s="39">
        <v>0</v>
      </c>
      <c r="BJ43" s="23">
        <v>3592.0951527400002</v>
      </c>
      <c r="BK43" s="23">
        <v>3747.5439793999999</v>
      </c>
      <c r="BL43" s="23">
        <v>3764.5143546199993</v>
      </c>
      <c r="BM43" s="23">
        <v>3683.2070359599993</v>
      </c>
      <c r="BN43" s="23">
        <v>0</v>
      </c>
      <c r="BO43" s="39">
        <v>4360.3989101312682</v>
      </c>
      <c r="BP43" s="39">
        <v>4468.6603892927133</v>
      </c>
      <c r="BQ43" s="39">
        <v>4431.2895039469449</v>
      </c>
      <c r="BR43" s="39">
        <v>4140.9560063891076</v>
      </c>
      <c r="BS43" s="39">
        <v>0</v>
      </c>
      <c r="BT43" s="23">
        <v>695.90125771999999</v>
      </c>
      <c r="BU43" s="23">
        <v>715.73329267999998</v>
      </c>
      <c r="BV43" s="23">
        <v>671.72638341000004</v>
      </c>
      <c r="BW43" s="23">
        <v>664.13208666000014</v>
      </c>
      <c r="BX43" s="23">
        <v>0</v>
      </c>
      <c r="BY43" s="39">
        <v>844.74574216294445</v>
      </c>
      <c r="BZ43" s="39">
        <v>853.45736617859222</v>
      </c>
      <c r="CA43" s="39">
        <v>790.70333964218401</v>
      </c>
      <c r="CB43" s="39">
        <v>746.67042239010493</v>
      </c>
      <c r="CC43" s="39">
        <v>0</v>
      </c>
      <c r="CD43" s="23">
        <v>0</v>
      </c>
      <c r="CE43" s="23">
        <v>0</v>
      </c>
      <c r="CF43" s="23">
        <v>0</v>
      </c>
      <c r="CG43" s="23">
        <v>0</v>
      </c>
      <c r="CH43" s="23">
        <v>0</v>
      </c>
      <c r="CI43" s="39">
        <v>0</v>
      </c>
      <c r="CJ43" s="39">
        <v>0</v>
      </c>
      <c r="CK43" s="39">
        <v>0</v>
      </c>
      <c r="CL43" s="39">
        <v>0</v>
      </c>
      <c r="CM43" s="39">
        <v>0</v>
      </c>
      <c r="CN43" s="23">
        <v>557.20658978999984</v>
      </c>
      <c r="CO43" s="23">
        <v>575.84184535999998</v>
      </c>
      <c r="CP43" s="23">
        <v>529.61362658000019</v>
      </c>
      <c r="CQ43" s="23">
        <v>522.89507391999996</v>
      </c>
      <c r="CR43" s="23">
        <v>0</v>
      </c>
      <c r="CS43" s="39">
        <v>676.38603754273549</v>
      </c>
      <c r="CT43" s="39">
        <v>686.64748405953083</v>
      </c>
      <c r="CU43" s="39">
        <v>623.41940647165666</v>
      </c>
      <c r="CV43" s="39">
        <v>587.88047370677748</v>
      </c>
      <c r="CW43" s="39">
        <v>0</v>
      </c>
      <c r="CX43" s="31"/>
      <c r="CY43" s="31"/>
      <c r="CZ43" s="31"/>
      <c r="DA43" s="31"/>
      <c r="DB43" s="31"/>
      <c r="DC43" s="39"/>
      <c r="DD43" s="39"/>
      <c r="DE43" s="39"/>
      <c r="DF43" s="39"/>
      <c r="DG43" s="39"/>
      <c r="DH43" s="39"/>
      <c r="DI43" s="39"/>
      <c r="DJ43" s="39"/>
      <c r="DK43" s="39"/>
      <c r="DL43" s="39"/>
      <c r="DM43" s="24">
        <v>126471.149</v>
      </c>
      <c r="DN43" s="24">
        <v>126040.583</v>
      </c>
      <c r="DO43" s="24">
        <v>125542.77</v>
      </c>
      <c r="DP43" s="24">
        <v>124946.751</v>
      </c>
      <c r="DQ43" s="24">
        <v>123951.692</v>
      </c>
      <c r="DR43" s="24">
        <v>123294.51300000001</v>
      </c>
      <c r="DS43" s="24">
        <v>126255.86599999999</v>
      </c>
      <c r="DT43" s="24">
        <v>125791.67650000002</v>
      </c>
      <c r="DU43" s="24">
        <v>125244.7605</v>
      </c>
      <c r="DV43" s="24">
        <v>124612.53050000002</v>
      </c>
      <c r="DW43" s="24">
        <v>0</v>
      </c>
      <c r="DX43" s="24">
        <v>30933</v>
      </c>
      <c r="DY43" s="24">
        <v>30586</v>
      </c>
      <c r="DZ43" s="24">
        <v>24897</v>
      </c>
      <c r="EA43" s="24">
        <v>18217</v>
      </c>
      <c r="EB43" s="28">
        <v>27924</v>
      </c>
      <c r="EC43" s="28">
        <v>27924</v>
      </c>
      <c r="ED43" s="24">
        <v>1893</v>
      </c>
      <c r="EE43" s="24">
        <v>1463</v>
      </c>
      <c r="EF43" s="24">
        <v>1132</v>
      </c>
      <c r="EG43" s="24">
        <v>1508</v>
      </c>
      <c r="EH43" s="24">
        <v>15451</v>
      </c>
      <c r="EI43" s="24">
        <v>15451</v>
      </c>
      <c r="EJ43" s="24">
        <v>29040</v>
      </c>
      <c r="EK43" s="24">
        <v>29123</v>
      </c>
      <c r="EL43" s="24">
        <v>23765</v>
      </c>
      <c r="EM43" s="24">
        <v>16709</v>
      </c>
      <c r="EN43" s="24">
        <v>12473</v>
      </c>
      <c r="EO43" s="24">
        <v>12473</v>
      </c>
      <c r="EP43" s="24">
        <v>0</v>
      </c>
      <c r="EQ43" s="24">
        <v>0</v>
      </c>
      <c r="ER43" s="24">
        <v>0</v>
      </c>
      <c r="ES43" s="24">
        <v>0</v>
      </c>
      <c r="ET43" s="24">
        <v>0</v>
      </c>
      <c r="EU43" s="24">
        <v>0</v>
      </c>
      <c r="EV43">
        <v>75.680000000000007</v>
      </c>
      <c r="EW43">
        <v>80.33</v>
      </c>
      <c r="EX43">
        <v>83.02</v>
      </c>
      <c r="EY43">
        <v>83.62</v>
      </c>
      <c r="EZ43">
        <v>83.41</v>
      </c>
      <c r="FA43">
        <v>83.49</v>
      </c>
      <c r="FD43">
        <v>99</v>
      </c>
      <c r="FE43">
        <v>127.2</v>
      </c>
      <c r="FF43">
        <v>26.140999999999998</v>
      </c>
      <c r="FG43">
        <v>124.53700000000001</v>
      </c>
      <c r="FH43" s="22" t="s">
        <v>99</v>
      </c>
      <c r="FI43" s="43">
        <v>50740.491744618193</v>
      </c>
      <c r="FJ43" s="43">
        <v>50046.024161307592</v>
      </c>
      <c r="FK43" s="43">
        <v>48191.340290400003</v>
      </c>
      <c r="FL43" s="43">
        <v>49097.3076</v>
      </c>
      <c r="FM43" s="43">
        <v>44294.549999999996</v>
      </c>
      <c r="FN43" s="23"/>
      <c r="FO43" s="23"/>
      <c r="FP43" s="23"/>
      <c r="FQ43" s="23"/>
      <c r="FR43" s="23"/>
      <c r="FS43" s="23"/>
      <c r="FT43" s="23"/>
      <c r="FU43" s="23"/>
      <c r="FV43" s="14">
        <v>0</v>
      </c>
      <c r="FW43" s="14">
        <v>0</v>
      </c>
      <c r="FX43" s="14">
        <v>0</v>
      </c>
      <c r="FY43" s="14">
        <v>0</v>
      </c>
      <c r="FZ43" s="102">
        <v>0</v>
      </c>
      <c r="GA43" s="102">
        <v>0</v>
      </c>
      <c r="GB43" s="102">
        <v>0</v>
      </c>
      <c r="GC43" s="102">
        <v>0</v>
      </c>
      <c r="GD43" s="102">
        <v>0</v>
      </c>
      <c r="GE43" s="102">
        <v>0</v>
      </c>
      <c r="GF43" s="102">
        <v>0</v>
      </c>
      <c r="GG43" s="102">
        <v>0</v>
      </c>
    </row>
    <row r="44" spans="1:189" x14ac:dyDescent="0.35">
      <c r="A44" t="s">
        <v>533</v>
      </c>
      <c r="B44" s="22" t="s">
        <v>100</v>
      </c>
      <c r="C44" s="22" t="s">
        <v>14</v>
      </c>
      <c r="D44" s="22" t="s">
        <v>536</v>
      </c>
      <c r="F44" s="22" t="s">
        <v>101</v>
      </c>
      <c r="G44" s="24">
        <v>1076.24074074074</v>
      </c>
      <c r="H44" s="24">
        <v>1107.1555555555601</v>
      </c>
      <c r="I44" s="24">
        <v>883.93333333333305</v>
      </c>
      <c r="J44" s="24">
        <v>858.59259259259204</v>
      </c>
      <c r="K44" s="24">
        <v>965.63886492186703</v>
      </c>
      <c r="L44" s="24">
        <v>1015.16745029354</v>
      </c>
      <c r="M44" s="24">
        <v>1056.27650935628</v>
      </c>
      <c r="N44" s="24">
        <v>902.48776109133303</v>
      </c>
      <c r="O44" s="24">
        <v>894.44172291454299</v>
      </c>
      <c r="P44" s="24">
        <v>973.55696130501906</v>
      </c>
      <c r="Q44" s="43">
        <v>1305.1223245433641</v>
      </c>
      <c r="R44" s="43">
        <v>1357.9730642988991</v>
      </c>
      <c r="S44" s="43">
        <v>1160.2587575940054</v>
      </c>
      <c r="T44" s="43">
        <v>1149.9145882201542</v>
      </c>
      <c r="U44" s="43">
        <v>1251.626935089751</v>
      </c>
      <c r="V44" s="23">
        <v>22533.882053155099</v>
      </c>
      <c r="W44" s="23">
        <v>23204.970564125495</v>
      </c>
      <c r="X44" s="23">
        <v>18553.657137259837</v>
      </c>
      <c r="Y44" s="23">
        <v>18035.386140246868</v>
      </c>
      <c r="Z44" s="23">
        <v>20262.267136451446</v>
      </c>
      <c r="AA44" s="23">
        <v>21255.154839587598</v>
      </c>
      <c r="AB44" s="23">
        <v>22138.59216457661</v>
      </c>
      <c r="AC44" s="23">
        <v>18943.112402739869</v>
      </c>
      <c r="AD44" s="23">
        <v>18788.424209438788</v>
      </c>
      <c r="AE44" s="23">
        <v>20428.414740856933</v>
      </c>
      <c r="AF44" s="39">
        <v>27326.109682447361</v>
      </c>
      <c r="AG44" s="39">
        <v>28461.876766828009</v>
      </c>
      <c r="AH44" s="39">
        <v>24353.695428277679</v>
      </c>
      <c r="AI44" s="39">
        <v>24154.824774611483</v>
      </c>
      <c r="AJ44" s="39">
        <v>26263.233839514673</v>
      </c>
      <c r="AK44" s="23">
        <v>52.688677750000011</v>
      </c>
      <c r="AL44" s="23">
        <v>57.460909239999992</v>
      </c>
      <c r="AM44" s="23">
        <v>50.055293330000005</v>
      </c>
      <c r="AN44" s="23">
        <v>53.051458290000006</v>
      </c>
      <c r="AO44" s="23">
        <v>0</v>
      </c>
      <c r="AP44" s="39">
        <v>63.958120057624974</v>
      </c>
      <c r="AQ44" s="39">
        <v>68.517752017053667</v>
      </c>
      <c r="AR44" s="39">
        <v>58.92114494874987</v>
      </c>
      <c r="AS44" s="39">
        <v>59.644693526281202</v>
      </c>
      <c r="AT44" s="39">
        <v>0</v>
      </c>
      <c r="AU44" s="23">
        <v>4.8920025800000007</v>
      </c>
      <c r="AV44" s="23">
        <v>5.1870427099999992</v>
      </c>
      <c r="AW44" s="23">
        <v>5.6595182399999997</v>
      </c>
      <c r="AX44" s="23">
        <v>6.1634654999999992</v>
      </c>
      <c r="AY44" s="23">
        <v>0</v>
      </c>
      <c r="AZ44" s="23">
        <v>1103.17370605</v>
      </c>
      <c r="BA44" s="23">
        <v>1204.3409423799999</v>
      </c>
      <c r="BB44" s="23">
        <v>1050.6436767600001</v>
      </c>
      <c r="BC44" s="23">
        <v>1114.3742675799999</v>
      </c>
      <c r="BD44" s="23">
        <v>0</v>
      </c>
      <c r="BE44" s="39">
        <v>1339.1286202083704</v>
      </c>
      <c r="BF44" s="39">
        <v>1436.0847248225261</v>
      </c>
      <c r="BG44" s="39">
        <v>1236.7349035343964</v>
      </c>
      <c r="BH44" s="39">
        <v>1252.8687015548423</v>
      </c>
      <c r="BI44" s="39">
        <v>0</v>
      </c>
      <c r="BJ44" s="23">
        <v>506.99043291999999</v>
      </c>
      <c r="BK44" s="23">
        <v>593.20399802999998</v>
      </c>
      <c r="BL44" s="23">
        <v>565.39739618999999</v>
      </c>
      <c r="BM44" s="23">
        <v>640.59895035000011</v>
      </c>
      <c r="BN44" s="23">
        <v>0</v>
      </c>
      <c r="BO44" s="39">
        <v>615.42927933439387</v>
      </c>
      <c r="BP44" s="39">
        <v>707.35052699532139</v>
      </c>
      <c r="BQ44" s="39">
        <v>665.54123886415232</v>
      </c>
      <c r="BR44" s="39">
        <v>720.21258789949809</v>
      </c>
      <c r="BS44" s="39">
        <v>0</v>
      </c>
      <c r="BT44" s="23">
        <v>596.18323715999998</v>
      </c>
      <c r="BU44" s="23">
        <v>611.13688268999999</v>
      </c>
      <c r="BV44" s="23">
        <v>485.24633045000007</v>
      </c>
      <c r="BW44" s="23">
        <v>473.77531858000003</v>
      </c>
      <c r="BX44" s="23">
        <v>0</v>
      </c>
      <c r="BY44" s="39">
        <v>723.69929721044809</v>
      </c>
      <c r="BZ44" s="39">
        <v>728.73412430235749</v>
      </c>
      <c r="CA44" s="39">
        <v>571.19372338504741</v>
      </c>
      <c r="CB44" s="39">
        <v>532.65611517312243</v>
      </c>
      <c r="CC44" s="39">
        <v>0</v>
      </c>
      <c r="CD44" s="23">
        <v>0</v>
      </c>
      <c r="CE44" s="23">
        <v>0</v>
      </c>
      <c r="CF44" s="23">
        <v>0</v>
      </c>
      <c r="CG44" s="23">
        <v>0</v>
      </c>
      <c r="CH44" s="23">
        <v>0</v>
      </c>
      <c r="CI44" s="39">
        <v>0</v>
      </c>
      <c r="CJ44" s="39">
        <v>0</v>
      </c>
      <c r="CK44" s="39">
        <v>0</v>
      </c>
      <c r="CL44" s="39">
        <v>0</v>
      </c>
      <c r="CM44" s="39">
        <v>0</v>
      </c>
      <c r="CN44" s="23">
        <v>544.76450792000003</v>
      </c>
      <c r="CO44" s="23">
        <v>558.42837874999987</v>
      </c>
      <c r="CP44" s="23">
        <v>443.39554117</v>
      </c>
      <c r="CQ44" s="23">
        <v>432.91386298999987</v>
      </c>
      <c r="CR44" s="23">
        <v>0</v>
      </c>
      <c r="CS44" s="39">
        <v>661.28275159989846</v>
      </c>
      <c r="CT44" s="39">
        <v>665.88325316374357</v>
      </c>
      <c r="CU44" s="39">
        <v>521.9302737608582</v>
      </c>
      <c r="CV44" s="39">
        <v>486.71639788239702</v>
      </c>
      <c r="CW44" s="39">
        <v>0</v>
      </c>
      <c r="CX44" s="31"/>
      <c r="CY44" s="31"/>
      <c r="CZ44" s="31"/>
      <c r="DA44" s="31"/>
      <c r="DB44" s="31"/>
      <c r="DC44" s="39"/>
      <c r="DD44" s="39"/>
      <c r="DE44" s="39"/>
      <c r="DF44" s="39"/>
      <c r="DG44" s="39"/>
      <c r="DH44" s="39"/>
      <c r="DI44" s="39"/>
      <c r="DJ44" s="39"/>
      <c r="DK44" s="39"/>
      <c r="DL44" s="39"/>
      <c r="DM44" s="24">
        <v>47.78</v>
      </c>
      <c r="DN44" s="24">
        <v>47.741999999999997</v>
      </c>
      <c r="DO44" s="24">
        <v>47.680999999999997</v>
      </c>
      <c r="DP44" s="24">
        <v>47.603999999999999</v>
      </c>
      <c r="DQ44" s="24">
        <v>47.658000000000001</v>
      </c>
      <c r="DR44" s="24">
        <v>47.755000000000003</v>
      </c>
      <c r="DS44" s="24">
        <v>47.761000000000003</v>
      </c>
      <c r="DT44" s="24">
        <v>47.711499999999994</v>
      </c>
      <c r="DU44" s="24">
        <v>47.642499999999998</v>
      </c>
      <c r="DV44" s="24">
        <v>47.606499999999997</v>
      </c>
      <c r="DW44" s="24">
        <v>0</v>
      </c>
      <c r="DX44" s="24">
        <v>5</v>
      </c>
      <c r="DY44" s="24">
        <v>5</v>
      </c>
      <c r="DZ44" s="24">
        <v>19</v>
      </c>
      <c r="EA44" s="24">
        <v>60</v>
      </c>
      <c r="EB44" s="28"/>
      <c r="EC44" s="28">
        <v>14</v>
      </c>
      <c r="ED44" s="24">
        <v>5</v>
      </c>
      <c r="EE44" s="24">
        <v>5</v>
      </c>
      <c r="EF44" s="24">
        <v>0</v>
      </c>
      <c r="EG44" s="24">
        <v>0</v>
      </c>
      <c r="EH44" s="24"/>
      <c r="EI44" s="24">
        <v>0</v>
      </c>
      <c r="EJ44" s="24">
        <v>0</v>
      </c>
      <c r="EK44" s="24">
        <v>0</v>
      </c>
      <c r="EL44" s="24">
        <v>0</v>
      </c>
      <c r="EM44" s="24">
        <v>0</v>
      </c>
      <c r="EN44" s="24"/>
      <c r="EO44" s="24">
        <v>14</v>
      </c>
      <c r="EP44" s="24">
        <v>0</v>
      </c>
      <c r="EQ44" s="24">
        <v>0</v>
      </c>
      <c r="ER44" s="24">
        <v>19</v>
      </c>
      <c r="ES44" s="24">
        <v>60</v>
      </c>
      <c r="ET44" s="24"/>
      <c r="EU44" s="24">
        <v>0</v>
      </c>
      <c r="EV44">
        <v>66.02</v>
      </c>
      <c r="EW44">
        <v>72.39</v>
      </c>
      <c r="EX44">
        <v>75.89</v>
      </c>
      <c r="EY44">
        <v>76.099999999999994</v>
      </c>
      <c r="EZ44">
        <v>76.78</v>
      </c>
      <c r="FA44">
        <v>78.95</v>
      </c>
      <c r="FD44">
        <v>71</v>
      </c>
      <c r="FE44">
        <v>43.27</v>
      </c>
      <c r="FF44">
        <v>30.335000000000001</v>
      </c>
      <c r="FG44">
        <v>45.188000000000002</v>
      </c>
      <c r="FH44" s="22" t="s">
        <v>101</v>
      </c>
      <c r="FI44" s="43">
        <v>26110.717163319077</v>
      </c>
      <c r="FJ44" s="43">
        <v>27962.336587625996</v>
      </c>
      <c r="FK44" s="43">
        <v>22577.183848799999</v>
      </c>
      <c r="FL44" s="43">
        <v>20720.4804</v>
      </c>
      <c r="FM44" s="43">
        <v>20840.82</v>
      </c>
      <c r="FN44" s="23"/>
      <c r="FO44" s="23"/>
      <c r="FP44" s="23"/>
      <c r="FQ44" s="23"/>
      <c r="FR44" s="23"/>
      <c r="FS44" s="23"/>
      <c r="FT44" s="23"/>
      <c r="FU44" s="23"/>
      <c r="FV44" s="14">
        <v>0</v>
      </c>
      <c r="FW44" s="14">
        <v>0</v>
      </c>
      <c r="FX44" s="14">
        <v>0</v>
      </c>
      <c r="FY44" s="14">
        <v>0</v>
      </c>
      <c r="FZ44" s="102">
        <v>0</v>
      </c>
      <c r="GA44" s="102">
        <v>0</v>
      </c>
      <c r="GB44" s="102">
        <v>0</v>
      </c>
      <c r="GC44" s="102">
        <v>0</v>
      </c>
      <c r="GD44" s="102">
        <v>0</v>
      </c>
      <c r="GE44" s="102">
        <v>0</v>
      </c>
      <c r="GF44" s="102">
        <v>0</v>
      </c>
      <c r="GG44" s="102">
        <v>0</v>
      </c>
    </row>
    <row r="45" spans="1:189" x14ac:dyDescent="0.35">
      <c r="A45" t="s">
        <v>533</v>
      </c>
      <c r="B45" s="22" t="s">
        <v>102</v>
      </c>
      <c r="C45" s="22" t="s">
        <v>14</v>
      </c>
      <c r="D45" s="22" t="s">
        <v>541</v>
      </c>
      <c r="F45" s="22" t="s">
        <v>103</v>
      </c>
      <c r="G45" s="24">
        <v>1725373.4968254298</v>
      </c>
      <c r="H45" s="24">
        <v>1651422.9324477699</v>
      </c>
      <c r="I45" s="24">
        <v>1644312.8319061699</v>
      </c>
      <c r="J45" s="24">
        <v>1818432.1068800401</v>
      </c>
      <c r="K45" s="24">
        <v>1673916.46902656</v>
      </c>
      <c r="L45" s="24">
        <v>1602194.07976904</v>
      </c>
      <c r="M45" s="24">
        <v>1638146.9601950601</v>
      </c>
      <c r="N45" s="24">
        <v>1626525.69404993</v>
      </c>
      <c r="O45" s="24">
        <v>1696543.31194281</v>
      </c>
      <c r="P45" s="24">
        <v>1740868.4272770099</v>
      </c>
      <c r="Q45" s="43">
        <v>2059817.0884548624</v>
      </c>
      <c r="R45" s="43">
        <v>2106038.9278785642</v>
      </c>
      <c r="S45" s="43">
        <v>2091098.3642492993</v>
      </c>
      <c r="T45" s="43">
        <v>2181114.6036361326</v>
      </c>
      <c r="U45" s="43">
        <v>2238099.9783582008</v>
      </c>
      <c r="V45" s="23">
        <v>33447.156283616583</v>
      </c>
      <c r="W45" s="23">
        <v>31902.416904819416</v>
      </c>
      <c r="X45" s="23">
        <v>31721.298914185674</v>
      </c>
      <c r="Y45" s="23">
        <v>35142.264267481034</v>
      </c>
      <c r="Z45" s="23">
        <v>32422.574486428734</v>
      </c>
      <c r="AA45" s="23">
        <v>31059.266808792658</v>
      </c>
      <c r="AB45" s="23">
        <v>31645.94983433067</v>
      </c>
      <c r="AC45" s="23">
        <v>31378.157934064751</v>
      </c>
      <c r="AD45" s="23">
        <v>32786.691999084294</v>
      </c>
      <c r="AE45" s="23">
        <v>33719.386420329982</v>
      </c>
      <c r="AF45" s="39">
        <v>39930.498642743943</v>
      </c>
      <c r="AG45" s="39">
        <v>40684.751661631519</v>
      </c>
      <c r="AH45" s="39">
        <v>40340.472314152561</v>
      </c>
      <c r="AI45" s="39">
        <v>42151.315690390897</v>
      </c>
      <c r="AJ45" s="39">
        <v>43350.408816153373</v>
      </c>
      <c r="AK45" s="23">
        <v>129251.15036297003</v>
      </c>
      <c r="AL45" s="23">
        <v>135000.43554594001</v>
      </c>
      <c r="AM45" s="23">
        <v>137296.36028369999</v>
      </c>
      <c r="AN45" s="23">
        <v>168989.51829220005</v>
      </c>
      <c r="AO45" s="23">
        <v>161869.84661498998</v>
      </c>
      <c r="AP45" s="39">
        <v>156896.33798982503</v>
      </c>
      <c r="AQ45" s="39">
        <v>160977.72359111655</v>
      </c>
      <c r="AR45" s="39">
        <v>161614.45088092686</v>
      </c>
      <c r="AS45" s="39">
        <v>189991.53562555468</v>
      </c>
      <c r="AT45" s="39">
        <v>168506.51032620456</v>
      </c>
      <c r="AU45" s="23">
        <v>7.4911980599999994</v>
      </c>
      <c r="AV45" s="23">
        <v>8.1747951499999996</v>
      </c>
      <c r="AW45" s="23">
        <v>8.3497714999999992</v>
      </c>
      <c r="AX45" s="23">
        <v>9.3314552300000013</v>
      </c>
      <c r="AY45" s="23">
        <v>9.7204799699999995</v>
      </c>
      <c r="AZ45" s="23">
        <v>2501.1396484400002</v>
      </c>
      <c r="BA45" s="23">
        <v>2605.9934082</v>
      </c>
      <c r="BB45" s="23">
        <v>2648.2241210900002</v>
      </c>
      <c r="BC45" s="23">
        <v>3260.4487304700006</v>
      </c>
      <c r="BD45" s="23">
        <v>3123.9470214799999</v>
      </c>
      <c r="BE45" s="39">
        <v>3036.1018106173947</v>
      </c>
      <c r="BF45" s="39">
        <v>3107.4483933997026</v>
      </c>
      <c r="BG45" s="39">
        <v>3117.2806493574412</v>
      </c>
      <c r="BH45" s="39">
        <v>3665.6572986928122</v>
      </c>
      <c r="BI45" s="39">
        <v>3252.0288493606795</v>
      </c>
      <c r="BJ45" s="23">
        <v>1435.04797708</v>
      </c>
      <c r="BK45" s="23">
        <v>1508.4447563400001</v>
      </c>
      <c r="BL45" s="23">
        <v>1584.4918374800002</v>
      </c>
      <c r="BM45" s="23">
        <v>1988.8972388699999</v>
      </c>
      <c r="BN45" s="23">
        <v>1919.5171859499999</v>
      </c>
      <c r="BO45" s="39">
        <v>1741.9866036880092</v>
      </c>
      <c r="BP45" s="39">
        <v>1798.7053305167831</v>
      </c>
      <c r="BQ45" s="39">
        <v>1865.1388697449893</v>
      </c>
      <c r="BR45" s="39">
        <v>2236.0773877167635</v>
      </c>
      <c r="BS45" s="39">
        <v>1998.2173905739498</v>
      </c>
      <c r="BT45" s="23">
        <v>1066.0917735099999</v>
      </c>
      <c r="BU45" s="23">
        <v>1097.5486184400002</v>
      </c>
      <c r="BV45" s="23">
        <v>1063.7323132699998</v>
      </c>
      <c r="BW45" s="23">
        <v>1271.5516910700003</v>
      </c>
      <c r="BX45" s="23">
        <v>1204.42993245</v>
      </c>
      <c r="BY45" s="39">
        <v>1294.1153309279791</v>
      </c>
      <c r="BZ45" s="39">
        <v>1308.7430230321186</v>
      </c>
      <c r="CA45" s="39">
        <v>1252.1418145258656</v>
      </c>
      <c r="CB45" s="39">
        <v>1429.5801352361798</v>
      </c>
      <c r="CC45" s="39">
        <v>1253.81155968045</v>
      </c>
      <c r="CD45" s="23">
        <v>0</v>
      </c>
      <c r="CE45" s="23">
        <v>0</v>
      </c>
      <c r="CF45" s="23">
        <v>0</v>
      </c>
      <c r="CG45" s="23">
        <v>0</v>
      </c>
      <c r="CH45" s="23">
        <v>0</v>
      </c>
      <c r="CI45" s="39">
        <v>0</v>
      </c>
      <c r="CJ45" s="39">
        <v>0</v>
      </c>
      <c r="CK45" s="39">
        <v>0</v>
      </c>
      <c r="CL45" s="39">
        <v>0</v>
      </c>
      <c r="CM45" s="39">
        <v>0</v>
      </c>
      <c r="CN45" s="23">
        <v>826.73586525000007</v>
      </c>
      <c r="CO45" s="23">
        <v>823.78654117000008</v>
      </c>
      <c r="CP45" s="23">
        <v>767.65181268000015</v>
      </c>
      <c r="CQ45" s="23">
        <v>948.75223892999998</v>
      </c>
      <c r="CR45" s="23">
        <v>876.20356735999997</v>
      </c>
      <c r="CS45" s="39">
        <v>1003.5642187965888</v>
      </c>
      <c r="CT45" s="39">
        <v>982.30262433056555</v>
      </c>
      <c r="CU45" s="39">
        <v>903.61919221798451</v>
      </c>
      <c r="CV45" s="39">
        <v>1066.6631671842204</v>
      </c>
      <c r="CW45" s="39">
        <v>912.12791362175994</v>
      </c>
      <c r="CX45" s="31"/>
      <c r="CY45" s="31"/>
      <c r="CZ45" s="31"/>
      <c r="DA45" s="31"/>
      <c r="DB45" s="31"/>
      <c r="DC45" s="39"/>
      <c r="DD45" s="39"/>
      <c r="DE45" s="39"/>
      <c r="DF45" s="39"/>
      <c r="DG45" s="39"/>
      <c r="DH45" s="39"/>
      <c r="DI45" s="39"/>
      <c r="DJ45" s="39"/>
      <c r="DK45" s="39"/>
      <c r="DL45" s="39"/>
      <c r="DM45" s="24">
        <v>51604.269</v>
      </c>
      <c r="DN45" s="24">
        <v>51749.531000000003</v>
      </c>
      <c r="DO45" s="24">
        <v>51858.127999999997</v>
      </c>
      <c r="DP45" s="24">
        <v>51831.252999999997</v>
      </c>
      <c r="DQ45" s="24">
        <v>51815.81</v>
      </c>
      <c r="DR45" s="24">
        <v>51784.059000000001</v>
      </c>
      <c r="DS45" s="24">
        <v>51676.9</v>
      </c>
      <c r="DT45" s="24">
        <v>51803.829500000007</v>
      </c>
      <c r="DU45" s="24">
        <v>51844.690499999997</v>
      </c>
      <c r="DV45" s="24">
        <v>51830.139000000003</v>
      </c>
      <c r="DW45" s="24">
        <v>51815.809500000003</v>
      </c>
      <c r="DX45" s="24">
        <v>22717</v>
      </c>
      <c r="DY45" s="24">
        <v>28758</v>
      </c>
      <c r="DZ45" s="24">
        <v>23516</v>
      </c>
      <c r="EA45" s="24">
        <v>15705</v>
      </c>
      <c r="EB45" s="28">
        <v>19777</v>
      </c>
      <c r="EC45" s="28">
        <v>24121</v>
      </c>
      <c r="ED45" s="24">
        <v>2890</v>
      </c>
      <c r="EE45" s="24">
        <v>3196</v>
      </c>
      <c r="EF45" s="24">
        <v>3443</v>
      </c>
      <c r="EG45" s="24">
        <v>3559</v>
      </c>
      <c r="EH45" s="24">
        <v>3825</v>
      </c>
      <c r="EI45" s="24">
        <v>3907</v>
      </c>
      <c r="EJ45" s="24">
        <v>19827</v>
      </c>
      <c r="EK45" s="24">
        <v>25562</v>
      </c>
      <c r="EL45" s="24">
        <v>20073</v>
      </c>
      <c r="EM45" s="24">
        <v>12146</v>
      </c>
      <c r="EN45" s="24">
        <v>15952</v>
      </c>
      <c r="EO45" s="24">
        <v>20214</v>
      </c>
      <c r="EP45" s="24">
        <v>0</v>
      </c>
      <c r="EQ45" s="24">
        <v>0</v>
      </c>
      <c r="ER45" s="24">
        <v>0</v>
      </c>
      <c r="ES45" s="24">
        <v>0</v>
      </c>
      <c r="ET45" s="24">
        <v>0</v>
      </c>
      <c r="EU45" s="24">
        <v>0</v>
      </c>
      <c r="EV45">
        <v>77.239999999999995</v>
      </c>
      <c r="EW45">
        <v>82.15</v>
      </c>
      <c r="EX45">
        <v>86.35</v>
      </c>
      <c r="EY45">
        <v>87.88</v>
      </c>
      <c r="EZ45">
        <v>88.73</v>
      </c>
      <c r="FA45">
        <v>89.09</v>
      </c>
      <c r="FD45">
        <v>99</v>
      </c>
      <c r="FE45">
        <v>127.5</v>
      </c>
      <c r="FF45">
        <v>25.077999999999999</v>
      </c>
      <c r="FG45">
        <v>85.296000000000006</v>
      </c>
      <c r="FH45" s="22" t="s">
        <v>103</v>
      </c>
      <c r="FI45" s="43">
        <v>39742.672242076551</v>
      </c>
      <c r="FJ45" s="43">
        <v>40339.694957756394</v>
      </c>
      <c r="FK45" s="43">
        <v>38892.083126400001</v>
      </c>
      <c r="FL45" s="43">
        <v>39574.655999999995</v>
      </c>
      <c r="FM45" s="43">
        <v>37673.79</v>
      </c>
      <c r="FN45" s="23"/>
      <c r="FO45" s="23"/>
      <c r="FP45" s="23"/>
      <c r="FQ45" s="23"/>
      <c r="FR45" s="23"/>
      <c r="FS45" s="23"/>
      <c r="FT45" s="23"/>
      <c r="FU45" s="23"/>
      <c r="FV45" s="14">
        <v>0</v>
      </c>
      <c r="FW45" s="14">
        <v>0</v>
      </c>
      <c r="FX45" s="14">
        <v>0</v>
      </c>
      <c r="FY45" s="14">
        <v>0</v>
      </c>
      <c r="FZ45" s="102">
        <v>0</v>
      </c>
      <c r="GA45" s="102">
        <v>0</v>
      </c>
      <c r="GB45" s="102">
        <v>0</v>
      </c>
      <c r="GC45" s="102">
        <v>0</v>
      </c>
      <c r="GD45" s="102">
        <v>0</v>
      </c>
      <c r="GE45" s="102">
        <v>0</v>
      </c>
      <c r="GF45" s="102">
        <v>0</v>
      </c>
      <c r="GG45" s="102">
        <v>0</v>
      </c>
    </row>
    <row r="46" spans="1:189" x14ac:dyDescent="0.35">
      <c r="A46" t="s">
        <v>533</v>
      </c>
      <c r="B46" s="22" t="s">
        <v>104</v>
      </c>
      <c r="C46" s="22" t="s">
        <v>14</v>
      </c>
      <c r="D46" s="22" t="s">
        <v>540</v>
      </c>
      <c r="F46" s="22" t="s">
        <v>105</v>
      </c>
      <c r="G46" s="24">
        <v>138202.535799918</v>
      </c>
      <c r="H46" s="24">
        <v>136191.825724364</v>
      </c>
      <c r="I46" s="24">
        <v>105948.80728073101</v>
      </c>
      <c r="J46" s="24">
        <v>137384.25887555801</v>
      </c>
      <c r="K46" s="24">
        <v>175363.26530612202</v>
      </c>
      <c r="L46" s="24">
        <v>115116.15497864301</v>
      </c>
      <c r="M46" s="24">
        <v>114480.760618934</v>
      </c>
      <c r="N46" s="24">
        <v>104343.16999604899</v>
      </c>
      <c r="O46" s="24">
        <v>105539.957293257</v>
      </c>
      <c r="P46" s="24">
        <v>114891.59907873599</v>
      </c>
      <c r="Q46" s="43">
        <v>147995.94267406623</v>
      </c>
      <c r="R46" s="43">
        <v>147179.0652579263</v>
      </c>
      <c r="S46" s="43">
        <v>134145.94856847476</v>
      </c>
      <c r="T46" s="43">
        <v>135684.56549208125</v>
      </c>
      <c r="U46" s="43">
        <v>147707.24851036759</v>
      </c>
      <c r="V46" s="23">
        <v>32012.187524953846</v>
      </c>
      <c r="W46" s="23">
        <v>30666.237131423386</v>
      </c>
      <c r="X46" s="23">
        <v>24297.710802095084</v>
      </c>
      <c r="Y46" s="23">
        <v>32324.840904398847</v>
      </c>
      <c r="Z46" s="23">
        <v>41079.522699813846</v>
      </c>
      <c r="AA46" s="23">
        <v>26664.633315144722</v>
      </c>
      <c r="AB46" s="23">
        <v>25777.568759751975</v>
      </c>
      <c r="AC46" s="23">
        <v>23929.48286826969</v>
      </c>
      <c r="AD46" s="23">
        <v>24832.265038833564</v>
      </c>
      <c r="AE46" s="23">
        <v>26913.801155184417</v>
      </c>
      <c r="AF46" s="39">
        <v>34280.658038528883</v>
      </c>
      <c r="AG46" s="39">
        <v>33140.227704381105</v>
      </c>
      <c r="AH46" s="39">
        <v>30764.286519555171</v>
      </c>
      <c r="AI46" s="39">
        <v>31924.923776651955</v>
      </c>
      <c r="AJ46" s="39">
        <v>34600.993871302111</v>
      </c>
      <c r="AK46" s="23">
        <v>7170.7866033700002</v>
      </c>
      <c r="AL46" s="23">
        <v>7299.2565299299995</v>
      </c>
      <c r="AM46" s="23">
        <v>6725.2122607500005</v>
      </c>
      <c r="AN46" s="23">
        <v>7908.5428211400013</v>
      </c>
      <c r="AO46" s="23">
        <v>0</v>
      </c>
      <c r="AP46" s="39">
        <v>8704.5272356630212</v>
      </c>
      <c r="AQ46" s="39">
        <v>8703.8067347262077</v>
      </c>
      <c r="AR46" s="39">
        <v>7916.3896576202633</v>
      </c>
      <c r="AS46" s="39">
        <v>8891.4165229512801</v>
      </c>
      <c r="AT46" s="39">
        <v>0</v>
      </c>
      <c r="AU46" s="23">
        <v>5.1886262900000002</v>
      </c>
      <c r="AV46" s="23">
        <v>5.3595871900000001</v>
      </c>
      <c r="AW46" s="23">
        <v>6.3476114299999988</v>
      </c>
      <c r="AX46" s="23">
        <v>5.7812075600000004</v>
      </c>
      <c r="AY46" s="23">
        <v>0</v>
      </c>
      <c r="AZ46" s="23">
        <v>1660.9864502</v>
      </c>
      <c r="BA46" s="23">
        <v>1643.56970215</v>
      </c>
      <c r="BB46" s="23">
        <v>1542.3226318399998</v>
      </c>
      <c r="BC46" s="23">
        <v>1860.7836914100001</v>
      </c>
      <c r="BD46" s="23">
        <v>0</v>
      </c>
      <c r="BE46" s="39">
        <v>2016.2504608683203</v>
      </c>
      <c r="BF46" s="39">
        <v>1959.8315231020258</v>
      </c>
      <c r="BG46" s="39">
        <v>1815.5006054857533</v>
      </c>
      <c r="BH46" s="39">
        <v>2092.0418885784347</v>
      </c>
      <c r="BI46" s="39">
        <v>0</v>
      </c>
      <c r="BJ46" s="23">
        <v>1465.4784871600004</v>
      </c>
      <c r="BK46" s="23">
        <v>1448.77576374</v>
      </c>
      <c r="BL46" s="23">
        <v>1377.7894010799998</v>
      </c>
      <c r="BM46" s="23">
        <v>1669.31583054</v>
      </c>
      <c r="BN46" s="23">
        <v>0</v>
      </c>
      <c r="BO46" s="39">
        <v>1778.9258153028127</v>
      </c>
      <c r="BP46" s="39">
        <v>1727.5546074922302</v>
      </c>
      <c r="BQ46" s="39">
        <v>1621.8250580349948</v>
      </c>
      <c r="BR46" s="39">
        <v>1876.778401959511</v>
      </c>
      <c r="BS46" s="39">
        <v>0</v>
      </c>
      <c r="BT46" s="23">
        <v>195.50795800999998</v>
      </c>
      <c r="BU46" s="23">
        <v>194.79392912999998</v>
      </c>
      <c r="BV46" s="23">
        <v>164.53323162000001</v>
      </c>
      <c r="BW46" s="23">
        <v>191.46786394000003</v>
      </c>
      <c r="BX46" s="23">
        <v>0</v>
      </c>
      <c r="BY46" s="39">
        <v>237.32463945965466</v>
      </c>
      <c r="BZ46" s="39">
        <v>232.27690454410336</v>
      </c>
      <c r="CA46" s="39">
        <v>193.67554846308309</v>
      </c>
      <c r="CB46" s="39">
        <v>215.26349007046323</v>
      </c>
      <c r="CC46" s="39">
        <v>0</v>
      </c>
      <c r="CD46" s="23">
        <v>0</v>
      </c>
      <c r="CE46" s="23">
        <v>0</v>
      </c>
      <c r="CF46" s="23">
        <v>0</v>
      </c>
      <c r="CG46" s="23">
        <v>0</v>
      </c>
      <c r="CH46" s="23">
        <v>0</v>
      </c>
      <c r="CI46" s="39">
        <v>0</v>
      </c>
      <c r="CJ46" s="39">
        <v>0</v>
      </c>
      <c r="CK46" s="39">
        <v>0</v>
      </c>
      <c r="CL46" s="39">
        <v>0</v>
      </c>
      <c r="CM46" s="39">
        <v>0</v>
      </c>
      <c r="CN46" s="23">
        <v>176.84580934000002</v>
      </c>
      <c r="CO46" s="23">
        <v>176.19997404</v>
      </c>
      <c r="CP46" s="23">
        <v>148.82771160999997</v>
      </c>
      <c r="CQ46" s="23">
        <v>173.19144043</v>
      </c>
      <c r="CR46" s="23">
        <v>0</v>
      </c>
      <c r="CS46" s="39">
        <v>214.67089303556446</v>
      </c>
      <c r="CT46" s="39">
        <v>210.10503116577578</v>
      </c>
      <c r="CU46" s="39">
        <v>175.18824853050862</v>
      </c>
      <c r="CV46" s="39">
        <v>194.7156726466404</v>
      </c>
      <c r="CW46" s="39">
        <v>0</v>
      </c>
      <c r="CX46" s="31"/>
      <c r="CY46" s="31"/>
      <c r="CZ46" s="31"/>
      <c r="DA46" s="31"/>
      <c r="DB46" s="31"/>
      <c r="DC46" s="39"/>
      <c r="DD46" s="39"/>
      <c r="DE46" s="39"/>
      <c r="DF46" s="39"/>
      <c r="DG46" s="39"/>
      <c r="DH46" s="39"/>
      <c r="DI46" s="39"/>
      <c r="DJ46" s="39"/>
      <c r="DK46" s="39"/>
      <c r="DL46" s="39"/>
      <c r="DM46" s="24">
        <v>4220.5330000000004</v>
      </c>
      <c r="DN46" s="24">
        <v>4413.8379999999997</v>
      </c>
      <c r="DO46" s="24">
        <v>4468.3609999999999</v>
      </c>
      <c r="DP46" s="24">
        <v>4252.5280000000002</v>
      </c>
      <c r="DQ46" s="24">
        <v>4268.8729999999996</v>
      </c>
      <c r="DR46" s="24">
        <v>4310.1080000000002</v>
      </c>
      <c r="DS46" s="24">
        <v>4317.1854999999996</v>
      </c>
      <c r="DT46" s="24">
        <v>4441.0995000000003</v>
      </c>
      <c r="DU46" s="24">
        <v>4360.4444999999996</v>
      </c>
      <c r="DV46" s="24">
        <v>4250.1139999999996</v>
      </c>
      <c r="DW46" s="24">
        <v>0</v>
      </c>
      <c r="DX46" s="24">
        <v>1654</v>
      </c>
      <c r="DY46" s="24">
        <v>1765</v>
      </c>
      <c r="DZ46" s="24">
        <v>1786</v>
      </c>
      <c r="EA46" s="24">
        <v>1805</v>
      </c>
      <c r="EB46" s="28">
        <v>1644</v>
      </c>
      <c r="EC46" s="28">
        <v>1638</v>
      </c>
      <c r="ED46" s="24">
        <v>671</v>
      </c>
      <c r="EE46" s="24">
        <v>686</v>
      </c>
      <c r="EF46" s="24">
        <v>732</v>
      </c>
      <c r="EG46" s="24">
        <v>720</v>
      </c>
      <c r="EH46" s="24">
        <v>684</v>
      </c>
      <c r="EI46" s="24">
        <v>693</v>
      </c>
      <c r="EJ46" s="24">
        <v>983</v>
      </c>
      <c r="EK46" s="24">
        <v>1079</v>
      </c>
      <c r="EL46" s="24">
        <v>1054</v>
      </c>
      <c r="EM46" s="24">
        <v>1085</v>
      </c>
      <c r="EN46" s="24">
        <v>960</v>
      </c>
      <c r="EO46" s="24">
        <v>945</v>
      </c>
      <c r="EP46" s="24">
        <v>0</v>
      </c>
      <c r="EQ46" s="24">
        <v>0</v>
      </c>
      <c r="ER46" s="24">
        <v>0</v>
      </c>
      <c r="ES46" s="24">
        <v>0</v>
      </c>
      <c r="ET46" s="24">
        <v>0</v>
      </c>
      <c r="EU46" s="24">
        <v>0</v>
      </c>
      <c r="EV46">
        <v>76.260000000000005</v>
      </c>
      <c r="EW46">
        <v>74.3</v>
      </c>
      <c r="EX46">
        <v>77.2</v>
      </c>
      <c r="EY46">
        <v>77.819999999999993</v>
      </c>
      <c r="EZ46">
        <v>77.34</v>
      </c>
      <c r="FA46">
        <v>77.81</v>
      </c>
      <c r="FD46">
        <v>92</v>
      </c>
      <c r="FE46">
        <v>23.5</v>
      </c>
      <c r="FF46">
        <v>22.934000000000001</v>
      </c>
      <c r="FG46">
        <v>45.866999999999997</v>
      </c>
      <c r="FH46" s="22" t="s">
        <v>105</v>
      </c>
      <c r="FI46" s="43">
        <v>39208.561802659518</v>
      </c>
      <c r="FJ46" s="43">
        <v>41329.406657872794</v>
      </c>
      <c r="FK46" s="43">
        <v>37114.630174799997</v>
      </c>
      <c r="FL46" s="43">
        <v>39181.157999999996</v>
      </c>
      <c r="FM46" s="43">
        <v>42264.6</v>
      </c>
      <c r="FN46" s="23"/>
      <c r="FO46" s="23"/>
      <c r="FP46" s="23"/>
      <c r="FQ46" s="23"/>
      <c r="FR46" s="23"/>
      <c r="FS46" s="23"/>
      <c r="FT46" s="23"/>
      <c r="FU46" s="23"/>
      <c r="FV46" s="14">
        <v>0</v>
      </c>
      <c r="FW46" s="14">
        <v>0</v>
      </c>
      <c r="FX46" s="14">
        <v>0</v>
      </c>
      <c r="FY46" s="14">
        <v>0</v>
      </c>
      <c r="FZ46" s="102">
        <v>0</v>
      </c>
      <c r="GA46" s="102">
        <v>0</v>
      </c>
      <c r="GB46" s="102">
        <v>0</v>
      </c>
      <c r="GC46" s="102">
        <v>0</v>
      </c>
      <c r="GD46" s="102">
        <v>0</v>
      </c>
      <c r="GE46" s="102">
        <v>0</v>
      </c>
      <c r="GF46" s="102">
        <v>0</v>
      </c>
      <c r="GG46" s="102">
        <v>0</v>
      </c>
    </row>
    <row r="47" spans="1:189" x14ac:dyDescent="0.35">
      <c r="A47" t="s">
        <v>533</v>
      </c>
      <c r="B47" s="22" t="s">
        <v>106</v>
      </c>
      <c r="C47" s="22" t="s">
        <v>14</v>
      </c>
      <c r="D47" s="22" t="s">
        <v>539</v>
      </c>
      <c r="F47" s="22" t="s">
        <v>107</v>
      </c>
      <c r="G47" s="24">
        <v>6692.62069184146</v>
      </c>
      <c r="H47" s="24">
        <v>6436.4670071193195</v>
      </c>
      <c r="I47" s="24">
        <v>6405.8702103229307</v>
      </c>
      <c r="J47" s="24">
        <v>7710.3800859225703</v>
      </c>
      <c r="K47" s="24">
        <v>0</v>
      </c>
      <c r="L47" s="24">
        <v>0</v>
      </c>
      <c r="M47" s="24">
        <v>0</v>
      </c>
      <c r="N47" s="24">
        <v>0</v>
      </c>
      <c r="O47" s="24">
        <v>0</v>
      </c>
      <c r="P47" s="24">
        <v>0</v>
      </c>
      <c r="Q47" s="43">
        <v>0</v>
      </c>
      <c r="R47" s="43">
        <v>0</v>
      </c>
      <c r="S47" s="43">
        <v>0</v>
      </c>
      <c r="T47" s="43">
        <v>0</v>
      </c>
      <c r="U47" s="43">
        <v>0</v>
      </c>
      <c r="V47" s="23">
        <v>175286.67902468395</v>
      </c>
      <c r="W47" s="23">
        <v>167259.16031181638</v>
      </c>
      <c r="X47" s="23">
        <v>165287.18676651176</v>
      </c>
      <c r="Y47" s="23">
        <v>197504.54893625792</v>
      </c>
      <c r="Z47" s="23">
        <v>0</v>
      </c>
      <c r="AA47" s="23">
        <v>0</v>
      </c>
      <c r="AB47" s="23">
        <v>0</v>
      </c>
      <c r="AC47" s="23">
        <v>0</v>
      </c>
      <c r="AD47" s="23">
        <v>0</v>
      </c>
      <c r="AE47" s="23">
        <v>0</v>
      </c>
      <c r="AF47" s="39">
        <v>0</v>
      </c>
      <c r="AG47" s="39">
        <v>0</v>
      </c>
      <c r="AH47" s="39">
        <v>0</v>
      </c>
      <c r="AI47" s="39">
        <v>0</v>
      </c>
      <c r="AJ47" s="39">
        <v>0</v>
      </c>
      <c r="AP47" s="39">
        <v>0</v>
      </c>
      <c r="AQ47" s="39">
        <v>0</v>
      </c>
      <c r="AR47" s="39">
        <v>0</v>
      </c>
      <c r="AS47" s="39">
        <v>0</v>
      </c>
      <c r="AT47" s="39">
        <v>0</v>
      </c>
      <c r="AZ47" s="23"/>
      <c r="BA47" s="23"/>
      <c r="BB47" s="23"/>
      <c r="BC47" s="23"/>
      <c r="BD47" s="23"/>
      <c r="BE47" s="39">
        <v>0</v>
      </c>
      <c r="BF47" s="39">
        <v>0</v>
      </c>
      <c r="BG47" s="39">
        <v>0</v>
      </c>
      <c r="BH47" s="39">
        <v>0</v>
      </c>
      <c r="BI47" s="39">
        <v>0</v>
      </c>
      <c r="BJ47" s="23"/>
      <c r="BK47" s="23"/>
      <c r="BL47" s="23"/>
      <c r="BM47" s="23"/>
      <c r="BN47" s="23"/>
      <c r="BO47" s="39">
        <v>0</v>
      </c>
      <c r="BP47" s="39">
        <v>0</v>
      </c>
      <c r="BQ47" s="39">
        <v>0</v>
      </c>
      <c r="BR47" s="39">
        <v>0</v>
      </c>
      <c r="BS47" s="39">
        <v>0</v>
      </c>
      <c r="BT47" s="23"/>
      <c r="BU47" s="23"/>
      <c r="BV47" s="23"/>
      <c r="BW47" s="23"/>
      <c r="BX47" s="23"/>
      <c r="BY47" s="39">
        <v>0</v>
      </c>
      <c r="BZ47" s="39">
        <v>0</v>
      </c>
      <c r="CA47" s="39">
        <v>0</v>
      </c>
      <c r="CB47" s="39">
        <v>0</v>
      </c>
      <c r="CC47" s="39">
        <v>0</v>
      </c>
      <c r="CD47" s="23"/>
      <c r="CE47" s="23"/>
      <c r="CF47" s="23"/>
      <c r="CG47" s="23"/>
      <c r="CH47" s="23"/>
      <c r="CI47" s="39">
        <v>0</v>
      </c>
      <c r="CJ47" s="39">
        <v>0</v>
      </c>
      <c r="CK47" s="39">
        <v>0</v>
      </c>
      <c r="CL47" s="39">
        <v>0</v>
      </c>
      <c r="CM47" s="39">
        <v>0</v>
      </c>
      <c r="CN47" s="23"/>
      <c r="CO47" s="23"/>
      <c r="CP47" s="23"/>
      <c r="CQ47" s="23"/>
      <c r="CR47" s="23"/>
      <c r="CS47" s="39">
        <v>0</v>
      </c>
      <c r="CT47" s="39">
        <v>0</v>
      </c>
      <c r="CU47" s="39">
        <v>0</v>
      </c>
      <c r="CV47" s="39">
        <v>0</v>
      </c>
      <c r="CW47" s="39">
        <v>0</v>
      </c>
      <c r="CX47" s="31"/>
      <c r="CY47" s="31"/>
      <c r="CZ47" s="31"/>
      <c r="DA47" s="31"/>
      <c r="DB47" s="31"/>
      <c r="DC47" s="39"/>
      <c r="DD47" s="39"/>
      <c r="DE47" s="39"/>
      <c r="DF47" s="39"/>
      <c r="DG47" s="39"/>
      <c r="DH47" s="39"/>
      <c r="DI47" s="39"/>
      <c r="DJ47" s="39"/>
      <c r="DK47" s="39"/>
      <c r="DL47" s="39"/>
      <c r="DM47" s="24">
        <v>38.027000000000001</v>
      </c>
      <c r="DN47" s="24">
        <v>38.335000000000001</v>
      </c>
      <c r="DO47" s="24">
        <v>38.628999999999998</v>
      </c>
      <c r="DP47" s="24">
        <v>38.883000000000003</v>
      </c>
      <c r="DQ47" s="24">
        <v>39.326999999999998</v>
      </c>
      <c r="DR47" s="24">
        <v>39.584000000000003</v>
      </c>
      <c r="DS47" s="24"/>
      <c r="DT47" s="24"/>
      <c r="DU47" s="24"/>
      <c r="DV47" s="24"/>
      <c r="DW47" s="24"/>
      <c r="DX47" s="24">
        <v>236</v>
      </c>
      <c r="DY47" s="24">
        <v>154</v>
      </c>
      <c r="DZ47" s="24">
        <v>149</v>
      </c>
      <c r="EA47" s="24">
        <v>155</v>
      </c>
      <c r="EB47" s="28">
        <v>530</v>
      </c>
      <c r="EC47" s="28">
        <v>621</v>
      </c>
      <c r="ED47" s="24">
        <v>166</v>
      </c>
      <c r="EE47" s="24">
        <v>125</v>
      </c>
      <c r="EF47" s="24">
        <v>129</v>
      </c>
      <c r="EG47" s="24">
        <v>133</v>
      </c>
      <c r="EH47" s="24">
        <v>524</v>
      </c>
      <c r="EI47" s="24">
        <v>605</v>
      </c>
      <c r="EJ47" s="24">
        <v>70</v>
      </c>
      <c r="EK47" s="24">
        <v>29</v>
      </c>
      <c r="EL47" s="24">
        <v>20</v>
      </c>
      <c r="EM47" s="24">
        <v>22</v>
      </c>
      <c r="EN47" s="24">
        <v>6</v>
      </c>
      <c r="EO47" s="24">
        <v>16</v>
      </c>
      <c r="EP47" s="24">
        <v>0</v>
      </c>
      <c r="EQ47" s="24">
        <v>0</v>
      </c>
      <c r="ER47" s="24">
        <v>0</v>
      </c>
      <c r="ES47" s="24">
        <v>0</v>
      </c>
      <c r="ET47" s="24">
        <v>0</v>
      </c>
      <c r="EU47" s="24">
        <v>0</v>
      </c>
      <c r="FD47">
        <v>84</v>
      </c>
      <c r="FH47" s="22" t="s">
        <v>107</v>
      </c>
      <c r="FI47" s="43">
        <v>0</v>
      </c>
      <c r="FJ47" s="43">
        <v>0</v>
      </c>
      <c r="FK47" s="43">
        <v>0</v>
      </c>
      <c r="FL47" s="43">
        <v>0</v>
      </c>
      <c r="FM47" s="43">
        <v>0</v>
      </c>
      <c r="FN47" s="23"/>
      <c r="FO47" s="23"/>
      <c r="FP47" s="23"/>
      <c r="FQ47" s="23"/>
      <c r="FR47" s="23"/>
      <c r="FS47" s="23"/>
      <c r="FT47" s="23"/>
      <c r="FU47" s="23"/>
      <c r="FV47" s="14">
        <v>0</v>
      </c>
      <c r="FW47" s="14">
        <v>0</v>
      </c>
      <c r="FX47" s="14">
        <v>0</v>
      </c>
      <c r="FY47" s="14">
        <v>0</v>
      </c>
      <c r="FZ47" s="102">
        <v>0</v>
      </c>
      <c r="GA47" s="102">
        <v>0</v>
      </c>
      <c r="GB47" s="102">
        <v>0</v>
      </c>
      <c r="GC47" s="102">
        <v>0</v>
      </c>
      <c r="GD47" s="102">
        <v>0</v>
      </c>
      <c r="GE47" s="102">
        <v>0</v>
      </c>
      <c r="GF47" s="102">
        <v>0</v>
      </c>
      <c r="GG47" s="102">
        <v>0</v>
      </c>
    </row>
    <row r="48" spans="1:189" x14ac:dyDescent="0.35">
      <c r="A48" t="s">
        <v>533</v>
      </c>
      <c r="B48" s="22" t="s">
        <v>108</v>
      </c>
      <c r="C48" s="22" t="s">
        <v>14</v>
      </c>
      <c r="D48" s="22" t="s">
        <v>539</v>
      </c>
      <c r="F48" s="22" t="s">
        <v>109</v>
      </c>
      <c r="G48" s="24">
        <v>53751.4114094447</v>
      </c>
      <c r="H48" s="24">
        <v>54808.531641411697</v>
      </c>
      <c r="I48" s="24">
        <v>56964.942999365099</v>
      </c>
      <c r="J48" s="24">
        <v>66798.933785770205</v>
      </c>
      <c r="K48" s="24">
        <v>70974.490450494399</v>
      </c>
      <c r="L48" s="24">
        <v>46067.411257316002</v>
      </c>
      <c r="M48" s="24">
        <v>48216.768505137901</v>
      </c>
      <c r="N48" s="24">
        <v>48204.9011552597</v>
      </c>
      <c r="O48" s="24">
        <v>51234.439417265996</v>
      </c>
      <c r="P48" s="24">
        <v>52484.649637551105</v>
      </c>
      <c r="Q48" s="43">
        <v>59225.309921489708</v>
      </c>
      <c r="R48" s="43">
        <v>61988.572402709251</v>
      </c>
      <c r="S48" s="43">
        <v>61973.315468245164</v>
      </c>
      <c r="T48" s="43">
        <v>65868.158646736978</v>
      </c>
      <c r="U48" s="43">
        <v>67475.457293275103</v>
      </c>
      <c r="V48" s="23">
        <v>19186.359591640987</v>
      </c>
      <c r="W48" s="23">
        <v>19615.549145017467</v>
      </c>
      <c r="X48" s="23">
        <v>20381.855782747818</v>
      </c>
      <c r="Y48" s="23">
        <v>23849.6156993566</v>
      </c>
      <c r="Z48" s="23">
        <v>25064.808914729048</v>
      </c>
      <c r="AA48" s="23">
        <v>16443.585287577593</v>
      </c>
      <c r="AB48" s="23">
        <v>17256.408152190772</v>
      </c>
      <c r="AC48" s="23">
        <v>17247.543693303927</v>
      </c>
      <c r="AD48" s="23">
        <v>18292.532850787207</v>
      </c>
      <c r="AE48" s="23">
        <v>18535.07796634781</v>
      </c>
      <c r="AF48" s="39">
        <v>21140.246614629759</v>
      </c>
      <c r="AG48" s="39">
        <v>22185.23014537555</v>
      </c>
      <c r="AH48" s="39">
        <v>22173.833795753751</v>
      </c>
      <c r="AI48" s="39">
        <v>23517.295584193511</v>
      </c>
      <c r="AJ48" s="39">
        <v>23829.117092000484</v>
      </c>
      <c r="AK48" s="23">
        <v>3508.4042355500001</v>
      </c>
      <c r="AL48" s="23">
        <v>3827.9749572400005</v>
      </c>
      <c r="AM48" s="23">
        <v>4248.1128138300001</v>
      </c>
      <c r="AN48" s="23">
        <v>5196.014830260001</v>
      </c>
      <c r="AO48" s="23">
        <v>5241.1587665300012</v>
      </c>
      <c r="AP48" s="39">
        <v>4258.8075634140741</v>
      </c>
      <c r="AQ48" s="39">
        <v>4564.5681963048237</v>
      </c>
      <c r="AR48" s="39">
        <v>5000.5434832264336</v>
      </c>
      <c r="AS48" s="39">
        <v>5841.7755533647132</v>
      </c>
      <c r="AT48" s="39">
        <v>5456.0462759577313</v>
      </c>
      <c r="AU48" s="23">
        <v>6.5303859700000002</v>
      </c>
      <c r="AV48" s="23">
        <v>6.9905653000000001</v>
      </c>
      <c r="AW48" s="23">
        <v>7.48097849</v>
      </c>
      <c r="AX48" s="23">
        <v>7.82268572</v>
      </c>
      <c r="AY48" s="23">
        <v>7.461797709999999</v>
      </c>
      <c r="AZ48" s="23">
        <v>1249.0310058600003</v>
      </c>
      <c r="BA48" s="23">
        <v>1369.97949219</v>
      </c>
      <c r="BB48" s="23">
        <v>1520.3922119100002</v>
      </c>
      <c r="BC48" s="23">
        <v>1858.5870361299999</v>
      </c>
      <c r="BD48" s="23">
        <v>1867.8411865200003</v>
      </c>
      <c r="BE48" s="39">
        <v>1516.1829531486007</v>
      </c>
      <c r="BF48" s="39">
        <v>1633.5960630602012</v>
      </c>
      <c r="BG48" s="39">
        <v>1789.6858441384652</v>
      </c>
      <c r="BH48" s="39">
        <v>2089.5722329802361</v>
      </c>
      <c r="BI48" s="39">
        <v>1944.4226751673202</v>
      </c>
      <c r="BJ48" s="23">
        <v>824.25903927000002</v>
      </c>
      <c r="BK48" s="23">
        <v>891.70282824999992</v>
      </c>
      <c r="BL48" s="23">
        <v>1044.44000663</v>
      </c>
      <c r="BM48" s="23">
        <v>1248.6723490700001</v>
      </c>
      <c r="BN48" s="23">
        <v>0</v>
      </c>
      <c r="BO48" s="39">
        <v>1000.5576310408221</v>
      </c>
      <c r="BP48" s="39">
        <v>1063.2876170432644</v>
      </c>
      <c r="BQ48" s="39">
        <v>1229.4324321547133</v>
      </c>
      <c r="BR48" s="39">
        <v>1403.8573486124196</v>
      </c>
      <c r="BS48" s="39">
        <v>0</v>
      </c>
      <c r="BT48" s="23">
        <v>420.86384843000008</v>
      </c>
      <c r="BU48" s="23">
        <v>473.3368891799999</v>
      </c>
      <c r="BV48" s="23">
        <v>467.33679131000008</v>
      </c>
      <c r="BW48" s="23">
        <v>600.82414543000004</v>
      </c>
      <c r="BX48" s="23">
        <v>0</v>
      </c>
      <c r="BY48" s="39">
        <v>510.88130686293454</v>
      </c>
      <c r="BZ48" s="39">
        <v>564.41814134716344</v>
      </c>
      <c r="CA48" s="39">
        <v>550.11202589750519</v>
      </c>
      <c r="CB48" s="39">
        <v>675.49457022404044</v>
      </c>
      <c r="CC48" s="39">
        <v>0</v>
      </c>
      <c r="CD48" s="23">
        <v>3.9080541099999997</v>
      </c>
      <c r="CE48" s="23">
        <v>4.9398156399999991</v>
      </c>
      <c r="CF48" s="23">
        <v>8.6154807499999997</v>
      </c>
      <c r="CG48" s="23">
        <v>9.0906271600000004</v>
      </c>
      <c r="CH48" s="23">
        <v>0</v>
      </c>
      <c r="CI48" s="39">
        <v>4.7439374953582822</v>
      </c>
      <c r="CJ48" s="39">
        <v>5.8903534160553983</v>
      </c>
      <c r="CK48" s="39">
        <v>10.141464694397669</v>
      </c>
      <c r="CL48" s="39">
        <v>10.220410303444799</v>
      </c>
      <c r="CM48" s="39">
        <v>0</v>
      </c>
      <c r="CN48" s="23">
        <v>393.64190235000001</v>
      </c>
      <c r="CO48" s="23">
        <v>442.09547156999997</v>
      </c>
      <c r="CP48" s="23">
        <v>435.75817691999993</v>
      </c>
      <c r="CQ48" s="23">
        <v>560.50897001999999</v>
      </c>
      <c r="CR48" s="23">
        <v>0</v>
      </c>
      <c r="CS48" s="39">
        <v>477.83693053889897</v>
      </c>
      <c r="CT48" s="39">
        <v>527.16513347145326</v>
      </c>
      <c r="CU48" s="39">
        <v>512.94017069555559</v>
      </c>
      <c r="CV48" s="39">
        <v>630.16902481408556</v>
      </c>
      <c r="CW48" s="39">
        <v>0</v>
      </c>
      <c r="CX48" s="31"/>
      <c r="CY48" s="31"/>
      <c r="CZ48" s="31"/>
      <c r="DA48" s="31"/>
      <c r="DB48" s="31"/>
      <c r="DC48" s="39"/>
      <c r="DD48" s="39"/>
      <c r="DE48" s="39"/>
      <c r="DF48" s="39"/>
      <c r="DG48" s="39"/>
      <c r="DH48" s="39"/>
      <c r="DI48" s="39"/>
      <c r="DJ48" s="39"/>
      <c r="DK48" s="39"/>
      <c r="DL48" s="39"/>
      <c r="DM48" s="24">
        <v>2889.989</v>
      </c>
      <c r="DN48" s="24">
        <v>2862.2660000000001</v>
      </c>
      <c r="DO48" s="24">
        <v>2835.9</v>
      </c>
      <c r="DP48" s="24">
        <v>2804.6329999999998</v>
      </c>
      <c r="DQ48" s="24">
        <v>2750.0549999999998</v>
      </c>
      <c r="DR48" s="24">
        <v>2718.3510000000001</v>
      </c>
      <c r="DS48" s="24">
        <v>2808.9009999999998</v>
      </c>
      <c r="DT48" s="24">
        <v>2794.1840000000002</v>
      </c>
      <c r="DU48" s="24">
        <v>2794.09</v>
      </c>
      <c r="DV48" s="24">
        <v>2795.68</v>
      </c>
      <c r="DW48" s="24">
        <v>2805.998</v>
      </c>
      <c r="DX48" s="24">
        <v>2004</v>
      </c>
      <c r="DY48" s="24">
        <v>2230</v>
      </c>
      <c r="DZ48" s="24">
        <v>2002</v>
      </c>
      <c r="EA48" s="24">
        <v>2002</v>
      </c>
      <c r="EB48" s="28">
        <v>68129</v>
      </c>
      <c r="EC48" s="28">
        <v>73439</v>
      </c>
      <c r="ED48" s="24">
        <v>1731</v>
      </c>
      <c r="EE48" s="24">
        <v>1822</v>
      </c>
      <c r="EF48" s="24">
        <v>1880</v>
      </c>
      <c r="EG48" s="24">
        <v>1880</v>
      </c>
      <c r="EH48" s="24">
        <v>67638</v>
      </c>
      <c r="EI48" s="24">
        <v>73170</v>
      </c>
      <c r="EJ48" s="24">
        <v>273</v>
      </c>
      <c r="EK48" s="24">
        <v>408</v>
      </c>
      <c r="EL48" s="24">
        <v>122</v>
      </c>
      <c r="EM48" s="24">
        <v>122</v>
      </c>
      <c r="EN48" s="24">
        <v>491</v>
      </c>
      <c r="EO48" s="24">
        <v>269</v>
      </c>
      <c r="EP48" s="24">
        <v>0</v>
      </c>
      <c r="EQ48" s="24">
        <v>0</v>
      </c>
      <c r="ER48" s="24">
        <v>0</v>
      </c>
      <c r="ES48" s="24">
        <v>0</v>
      </c>
      <c r="ET48" s="24">
        <v>0</v>
      </c>
      <c r="EU48" s="24">
        <v>0</v>
      </c>
      <c r="EV48">
        <v>57.09</v>
      </c>
      <c r="EW48">
        <v>62.63</v>
      </c>
      <c r="EX48">
        <v>70.22</v>
      </c>
      <c r="EY48">
        <v>71.81</v>
      </c>
      <c r="EZ48">
        <v>74.69</v>
      </c>
      <c r="FA48">
        <v>75.319999999999993</v>
      </c>
      <c r="FD48">
        <v>85</v>
      </c>
      <c r="FE48">
        <v>59.58</v>
      </c>
      <c r="FF48">
        <v>49.503</v>
      </c>
      <c r="FG48">
        <v>96.63</v>
      </c>
      <c r="FH48" s="22" t="s">
        <v>109</v>
      </c>
      <c r="FI48" s="43">
        <v>21206.61221958086</v>
      </c>
      <c r="FJ48" s="43">
        <v>22763.369102677196</v>
      </c>
      <c r="FK48" s="43">
        <v>23189.286852000001</v>
      </c>
      <c r="FL48" s="43">
        <v>24565.518</v>
      </c>
      <c r="FM48" s="43">
        <v>24848.67</v>
      </c>
      <c r="FN48" s="23"/>
      <c r="FO48" s="23"/>
      <c r="FP48" s="23"/>
      <c r="FQ48" s="23"/>
      <c r="FR48" s="23"/>
      <c r="FS48" s="23"/>
      <c r="FT48" s="23"/>
      <c r="FU48" s="23"/>
      <c r="FV48" s="14">
        <v>0</v>
      </c>
      <c r="FW48" s="14">
        <v>0</v>
      </c>
      <c r="FX48" s="14">
        <v>0</v>
      </c>
      <c r="FY48" s="14">
        <v>0</v>
      </c>
      <c r="FZ48" s="102">
        <v>0</v>
      </c>
      <c r="GA48" s="102">
        <v>0</v>
      </c>
      <c r="GB48" s="102">
        <v>0</v>
      </c>
      <c r="GC48" s="102">
        <v>0</v>
      </c>
      <c r="GD48" s="102">
        <v>0</v>
      </c>
      <c r="GE48" s="102">
        <v>0</v>
      </c>
      <c r="GF48" s="102">
        <v>0</v>
      </c>
      <c r="GG48" s="102">
        <v>0</v>
      </c>
    </row>
    <row r="49" spans="1:189" x14ac:dyDescent="0.35">
      <c r="A49" t="s">
        <v>533</v>
      </c>
      <c r="B49" s="22" t="s">
        <v>110</v>
      </c>
      <c r="C49" s="22" t="s">
        <v>14</v>
      </c>
      <c r="D49" s="22" t="s">
        <v>539</v>
      </c>
      <c r="F49" s="22" t="s">
        <v>111</v>
      </c>
      <c r="G49" s="24">
        <v>71000.359760461099</v>
      </c>
      <c r="H49" s="24">
        <v>69890.505323584192</v>
      </c>
      <c r="I49" s="24">
        <v>73699.366700213388</v>
      </c>
      <c r="J49" s="24">
        <v>85584.105993874604</v>
      </c>
      <c r="K49" s="24">
        <v>81641.807865759096</v>
      </c>
      <c r="L49" s="24">
        <v>64671.7655688058</v>
      </c>
      <c r="M49" s="24">
        <v>66557.495896737804</v>
      </c>
      <c r="N49" s="24">
        <v>65951.935965676501</v>
      </c>
      <c r="O49" s="24">
        <v>70679.635853890199</v>
      </c>
      <c r="P49" s="24">
        <v>71655.146215637098</v>
      </c>
      <c r="Q49" s="43">
        <v>83143.490255797107</v>
      </c>
      <c r="R49" s="43">
        <v>85567.82798287936</v>
      </c>
      <c r="S49" s="43">
        <v>84789.306385631033</v>
      </c>
      <c r="T49" s="43">
        <v>90867.344709323064</v>
      </c>
      <c r="U49" s="43">
        <v>92121.482980374902</v>
      </c>
      <c r="V49" s="23">
        <v>116786.51165467739</v>
      </c>
      <c r="W49" s="23">
        <v>112726.43967281375</v>
      </c>
      <c r="X49" s="23">
        <v>116905.37039685264</v>
      </c>
      <c r="Y49" s="23">
        <v>133711.79443598544</v>
      </c>
      <c r="Z49" s="23">
        <v>125006.02181548558</v>
      </c>
      <c r="AA49" s="23">
        <v>106376.78356576333</v>
      </c>
      <c r="AB49" s="23">
        <v>107350.62668727605</v>
      </c>
      <c r="AC49" s="23">
        <v>104616.0346780102</v>
      </c>
      <c r="AD49" s="23">
        <v>110425.88843286013</v>
      </c>
      <c r="AE49" s="23">
        <v>109714.92431612939</v>
      </c>
      <c r="AF49" s="39">
        <v>136760.40834903711</v>
      </c>
      <c r="AG49" s="39">
        <v>138012.40317818747</v>
      </c>
      <c r="AH49" s="39">
        <v>134496.74959928403</v>
      </c>
      <c r="AI49" s="39">
        <v>141966.02950536672</v>
      </c>
      <c r="AJ49" s="39">
        <v>141051.99789370873</v>
      </c>
      <c r="AK49" s="23">
        <v>3748.7357965800002</v>
      </c>
      <c r="AL49" s="23">
        <v>3819.4880529400007</v>
      </c>
      <c r="AM49" s="23">
        <v>4248.6826535599994</v>
      </c>
      <c r="AN49" s="23">
        <v>4846.6091468300001</v>
      </c>
      <c r="AO49" s="23">
        <v>4489.0629080599992</v>
      </c>
      <c r="AP49" s="39">
        <v>4550.5430081129716</v>
      </c>
      <c r="AQ49" s="39">
        <v>4554.4482101801514</v>
      </c>
      <c r="AR49" s="39">
        <v>5001.2142536304245</v>
      </c>
      <c r="AS49" s="39">
        <v>5448.9457315980326</v>
      </c>
      <c r="AT49" s="39">
        <v>4673.1144872904588</v>
      </c>
      <c r="AU49" s="23">
        <v>5.2798852900000002</v>
      </c>
      <c r="AV49" s="23">
        <v>5.4700346</v>
      </c>
      <c r="AW49" s="23">
        <v>5.7420349099999992</v>
      </c>
      <c r="AX49" s="23">
        <v>5.66813374</v>
      </c>
      <c r="AY49" s="23">
        <v>5.4561829599999996</v>
      </c>
      <c r="AZ49" s="23">
        <v>6227.0839843799986</v>
      </c>
      <c r="BA49" s="23">
        <v>6221.7387695300004</v>
      </c>
      <c r="BB49" s="23">
        <v>6785.8623046900002</v>
      </c>
      <c r="BC49" s="23">
        <v>7635.7021484400002</v>
      </c>
      <c r="BD49" s="23">
        <v>6955.5063476600017</v>
      </c>
      <c r="BE49" s="39">
        <v>7558.978552690849</v>
      </c>
      <c r="BF49" s="39">
        <v>7418.9489822550049</v>
      </c>
      <c r="BG49" s="39">
        <v>7987.7821076969667</v>
      </c>
      <c r="BH49" s="39">
        <v>8584.6672114481225</v>
      </c>
      <c r="BI49" s="39">
        <v>7240.6821079140609</v>
      </c>
      <c r="BJ49" s="23">
        <v>5288.1116152199993</v>
      </c>
      <c r="BK49" s="23">
        <v>5342.7518995100008</v>
      </c>
      <c r="BL49" s="23">
        <v>5928.1456226700002</v>
      </c>
      <c r="BM49" s="23">
        <v>6636.0291954300001</v>
      </c>
      <c r="BN49" s="23">
        <v>6044.0835369200004</v>
      </c>
      <c r="BO49" s="39">
        <v>6419.1718602078945</v>
      </c>
      <c r="BP49" s="39">
        <v>6370.8241756194784</v>
      </c>
      <c r="BQ49" s="39">
        <v>6978.1456520062329</v>
      </c>
      <c r="BR49" s="39">
        <v>7460.7549038380403</v>
      </c>
      <c r="BS49" s="39">
        <v>6291.8909619337201</v>
      </c>
      <c r="BT49" s="23">
        <v>851.0274366000001</v>
      </c>
      <c r="BU49" s="23">
        <v>796.15092399000002</v>
      </c>
      <c r="BV49" s="23">
        <v>773.68708373000004</v>
      </c>
      <c r="BW49" s="23">
        <v>910.67239742000004</v>
      </c>
      <c r="BX49" s="23">
        <v>831.36006126000007</v>
      </c>
      <c r="BY49" s="39">
        <v>1033.0514502690405</v>
      </c>
      <c r="BZ49" s="39">
        <v>949.34925847154886</v>
      </c>
      <c r="CA49" s="39">
        <v>910.72343747727473</v>
      </c>
      <c r="CB49" s="39">
        <v>1023.8507629713575</v>
      </c>
      <c r="CC49" s="39">
        <v>865.44582377166</v>
      </c>
      <c r="CD49" s="23">
        <v>87.945121390000025</v>
      </c>
      <c r="CE49" s="23">
        <v>82.835894850000003</v>
      </c>
      <c r="CF49" s="23">
        <v>84.029573330000019</v>
      </c>
      <c r="CG49" s="23">
        <v>89.000420199999979</v>
      </c>
      <c r="CH49" s="23">
        <v>80.062738639999992</v>
      </c>
      <c r="CI49" s="39">
        <v>106.75547143226655</v>
      </c>
      <c r="CJ49" s="39">
        <v>98.775487135731126</v>
      </c>
      <c r="CK49" s="39">
        <v>98.912988832514685</v>
      </c>
      <c r="CL49" s="39">
        <v>100.06139242245597</v>
      </c>
      <c r="CM49" s="39">
        <v>83.345310924239982</v>
      </c>
      <c r="CN49" s="23">
        <v>652.22668166000005</v>
      </c>
      <c r="CO49" s="23">
        <v>598.59173705000001</v>
      </c>
      <c r="CP49" s="23">
        <v>571.14703477</v>
      </c>
      <c r="CQ49" s="23">
        <v>682.10176951999983</v>
      </c>
      <c r="CR49" s="23">
        <v>614.81667728000014</v>
      </c>
      <c r="CS49" s="39">
        <v>791.72972622940085</v>
      </c>
      <c r="CT49" s="39">
        <v>713.7749948811861</v>
      </c>
      <c r="CU49" s="39">
        <v>672.30926009902271</v>
      </c>
      <c r="CV49" s="39">
        <v>766.87337743594537</v>
      </c>
      <c r="CW49" s="39">
        <v>640.0241610484801</v>
      </c>
      <c r="CX49" s="31"/>
      <c r="CY49" s="31"/>
      <c r="CZ49" s="31"/>
      <c r="DA49" s="31"/>
      <c r="DB49" s="31"/>
      <c r="DC49" s="39"/>
      <c r="DD49" s="39"/>
      <c r="DE49" s="39"/>
      <c r="DF49" s="39"/>
      <c r="DG49" s="39"/>
      <c r="DH49" s="39"/>
      <c r="DI49" s="39"/>
      <c r="DJ49" s="39"/>
      <c r="DK49" s="39"/>
      <c r="DL49" s="39"/>
      <c r="DM49" s="24">
        <v>601.95899999999995</v>
      </c>
      <c r="DN49" s="24">
        <v>613.86699999999996</v>
      </c>
      <c r="DO49" s="24">
        <v>626.07899999999995</v>
      </c>
      <c r="DP49" s="24">
        <v>634.72</v>
      </c>
      <c r="DQ49" s="24">
        <v>647.59900000000005</v>
      </c>
      <c r="DR49" s="24">
        <v>654.76700000000005</v>
      </c>
      <c r="DS49" s="24">
        <v>602.005</v>
      </c>
      <c r="DT49" s="24">
        <v>613.89400000000001</v>
      </c>
      <c r="DU49" s="24">
        <v>626.10799999999995</v>
      </c>
      <c r="DV49" s="24">
        <v>634.73</v>
      </c>
      <c r="DW49" s="24">
        <v>645.39699999999993</v>
      </c>
      <c r="DX49" s="24">
        <v>3505</v>
      </c>
      <c r="DY49" s="24">
        <v>4333</v>
      </c>
      <c r="DZ49" s="24">
        <v>6558</v>
      </c>
      <c r="EA49" s="24">
        <v>7776</v>
      </c>
      <c r="EB49" s="28">
        <v>14567</v>
      </c>
      <c r="EC49" s="28">
        <v>13200</v>
      </c>
      <c r="ED49" s="24">
        <v>2020</v>
      </c>
      <c r="EE49" s="24">
        <v>2548</v>
      </c>
      <c r="EF49" s="24">
        <v>5158</v>
      </c>
      <c r="EG49" s="24">
        <v>6011</v>
      </c>
      <c r="EH49" s="24">
        <v>11952</v>
      </c>
      <c r="EI49" s="24">
        <v>10639</v>
      </c>
      <c r="EJ49" s="24">
        <v>1485</v>
      </c>
      <c r="EK49" s="24">
        <v>1785</v>
      </c>
      <c r="EL49" s="24">
        <v>1400</v>
      </c>
      <c r="EM49" s="24">
        <v>1765</v>
      </c>
      <c r="EN49" s="24">
        <v>2615</v>
      </c>
      <c r="EO49" s="24">
        <v>2561</v>
      </c>
      <c r="EP49" s="24">
        <v>0</v>
      </c>
      <c r="EQ49" s="24">
        <v>0</v>
      </c>
      <c r="ER49" s="24">
        <v>0</v>
      </c>
      <c r="ES49" s="24">
        <v>0</v>
      </c>
      <c r="ET49" s="24">
        <v>0</v>
      </c>
      <c r="EU49" s="24">
        <v>0</v>
      </c>
      <c r="EV49">
        <v>75.489999999999995</v>
      </c>
      <c r="EW49">
        <v>77.38</v>
      </c>
      <c r="EX49">
        <v>84.15</v>
      </c>
      <c r="EY49">
        <v>84.92</v>
      </c>
      <c r="EZ49">
        <v>86.1</v>
      </c>
      <c r="FA49">
        <v>83.11</v>
      </c>
      <c r="FD49">
        <v>67</v>
      </c>
      <c r="FE49">
        <v>41.48</v>
      </c>
      <c r="FF49">
        <v>29.850999999999999</v>
      </c>
      <c r="FG49">
        <v>120.845</v>
      </c>
      <c r="FH49" s="22" t="s">
        <v>111</v>
      </c>
      <c r="FI49" s="43">
        <v>96831.794891583573</v>
      </c>
      <c r="FJ49" s="43">
        <v>94416.111343634388</v>
      </c>
      <c r="FK49" s="43">
        <v>95323.271536800006</v>
      </c>
      <c r="FL49" s="43">
        <v>98498.170799999993</v>
      </c>
      <c r="FM49" s="43">
        <v>92857.2</v>
      </c>
      <c r="FN49" s="23"/>
      <c r="FO49" s="23"/>
      <c r="FP49" s="23"/>
      <c r="FQ49" s="23"/>
      <c r="FR49" s="23"/>
      <c r="FS49" s="23"/>
      <c r="FT49" s="23"/>
      <c r="FU49" s="23"/>
      <c r="FV49" s="14">
        <v>0</v>
      </c>
      <c r="FW49" s="14">
        <v>0</v>
      </c>
      <c r="FX49" s="14">
        <v>0</v>
      </c>
      <c r="FY49" s="14">
        <v>0</v>
      </c>
      <c r="FZ49" s="102">
        <v>0</v>
      </c>
      <c r="GA49" s="102">
        <v>0</v>
      </c>
      <c r="GB49" s="102">
        <v>0</v>
      </c>
      <c r="GC49" s="102">
        <v>0</v>
      </c>
      <c r="GD49" s="102">
        <v>0</v>
      </c>
      <c r="GE49" s="102">
        <v>0</v>
      </c>
      <c r="GF49" s="102">
        <v>0</v>
      </c>
      <c r="GG49" s="102">
        <v>0</v>
      </c>
    </row>
    <row r="50" spans="1:189" x14ac:dyDescent="0.35">
      <c r="A50" t="s">
        <v>533</v>
      </c>
      <c r="B50" s="22" t="s">
        <v>112</v>
      </c>
      <c r="C50" s="22" t="s">
        <v>14</v>
      </c>
      <c r="D50" s="22" t="s">
        <v>539</v>
      </c>
      <c r="F50" s="22" t="s">
        <v>113</v>
      </c>
      <c r="G50" s="24">
        <v>34429.023435021103</v>
      </c>
      <c r="H50" s="24">
        <v>34225.547537074504</v>
      </c>
      <c r="I50" s="24">
        <v>34390.910338960406</v>
      </c>
      <c r="J50" s="24">
        <v>39443.126174433499</v>
      </c>
      <c r="K50" s="24">
        <v>40932.030049564397</v>
      </c>
      <c r="L50" s="24">
        <v>29983.921270919102</v>
      </c>
      <c r="M50" s="24">
        <v>30160.077523050801</v>
      </c>
      <c r="N50" s="24">
        <v>29100.311861902697</v>
      </c>
      <c r="O50" s="24">
        <v>31059.267821590198</v>
      </c>
      <c r="P50" s="24">
        <v>32102.385241814402</v>
      </c>
      <c r="Q50" s="43">
        <v>38548.010002400864</v>
      </c>
      <c r="R50" s="43">
        <v>38774.480479954582</v>
      </c>
      <c r="S50" s="43">
        <v>37412.021682887251</v>
      </c>
      <c r="T50" s="43">
        <v>39930.499944819458</v>
      </c>
      <c r="U50" s="43">
        <v>41271.555385339183</v>
      </c>
      <c r="V50" s="23">
        <v>17865.031094764225</v>
      </c>
      <c r="W50" s="23">
        <v>17883.349411321666</v>
      </c>
      <c r="X50" s="23">
        <v>18096.202707339373</v>
      </c>
      <c r="Y50" s="23">
        <v>20930.398237418864</v>
      </c>
      <c r="Z50" s="23">
        <v>21779.504257282504</v>
      </c>
      <c r="AA50" s="23">
        <v>15558.492004831493</v>
      </c>
      <c r="AB50" s="23">
        <v>15759.081838880928</v>
      </c>
      <c r="AC50" s="23">
        <v>15312.335064978184</v>
      </c>
      <c r="AD50" s="23">
        <v>16481.524349606643</v>
      </c>
      <c r="AE50" s="23">
        <v>17081.342782080308</v>
      </c>
      <c r="AF50" s="39">
        <v>20002.350593356332</v>
      </c>
      <c r="AG50" s="39">
        <v>20260.233438613701</v>
      </c>
      <c r="AH50" s="39">
        <v>19685.885642228382</v>
      </c>
      <c r="AI50" s="39">
        <v>21189.021934220662</v>
      </c>
      <c r="AJ50" s="39">
        <v>21960.162130517958</v>
      </c>
      <c r="AK50" s="23">
        <v>2130.7039694599998</v>
      </c>
      <c r="AL50" s="23">
        <v>2271.5432135900001</v>
      </c>
      <c r="AM50" s="23">
        <v>2505.4529753200004</v>
      </c>
      <c r="AN50" s="23">
        <v>3593.2477861900006</v>
      </c>
      <c r="AO50" s="23">
        <v>0</v>
      </c>
      <c r="AP50" s="39">
        <v>2586.4346213543145</v>
      </c>
      <c r="AQ50" s="39">
        <v>2708.6420431446136</v>
      </c>
      <c r="AR50" s="39">
        <v>2949.2217126341302</v>
      </c>
      <c r="AS50" s="39">
        <v>4039.8166210576937</v>
      </c>
      <c r="AT50" s="39">
        <v>0</v>
      </c>
      <c r="AU50" s="23">
        <v>6.1886787400000021</v>
      </c>
      <c r="AV50" s="23">
        <v>6.6141057000000005</v>
      </c>
      <c r="AW50" s="23">
        <v>7.2477507599999997</v>
      </c>
      <c r="AX50" s="23">
        <v>9.0374345799999993</v>
      </c>
      <c r="AY50" s="23">
        <v>0</v>
      </c>
      <c r="AZ50" s="23">
        <v>1101.4924316399997</v>
      </c>
      <c r="BA50" s="23">
        <v>1183.1151123</v>
      </c>
      <c r="BB50" s="23">
        <v>1313.3541259799999</v>
      </c>
      <c r="BC50" s="23">
        <v>1897.9527587900004</v>
      </c>
      <c r="BD50" s="23">
        <v>0</v>
      </c>
      <c r="BE50" s="39">
        <v>1337.0877424494936</v>
      </c>
      <c r="BF50" s="39">
        <v>1410.7745412383592</v>
      </c>
      <c r="BG50" s="39">
        <v>1545.9769322643638</v>
      </c>
      <c r="BH50" s="39">
        <v>2133.8303276524216</v>
      </c>
      <c r="BI50" s="39">
        <v>0</v>
      </c>
      <c r="BJ50" s="23">
        <v>657.76697114000012</v>
      </c>
      <c r="BK50" s="23">
        <v>708.17818714999999</v>
      </c>
      <c r="BL50" s="23">
        <v>833.20197511000003</v>
      </c>
      <c r="BM50" s="23">
        <v>1315.8478716500001</v>
      </c>
      <c r="BN50" s="23">
        <v>0</v>
      </c>
      <c r="BO50" s="39">
        <v>798.45501361271988</v>
      </c>
      <c r="BP50" s="39">
        <v>844.44847902358606</v>
      </c>
      <c r="BQ50" s="39">
        <v>980.7796754557744</v>
      </c>
      <c r="BR50" s="39">
        <v>1479.381445138662</v>
      </c>
      <c r="BS50" s="39">
        <v>0</v>
      </c>
      <c r="BT50" s="23">
        <v>441.91215783999985</v>
      </c>
      <c r="BU50" s="23">
        <v>471.79322302000003</v>
      </c>
      <c r="BV50" s="23">
        <v>477.94988584999999</v>
      </c>
      <c r="BW50" s="23">
        <v>579.53310031000001</v>
      </c>
      <c r="BX50" s="23">
        <v>0</v>
      </c>
      <c r="BY50" s="39">
        <v>536.43158365375416</v>
      </c>
      <c r="BZ50" s="39">
        <v>562.57743717893982</v>
      </c>
      <c r="CA50" s="39">
        <v>562.60492405361958</v>
      </c>
      <c r="CB50" s="39">
        <v>651.55747401652673</v>
      </c>
      <c r="CC50" s="39">
        <v>0</v>
      </c>
      <c r="CD50" s="23">
        <v>1.8133921399999999</v>
      </c>
      <c r="CE50" s="23">
        <v>3.1437313699999998</v>
      </c>
      <c r="CF50" s="23">
        <v>2.2023572800000002</v>
      </c>
      <c r="CG50" s="23">
        <v>2.5717609800000001</v>
      </c>
      <c r="CH50" s="23">
        <v>0</v>
      </c>
      <c r="CI50" s="39">
        <v>2.2012538016608976</v>
      </c>
      <c r="CJ50" s="39">
        <v>3.7486599023035647</v>
      </c>
      <c r="CK50" s="39">
        <v>2.5924413561680448</v>
      </c>
      <c r="CL50" s="39">
        <v>2.8913794345944002</v>
      </c>
      <c r="CM50" s="39">
        <v>0</v>
      </c>
      <c r="CN50" s="23">
        <v>433.34918271000004</v>
      </c>
      <c r="CO50" s="23">
        <v>416.77559941999999</v>
      </c>
      <c r="CP50" s="23">
        <v>421.45082156999996</v>
      </c>
      <c r="CQ50" s="23">
        <v>512.31161713999995</v>
      </c>
      <c r="CR50" s="23">
        <v>0</v>
      </c>
      <c r="CS50" s="39">
        <v>526.03709635966027</v>
      </c>
      <c r="CT50" s="39">
        <v>496.97311695060216</v>
      </c>
      <c r="CU50" s="39">
        <v>496.09867996943137</v>
      </c>
      <c r="CV50" s="39">
        <v>575.98170491815915</v>
      </c>
      <c r="CW50" s="39">
        <v>0</v>
      </c>
      <c r="CX50" s="31"/>
      <c r="CY50" s="31"/>
      <c r="CZ50" s="31"/>
      <c r="DA50" s="31"/>
      <c r="DB50" s="31"/>
      <c r="DC50" s="39"/>
      <c r="DD50" s="39"/>
      <c r="DE50" s="39"/>
      <c r="DF50" s="39"/>
      <c r="DG50" s="39"/>
      <c r="DH50" s="39"/>
      <c r="DI50" s="39"/>
      <c r="DJ50" s="39"/>
      <c r="DK50" s="39"/>
      <c r="DL50" s="39"/>
      <c r="DM50" s="24">
        <v>1945.394</v>
      </c>
      <c r="DN50" s="24">
        <v>1925.867</v>
      </c>
      <c r="DO50" s="24">
        <v>1907.2439999999999</v>
      </c>
      <c r="DP50" s="24">
        <v>1886.86</v>
      </c>
      <c r="DQ50" s="24">
        <v>1850.6510000000001</v>
      </c>
      <c r="DR50" s="24">
        <v>1830.211</v>
      </c>
      <c r="DS50" s="24">
        <v>1934.3790000000001</v>
      </c>
      <c r="DT50" s="24">
        <v>1919.9680000000001</v>
      </c>
      <c r="DU50" s="24">
        <v>1907.675</v>
      </c>
      <c r="DV50" s="24">
        <v>1893.223</v>
      </c>
      <c r="DW50" s="24">
        <v>0</v>
      </c>
      <c r="DX50" s="24">
        <v>709</v>
      </c>
      <c r="DY50" s="24">
        <v>706</v>
      </c>
      <c r="DZ50" s="24">
        <v>710</v>
      </c>
      <c r="EA50" s="24">
        <v>914</v>
      </c>
      <c r="EB50" s="28">
        <v>39304</v>
      </c>
      <c r="EC50" s="28">
        <v>45597</v>
      </c>
      <c r="ED50" s="24">
        <v>664</v>
      </c>
      <c r="EE50" s="24">
        <v>665</v>
      </c>
      <c r="EF50" s="24">
        <v>637</v>
      </c>
      <c r="EG50" s="24">
        <v>705</v>
      </c>
      <c r="EH50" s="24">
        <v>39055</v>
      </c>
      <c r="EI50" s="24">
        <v>45237</v>
      </c>
      <c r="EJ50" s="24">
        <v>45</v>
      </c>
      <c r="EK50" s="24">
        <v>41</v>
      </c>
      <c r="EL50" s="24">
        <v>73</v>
      </c>
      <c r="EM50" s="24">
        <v>209</v>
      </c>
      <c r="EN50" s="24">
        <v>249</v>
      </c>
      <c r="EO50" s="24">
        <v>360</v>
      </c>
      <c r="EP50" s="24">
        <v>0</v>
      </c>
      <c r="EQ50" s="24">
        <v>0</v>
      </c>
      <c r="ER50" s="24">
        <v>0</v>
      </c>
      <c r="ES50" s="24">
        <v>0</v>
      </c>
      <c r="ET50" s="24">
        <v>0</v>
      </c>
      <c r="EU50" s="24">
        <v>0</v>
      </c>
      <c r="EV50">
        <v>57.79</v>
      </c>
      <c r="EW50">
        <v>65.14</v>
      </c>
      <c r="EX50">
        <v>70.489999999999995</v>
      </c>
      <c r="EY50">
        <v>75.48</v>
      </c>
      <c r="EZ50">
        <v>75.91</v>
      </c>
      <c r="FA50">
        <v>74.63</v>
      </c>
      <c r="FD50">
        <v>68</v>
      </c>
      <c r="FE50">
        <v>52.95</v>
      </c>
      <c r="FF50">
        <v>33.451000000000001</v>
      </c>
      <c r="FG50">
        <v>44.003999999999998</v>
      </c>
      <c r="FH50" s="22" t="s">
        <v>113</v>
      </c>
      <c r="FI50" s="43">
        <v>20101.974719877449</v>
      </c>
      <c r="FJ50" s="43">
        <v>20962.809262706396</v>
      </c>
      <c r="FK50" s="43">
        <v>21070.468764000001</v>
      </c>
      <c r="FL50" s="43">
        <v>22384.414799999999</v>
      </c>
      <c r="FM50" s="43">
        <v>22745.85</v>
      </c>
      <c r="FN50" s="23"/>
      <c r="FO50" s="23"/>
      <c r="FP50" s="23"/>
      <c r="FQ50" s="23"/>
      <c r="FR50" s="23"/>
      <c r="FS50" s="23"/>
      <c r="FT50" s="23"/>
      <c r="FU50" s="23"/>
      <c r="FV50" s="14">
        <v>0</v>
      </c>
      <c r="FW50" s="14">
        <v>0</v>
      </c>
      <c r="FX50" s="14">
        <v>0</v>
      </c>
      <c r="FY50" s="14">
        <v>0</v>
      </c>
      <c r="FZ50" s="102">
        <v>0</v>
      </c>
      <c r="GA50" s="102">
        <v>0</v>
      </c>
      <c r="GB50" s="102">
        <v>0</v>
      </c>
      <c r="GC50" s="102">
        <v>0</v>
      </c>
      <c r="GD50" s="102">
        <v>0</v>
      </c>
      <c r="GE50" s="102">
        <v>0</v>
      </c>
      <c r="GF50" s="102">
        <v>0</v>
      </c>
      <c r="GG50" s="102">
        <v>0</v>
      </c>
    </row>
    <row r="51" spans="1:189" x14ac:dyDescent="0.35">
      <c r="A51" t="s">
        <v>533</v>
      </c>
      <c r="B51" s="22" t="s">
        <v>114</v>
      </c>
      <c r="C51" s="22" t="s">
        <v>14</v>
      </c>
      <c r="D51" s="22" t="s">
        <v>541</v>
      </c>
      <c r="F51" s="22" t="s">
        <v>115</v>
      </c>
      <c r="G51" s="24">
        <v>55190.661339779603</v>
      </c>
      <c r="H51" s="24">
        <v>55082.293844100801</v>
      </c>
      <c r="I51" s="24">
        <v>25343.525935835802</v>
      </c>
      <c r="J51" s="24">
        <v>30969.334705051497</v>
      </c>
      <c r="K51" s="24">
        <v>24042.287326572899</v>
      </c>
      <c r="L51" s="24">
        <v>52302.301429578496</v>
      </c>
      <c r="M51" s="24">
        <v>50961.520043040997</v>
      </c>
      <c r="N51" s="24">
        <v>23271.131888522301</v>
      </c>
      <c r="O51" s="24">
        <v>28748.124711467201</v>
      </c>
      <c r="P51" s="24">
        <v>22581.0869147884</v>
      </c>
      <c r="Q51" s="43">
        <v>67241.026296697426</v>
      </c>
      <c r="R51" s="43">
        <v>65517.287302311524</v>
      </c>
      <c r="S51" s="43">
        <v>29917.895551439651</v>
      </c>
      <c r="T51" s="43">
        <v>36959.241885507254</v>
      </c>
      <c r="U51" s="43">
        <v>29030.758065009562</v>
      </c>
      <c r="V51" s="23">
        <v>84779.45369410573</v>
      </c>
      <c r="W51" s="23">
        <v>82998.636100644129</v>
      </c>
      <c r="X51" s="23">
        <v>37474.734594593938</v>
      </c>
      <c r="Y51" s="23">
        <v>45104.892180026502</v>
      </c>
      <c r="Z51" s="23">
        <v>34584.859093877938</v>
      </c>
      <c r="AA51" s="23">
        <v>80342.587577368162</v>
      </c>
      <c r="AB51" s="23">
        <v>76789.406576992769</v>
      </c>
      <c r="AC51" s="23">
        <v>34410.345799794253</v>
      </c>
      <c r="AD51" s="23">
        <v>41869.839240594942</v>
      </c>
      <c r="AE51" s="23">
        <v>32482.920552713011</v>
      </c>
      <c r="AF51" s="39">
        <v>103290.25485252087</v>
      </c>
      <c r="AG51" s="39">
        <v>98722.204679721937</v>
      </c>
      <c r="AH51" s="39">
        <v>44238.72188335297</v>
      </c>
      <c r="AI51" s="39">
        <v>53828.816026500186</v>
      </c>
      <c r="AJ51" s="39">
        <v>41760.780221485395</v>
      </c>
      <c r="AP51" s="39">
        <v>0</v>
      </c>
      <c r="AQ51" s="39">
        <v>0</v>
      </c>
      <c r="AR51" s="39">
        <v>0</v>
      </c>
      <c r="AS51" s="39">
        <v>0</v>
      </c>
      <c r="AT51" s="39">
        <v>0</v>
      </c>
      <c r="AZ51" s="23"/>
      <c r="BA51" s="23"/>
      <c r="BB51" s="23"/>
      <c r="BC51" s="23"/>
      <c r="BD51" s="23"/>
      <c r="BE51" s="39">
        <v>0</v>
      </c>
      <c r="BF51" s="39">
        <v>0</v>
      </c>
      <c r="BG51" s="39">
        <v>0</v>
      </c>
      <c r="BH51" s="39">
        <v>0</v>
      </c>
      <c r="BI51" s="39">
        <v>0</v>
      </c>
      <c r="BJ51" s="23"/>
      <c r="BK51" s="23"/>
      <c r="BL51" s="23"/>
      <c r="BM51" s="23"/>
      <c r="BN51" s="23"/>
      <c r="BO51" s="39">
        <v>0</v>
      </c>
      <c r="BP51" s="39">
        <v>0</v>
      </c>
      <c r="BQ51" s="39">
        <v>0</v>
      </c>
      <c r="BR51" s="39">
        <v>0</v>
      </c>
      <c r="BS51" s="39">
        <v>0</v>
      </c>
      <c r="BT51" s="23"/>
      <c r="BU51" s="23"/>
      <c r="BV51" s="23"/>
      <c r="BW51" s="23"/>
      <c r="BX51" s="23"/>
      <c r="BY51" s="39">
        <v>0</v>
      </c>
      <c r="BZ51" s="39">
        <v>0</v>
      </c>
      <c r="CA51" s="39">
        <v>0</v>
      </c>
      <c r="CB51" s="39">
        <v>0</v>
      </c>
      <c r="CC51" s="39">
        <v>0</v>
      </c>
      <c r="CD51" s="23"/>
      <c r="CE51" s="23"/>
      <c r="CF51" s="23"/>
      <c r="CG51" s="23"/>
      <c r="CH51" s="23"/>
      <c r="CI51" s="39">
        <v>0</v>
      </c>
      <c r="CJ51" s="39">
        <v>0</v>
      </c>
      <c r="CK51" s="39">
        <v>0</v>
      </c>
      <c r="CL51" s="39">
        <v>0</v>
      </c>
      <c r="CM51" s="39">
        <v>0</v>
      </c>
      <c r="CN51" s="23"/>
      <c r="CO51" s="23"/>
      <c r="CP51" s="23"/>
      <c r="CQ51" s="23"/>
      <c r="CR51" s="23"/>
      <c r="CS51" s="39">
        <v>0</v>
      </c>
      <c r="CT51" s="39">
        <v>0</v>
      </c>
      <c r="CU51" s="39">
        <v>0</v>
      </c>
      <c r="CV51" s="39">
        <v>0</v>
      </c>
      <c r="CW51" s="39">
        <v>0</v>
      </c>
      <c r="CX51" s="31"/>
      <c r="CY51" s="31"/>
      <c r="CZ51" s="31"/>
      <c r="DA51" s="31"/>
      <c r="DB51" s="31"/>
      <c r="DC51" s="39"/>
      <c r="DD51" s="39"/>
      <c r="DE51" s="39"/>
      <c r="DF51" s="39"/>
      <c r="DG51" s="39"/>
      <c r="DH51" s="39"/>
      <c r="DI51" s="39"/>
      <c r="DJ51" s="39"/>
      <c r="DK51" s="39"/>
      <c r="DL51" s="39"/>
      <c r="DM51" s="24">
        <v>644.69600000000003</v>
      </c>
      <c r="DN51" s="24">
        <v>657.28599999999994</v>
      </c>
      <c r="DO51" s="24">
        <v>670.01900000000001</v>
      </c>
      <c r="DP51" s="24">
        <v>682.54700000000003</v>
      </c>
      <c r="DQ51" s="24">
        <v>695.16800000000001</v>
      </c>
      <c r="DR51" s="24">
        <v>704.15</v>
      </c>
      <c r="DS51" s="24"/>
      <c r="DT51" s="24"/>
      <c r="DU51" s="24"/>
      <c r="DV51" s="24"/>
      <c r="DW51" s="24"/>
      <c r="DX51" s="24"/>
      <c r="DY51" s="24"/>
      <c r="DZ51" s="24"/>
      <c r="EA51" s="24"/>
      <c r="EB51" s="28"/>
      <c r="EC51" s="28"/>
      <c r="ED51" s="24"/>
      <c r="EE51" s="24"/>
      <c r="EF51" s="24"/>
      <c r="EG51" s="24"/>
      <c r="EH51" s="24"/>
      <c r="EI51" s="24"/>
      <c r="EJ51" s="24"/>
      <c r="EK51" s="24"/>
      <c r="EL51" s="24"/>
      <c r="EM51" s="24"/>
      <c r="EN51" s="24"/>
      <c r="EO51" s="24"/>
      <c r="EP51" s="24"/>
      <c r="EQ51" s="24"/>
      <c r="ER51" s="24"/>
      <c r="ES51" s="24"/>
      <c r="ET51" s="24"/>
      <c r="EU51" s="24"/>
      <c r="FH51" s="22" t="s">
        <v>115</v>
      </c>
      <c r="FI51" s="43">
        <v>89621.303959453624</v>
      </c>
      <c r="FJ51" s="43">
        <v>86832.296388525589</v>
      </c>
      <c r="FK51" s="43">
        <v>52287.7219272</v>
      </c>
      <c r="FL51" s="43">
        <v>52110.377999999997</v>
      </c>
      <c r="FM51" s="43">
        <v>45470.879999999997</v>
      </c>
      <c r="FN51" s="23"/>
      <c r="FO51" s="23"/>
      <c r="FP51" s="23"/>
      <c r="FQ51" s="23"/>
      <c r="FR51" s="23"/>
      <c r="FS51" s="23"/>
      <c r="FT51" s="23"/>
      <c r="FU51" s="23"/>
      <c r="FV51" s="14">
        <v>0</v>
      </c>
      <c r="FW51" s="14">
        <v>0</v>
      </c>
      <c r="FX51" s="14">
        <v>0</v>
      </c>
      <c r="FY51" s="14">
        <v>0</v>
      </c>
      <c r="FZ51" s="102">
        <v>0</v>
      </c>
      <c r="GA51" s="102">
        <v>0</v>
      </c>
      <c r="GB51" s="102">
        <v>0</v>
      </c>
      <c r="GC51" s="102">
        <v>0</v>
      </c>
      <c r="GD51" s="102">
        <v>0</v>
      </c>
      <c r="GE51" s="102">
        <v>0</v>
      </c>
      <c r="GF51" s="102">
        <v>0</v>
      </c>
      <c r="GG51" s="102">
        <v>0</v>
      </c>
    </row>
    <row r="52" spans="1:189" x14ac:dyDescent="0.35">
      <c r="A52" t="s">
        <v>533</v>
      </c>
      <c r="B52" s="22" t="s">
        <v>116</v>
      </c>
      <c r="C52" s="22" t="s">
        <v>14</v>
      </c>
      <c r="D52" s="22" t="s">
        <v>536</v>
      </c>
      <c r="F52" s="22" t="s">
        <v>117</v>
      </c>
      <c r="G52" s="24">
        <v>0</v>
      </c>
      <c r="H52" s="24">
        <v>652.206037103874</v>
      </c>
      <c r="I52" s="24">
        <v>0</v>
      </c>
      <c r="J52" s="24">
        <v>649.20626284751904</v>
      </c>
      <c r="K52" s="24">
        <v>0</v>
      </c>
      <c r="L52" s="24">
        <v>0</v>
      </c>
      <c r="M52" s="24">
        <v>0</v>
      </c>
      <c r="N52" s="24">
        <v>0</v>
      </c>
      <c r="O52" s="24">
        <v>0</v>
      </c>
      <c r="P52" s="24">
        <v>0</v>
      </c>
      <c r="Q52" s="43">
        <v>0</v>
      </c>
      <c r="R52" s="43">
        <v>0</v>
      </c>
      <c r="S52" s="43">
        <v>0</v>
      </c>
      <c r="T52" s="43">
        <v>0</v>
      </c>
      <c r="U52" s="43">
        <v>0</v>
      </c>
      <c r="V52" s="23">
        <v>0</v>
      </c>
      <c r="W52" s="23">
        <v>19691.61671156891</v>
      </c>
      <c r="X52" s="23">
        <v>0</v>
      </c>
      <c r="Y52" s="23">
        <v>20320.716878913197</v>
      </c>
      <c r="Z52" s="23">
        <v>0</v>
      </c>
      <c r="AA52" s="23">
        <v>0</v>
      </c>
      <c r="AB52" s="23">
        <v>0</v>
      </c>
      <c r="AC52" s="23">
        <v>0</v>
      </c>
      <c r="AD52" s="23">
        <v>0</v>
      </c>
      <c r="AE52" s="23">
        <v>0</v>
      </c>
      <c r="AF52" s="39">
        <v>0</v>
      </c>
      <c r="AG52" s="39">
        <v>0</v>
      </c>
      <c r="AH52" s="39">
        <v>0</v>
      </c>
      <c r="AI52" s="39">
        <v>0</v>
      </c>
      <c r="AJ52" s="39">
        <v>0</v>
      </c>
      <c r="AP52" s="39">
        <v>0</v>
      </c>
      <c r="AQ52" s="39">
        <v>0</v>
      </c>
      <c r="AR52" s="39">
        <v>0</v>
      </c>
      <c r="AS52" s="39">
        <v>0</v>
      </c>
      <c r="AT52" s="39">
        <v>0</v>
      </c>
      <c r="AZ52" s="23"/>
      <c r="BA52" s="23"/>
      <c r="BB52" s="23"/>
      <c r="BC52" s="23"/>
      <c r="BD52" s="23"/>
      <c r="BE52" s="39">
        <v>0</v>
      </c>
      <c r="BF52" s="39">
        <v>0</v>
      </c>
      <c r="BG52" s="39">
        <v>0</v>
      </c>
      <c r="BH52" s="39">
        <v>0</v>
      </c>
      <c r="BI52" s="39">
        <v>0</v>
      </c>
      <c r="BJ52" s="23"/>
      <c r="BK52" s="23"/>
      <c r="BL52" s="23"/>
      <c r="BM52" s="23"/>
      <c r="BN52" s="23"/>
      <c r="BO52" s="39">
        <v>0</v>
      </c>
      <c r="BP52" s="39">
        <v>0</v>
      </c>
      <c r="BQ52" s="39">
        <v>0</v>
      </c>
      <c r="BR52" s="39">
        <v>0</v>
      </c>
      <c r="BS52" s="39">
        <v>0</v>
      </c>
      <c r="BT52" s="23"/>
      <c r="BU52" s="23"/>
      <c r="BV52" s="23"/>
      <c r="BW52" s="23"/>
      <c r="BX52" s="23"/>
      <c r="BY52" s="39">
        <v>0</v>
      </c>
      <c r="BZ52" s="39">
        <v>0</v>
      </c>
      <c r="CA52" s="39">
        <v>0</v>
      </c>
      <c r="CB52" s="39">
        <v>0</v>
      </c>
      <c r="CC52" s="39">
        <v>0</v>
      </c>
      <c r="CD52" s="23"/>
      <c r="CE52" s="23"/>
      <c r="CF52" s="23"/>
      <c r="CG52" s="23"/>
      <c r="CH52" s="23"/>
      <c r="CI52" s="39">
        <v>0</v>
      </c>
      <c r="CJ52" s="39">
        <v>0</v>
      </c>
      <c r="CK52" s="39">
        <v>0</v>
      </c>
      <c r="CL52" s="39">
        <v>0</v>
      </c>
      <c r="CM52" s="39">
        <v>0</v>
      </c>
      <c r="CN52" s="23"/>
      <c r="CO52" s="23"/>
      <c r="CP52" s="23"/>
      <c r="CQ52" s="23"/>
      <c r="CR52" s="23"/>
      <c r="CS52" s="39">
        <v>0</v>
      </c>
      <c r="CT52" s="39">
        <v>0</v>
      </c>
      <c r="CU52" s="39">
        <v>0</v>
      </c>
      <c r="CV52" s="39">
        <v>0</v>
      </c>
      <c r="CW52" s="39">
        <v>0</v>
      </c>
      <c r="CX52" s="31"/>
      <c r="CY52" s="31"/>
      <c r="CZ52" s="31"/>
      <c r="DA52" s="31"/>
      <c r="DB52" s="31"/>
      <c r="DC52" s="39"/>
      <c r="DD52" s="39"/>
      <c r="DE52" s="39"/>
      <c r="DF52" s="39"/>
      <c r="DG52" s="39"/>
      <c r="DH52" s="39"/>
      <c r="DI52" s="39"/>
      <c r="DJ52" s="39"/>
      <c r="DK52" s="39"/>
      <c r="DL52" s="39"/>
      <c r="DM52" s="24">
        <v>34.31</v>
      </c>
      <c r="DN52" s="24">
        <v>33.393000000000001</v>
      </c>
      <c r="DO52" s="24">
        <v>32.85</v>
      </c>
      <c r="DP52" s="24">
        <v>32.256</v>
      </c>
      <c r="DQ52" s="24">
        <v>31.791</v>
      </c>
      <c r="DR52" s="24">
        <v>32.076999999999998</v>
      </c>
      <c r="DS52" s="24"/>
      <c r="DT52" s="24"/>
      <c r="DU52" s="24"/>
      <c r="DV52" s="24"/>
      <c r="DW52" s="24"/>
      <c r="DX52" s="24"/>
      <c r="DY52" s="24"/>
      <c r="DZ52" s="24"/>
      <c r="EA52" s="24"/>
      <c r="EB52" s="28"/>
      <c r="EC52" s="28"/>
      <c r="ED52" s="24"/>
      <c r="EE52" s="24"/>
      <c r="EF52" s="24"/>
      <c r="EG52" s="24"/>
      <c r="EH52" s="24"/>
      <c r="EI52" s="24"/>
      <c r="EJ52" s="24"/>
      <c r="EK52" s="24"/>
      <c r="EL52" s="24"/>
      <c r="EM52" s="24"/>
      <c r="EN52" s="24"/>
      <c r="EO52" s="24"/>
      <c r="EP52" s="24"/>
      <c r="EQ52" s="24"/>
      <c r="ER52" s="24"/>
      <c r="ES52" s="24"/>
      <c r="ET52" s="24"/>
      <c r="EU52" s="24"/>
      <c r="FH52" s="22" t="s">
        <v>117</v>
      </c>
      <c r="FI52" s="43">
        <v>0</v>
      </c>
      <c r="FJ52" s="43">
        <v>0</v>
      </c>
      <c r="FK52" s="43">
        <v>0</v>
      </c>
      <c r="FL52" s="43">
        <v>0</v>
      </c>
      <c r="FM52" s="43">
        <v>0</v>
      </c>
      <c r="FN52" s="23"/>
      <c r="FO52" s="23"/>
      <c r="FP52" s="23"/>
      <c r="FQ52" s="23"/>
      <c r="FR52" s="23"/>
      <c r="FS52" s="23"/>
      <c r="FT52" s="23"/>
      <c r="FU52" s="23"/>
      <c r="FV52" s="14">
        <v>0</v>
      </c>
      <c r="FW52" s="14">
        <v>0</v>
      </c>
      <c r="FX52" s="14">
        <v>0</v>
      </c>
      <c r="FY52" s="14">
        <v>0</v>
      </c>
      <c r="FZ52" s="102">
        <v>0</v>
      </c>
      <c r="GA52" s="102">
        <v>0</v>
      </c>
      <c r="GB52" s="102">
        <v>0</v>
      </c>
      <c r="GC52" s="102">
        <v>0</v>
      </c>
      <c r="GD52" s="102">
        <v>0</v>
      </c>
      <c r="GE52" s="102">
        <v>0</v>
      </c>
      <c r="GF52" s="102">
        <v>0</v>
      </c>
      <c r="GG52" s="102">
        <v>0</v>
      </c>
    </row>
    <row r="53" spans="1:189" x14ac:dyDescent="0.35">
      <c r="A53" t="s">
        <v>533</v>
      </c>
      <c r="B53" s="22" t="s">
        <v>118</v>
      </c>
      <c r="C53" s="22" t="s">
        <v>14</v>
      </c>
      <c r="D53" s="22" t="s">
        <v>539</v>
      </c>
      <c r="F53" s="22" t="s">
        <v>119</v>
      </c>
      <c r="G53" s="24">
        <v>7182.4444095406907</v>
      </c>
      <c r="H53" s="24">
        <v>7383.9440441699999</v>
      </c>
      <c r="I53" s="24">
        <v>6739.6454164791603</v>
      </c>
      <c r="J53" s="24">
        <v>8626.0813205061204</v>
      </c>
      <c r="K53" s="24">
        <v>8784.0029316866494</v>
      </c>
      <c r="L53" s="24">
        <v>6612.3184435169296</v>
      </c>
      <c r="M53" s="24">
        <v>7080.6994159779697</v>
      </c>
      <c r="N53" s="24">
        <v>6159.4229943428099</v>
      </c>
      <c r="O53" s="24">
        <v>7506.3268784946904</v>
      </c>
      <c r="P53" s="24">
        <v>8339.2909318196398</v>
      </c>
      <c r="Q53" s="43">
        <v>8500.9467306387796</v>
      </c>
      <c r="R53" s="43">
        <v>9103.1079439179048</v>
      </c>
      <c r="S53" s="43">
        <v>7918.6940577124333</v>
      </c>
      <c r="T53" s="43">
        <v>9650.3042740491474</v>
      </c>
      <c r="U53" s="43">
        <v>10721.181774329694</v>
      </c>
      <c r="V53" s="23">
        <v>193968.09013315756</v>
      </c>
      <c r="W53" s="23">
        <v>199382.83858535398</v>
      </c>
      <c r="X53" s="23">
        <v>182537.38737010874</v>
      </c>
      <c r="Y53" s="23">
        <v>235132.78418214357</v>
      </c>
      <c r="Z53" s="23">
        <v>240862.18244774043</v>
      </c>
      <c r="AA53" s="23">
        <v>178571.34795746379</v>
      </c>
      <c r="AB53" s="23">
        <v>191194.56218550453</v>
      </c>
      <c r="AC53" s="23">
        <v>166822.5717551272</v>
      </c>
      <c r="AD53" s="23">
        <v>204610.12044089532</v>
      </c>
      <c r="AE53" s="23">
        <v>228667.93528255887</v>
      </c>
      <c r="AF53" s="39">
        <v>229575.37958461681</v>
      </c>
      <c r="AG53" s="39">
        <v>245804.07041955803</v>
      </c>
      <c r="AH53" s="39">
        <v>214470.88613055708</v>
      </c>
      <c r="AI53" s="39">
        <v>263051.41672706598</v>
      </c>
      <c r="AJ53" s="39">
        <v>293980.68974552891</v>
      </c>
      <c r="AK53" s="23">
        <v>290.61678324000002</v>
      </c>
      <c r="AL53" s="23">
        <v>286.29515086000004</v>
      </c>
      <c r="AM53" s="23">
        <v>288.44528185000001</v>
      </c>
      <c r="AN53" s="23">
        <v>316.75646487999995</v>
      </c>
      <c r="AO53" s="23">
        <v>0</v>
      </c>
      <c r="AP53" s="39">
        <v>352.77604045063919</v>
      </c>
      <c r="AQ53" s="39">
        <v>341.38513312377324</v>
      </c>
      <c r="AR53" s="39">
        <v>339.53504476779898</v>
      </c>
      <c r="AS53" s="39">
        <v>356.12295833528634</v>
      </c>
      <c r="AT53" s="39">
        <v>0</v>
      </c>
      <c r="AU53" s="23">
        <v>4.0395345700000007</v>
      </c>
      <c r="AV53" s="23">
        <v>3.8772518599999999</v>
      </c>
      <c r="AW53" s="23">
        <v>4.2798309300000001</v>
      </c>
      <c r="AX53" s="23">
        <v>3.6848616600000001</v>
      </c>
      <c r="AY53" s="23">
        <v>0</v>
      </c>
      <c r="AZ53" s="23">
        <v>7848.3564453099998</v>
      </c>
      <c r="BA53" s="23">
        <v>7730.6035156299986</v>
      </c>
      <c r="BB53" s="23">
        <v>7812.2875976600017</v>
      </c>
      <c r="BC53" s="23">
        <v>8634.2597656300022</v>
      </c>
      <c r="BD53" s="23">
        <v>0</v>
      </c>
      <c r="BE53" s="39">
        <v>9527.020703877346</v>
      </c>
      <c r="BF53" s="39">
        <v>9218.1551185300996</v>
      </c>
      <c r="BG53" s="39">
        <v>9196.0090392111542</v>
      </c>
      <c r="BH53" s="39">
        <v>9707.3255693024985</v>
      </c>
      <c r="BI53" s="39">
        <v>0</v>
      </c>
      <c r="BJ53" s="23">
        <v>6814.9912967900018</v>
      </c>
      <c r="BK53" s="23">
        <v>6661.8337126200004</v>
      </c>
      <c r="BL53" s="23">
        <v>6876.1550422399987</v>
      </c>
      <c r="BM53" s="23">
        <v>7750.3889813400001</v>
      </c>
      <c r="BN53" s="23">
        <v>0</v>
      </c>
      <c r="BO53" s="39">
        <v>8272.6318094358357</v>
      </c>
      <c r="BP53" s="39">
        <v>7943.7286380842024</v>
      </c>
      <c r="BQ53" s="39">
        <v>8094.0675996613963</v>
      </c>
      <c r="BR53" s="39">
        <v>8713.6073239409343</v>
      </c>
      <c r="BS53" s="39">
        <v>0</v>
      </c>
      <c r="BT53" s="23">
        <v>1033.3648895000001</v>
      </c>
      <c r="BU53" s="23">
        <v>1068.7692777499999</v>
      </c>
      <c r="BV53" s="23">
        <v>936.13251885000011</v>
      </c>
      <c r="BW53" s="23">
        <v>883.87109965000002</v>
      </c>
      <c r="BX53" s="23">
        <v>0</v>
      </c>
      <c r="BY53" s="39">
        <v>1254.388580020408</v>
      </c>
      <c r="BZ53" s="39">
        <v>1274.4258541134086</v>
      </c>
      <c r="CA53" s="39">
        <v>1101.9413965024339</v>
      </c>
      <c r="CB53" s="39">
        <v>993.71859991450197</v>
      </c>
      <c r="CC53" s="39">
        <v>0</v>
      </c>
      <c r="CD53" s="23"/>
      <c r="CE53" s="23"/>
      <c r="CF53" s="23"/>
      <c r="CG53" s="23"/>
      <c r="CH53" s="23"/>
      <c r="CI53" s="39">
        <v>0</v>
      </c>
      <c r="CJ53" s="39">
        <v>0</v>
      </c>
      <c r="CK53" s="39">
        <v>0</v>
      </c>
      <c r="CL53" s="39">
        <v>0</v>
      </c>
      <c r="CM53" s="39">
        <v>0</v>
      </c>
      <c r="CN53" s="23">
        <v>503.65536854000004</v>
      </c>
      <c r="CO53" s="23">
        <v>514.24817279000001</v>
      </c>
      <c r="CP53" s="23">
        <v>468.1501752800001</v>
      </c>
      <c r="CQ53" s="23">
        <v>593.71520822000002</v>
      </c>
      <c r="CR53" s="23">
        <v>0</v>
      </c>
      <c r="CS53" s="39">
        <v>611.38088683101694</v>
      </c>
      <c r="CT53" s="39">
        <v>613.20172695631697</v>
      </c>
      <c r="CU53" s="39">
        <v>551.06947737979704</v>
      </c>
      <c r="CV53" s="39">
        <v>667.50213429758162</v>
      </c>
      <c r="CW53" s="39">
        <v>0</v>
      </c>
      <c r="CX53" s="31"/>
      <c r="CY53" s="31"/>
      <c r="CZ53" s="31"/>
      <c r="DA53" s="31"/>
      <c r="DB53" s="31"/>
      <c r="DC53" s="39"/>
      <c r="DD53" s="39"/>
      <c r="DE53" s="39"/>
      <c r="DF53" s="39"/>
      <c r="DG53" s="39"/>
      <c r="DH53" s="39"/>
      <c r="DI53" s="39"/>
      <c r="DJ53" s="39"/>
      <c r="DK53" s="39"/>
      <c r="DL53" s="39"/>
      <c r="DM53" s="24">
        <v>37.023000000000003</v>
      </c>
      <c r="DN53" s="24">
        <v>37.034999999999997</v>
      </c>
      <c r="DO53" s="24">
        <v>37.033000000000001</v>
      </c>
      <c r="DP53" s="24">
        <v>36.811</v>
      </c>
      <c r="DQ53" s="24">
        <v>36.469000000000001</v>
      </c>
      <c r="DR53" s="24">
        <v>36.298000000000002</v>
      </c>
      <c r="DS53" s="24">
        <v>37.029000000000003</v>
      </c>
      <c r="DT53" s="24">
        <v>37.034000000000006</v>
      </c>
      <c r="DU53" s="24">
        <v>36.921999999999997</v>
      </c>
      <c r="DV53" s="24">
        <v>36.686</v>
      </c>
      <c r="DW53" s="24">
        <v>0</v>
      </c>
      <c r="DX53" s="24">
        <v>25</v>
      </c>
      <c r="DY53" s="24">
        <v>22</v>
      </c>
      <c r="DZ53" s="24">
        <v>22</v>
      </c>
      <c r="EA53" s="24">
        <v>17</v>
      </c>
      <c r="EB53" s="28">
        <v>17</v>
      </c>
      <c r="EC53" s="28">
        <v>17</v>
      </c>
      <c r="ED53" s="24">
        <v>25</v>
      </c>
      <c r="EE53" s="24">
        <v>22</v>
      </c>
      <c r="EF53" s="24">
        <v>22</v>
      </c>
      <c r="EG53" s="24">
        <v>17</v>
      </c>
      <c r="EH53" s="24">
        <v>17</v>
      </c>
      <c r="EI53" s="24">
        <v>17</v>
      </c>
      <c r="EJ53" s="24">
        <v>0</v>
      </c>
      <c r="EK53" s="24">
        <v>0</v>
      </c>
      <c r="EL53" s="24">
        <v>0</v>
      </c>
      <c r="EM53" s="24">
        <v>0</v>
      </c>
      <c r="EN53" s="24">
        <v>0</v>
      </c>
      <c r="EO53" s="24">
        <v>0</v>
      </c>
      <c r="EP53" s="24">
        <v>0</v>
      </c>
      <c r="EQ53" s="24">
        <v>0</v>
      </c>
      <c r="ER53" s="24">
        <v>0</v>
      </c>
      <c r="ES53" s="24">
        <v>0</v>
      </c>
      <c r="ET53" s="24">
        <v>0</v>
      </c>
      <c r="EU53" s="24">
        <v>0</v>
      </c>
      <c r="EV53">
        <v>77.72</v>
      </c>
      <c r="EW53">
        <v>80.31</v>
      </c>
      <c r="EX53">
        <v>84.44</v>
      </c>
      <c r="EY53">
        <v>85.1</v>
      </c>
      <c r="EZ53">
        <v>85.58</v>
      </c>
      <c r="FA53">
        <v>85.9</v>
      </c>
      <c r="FD53">
        <v>77</v>
      </c>
      <c r="FE53">
        <v>220.2</v>
      </c>
      <c r="FF53">
        <v>77.561999999999998</v>
      </c>
      <c r="FG53">
        <v>208.31</v>
      </c>
      <c r="FH53" s="22" t="s">
        <v>119</v>
      </c>
      <c r="FI53" s="43">
        <v>0</v>
      </c>
      <c r="FJ53" s="43">
        <v>0</v>
      </c>
      <c r="FK53" s="43">
        <v>0</v>
      </c>
      <c r="FL53" s="43">
        <v>0</v>
      </c>
      <c r="FM53" s="43">
        <v>0</v>
      </c>
      <c r="FN53" s="23"/>
      <c r="FO53" s="23"/>
      <c r="FP53" s="23"/>
      <c r="FQ53" s="23"/>
      <c r="FR53" s="23"/>
      <c r="FS53" s="23"/>
      <c r="FT53" s="23"/>
      <c r="FU53" s="23"/>
      <c r="FV53" s="14">
        <v>0</v>
      </c>
      <c r="FW53" s="14">
        <v>0</v>
      </c>
      <c r="FX53" s="14">
        <v>0</v>
      </c>
      <c r="FY53" s="14">
        <v>0</v>
      </c>
      <c r="FZ53" s="102">
        <v>0</v>
      </c>
      <c r="GA53" s="102">
        <v>0</v>
      </c>
      <c r="GB53" s="102">
        <v>0</v>
      </c>
      <c r="GC53" s="102">
        <v>0</v>
      </c>
      <c r="GD53" s="102">
        <v>0</v>
      </c>
      <c r="GE53" s="102">
        <v>0</v>
      </c>
      <c r="GF53" s="102">
        <v>0</v>
      </c>
      <c r="GG53" s="102">
        <v>0</v>
      </c>
    </row>
    <row r="54" spans="1:189" x14ac:dyDescent="0.35">
      <c r="A54" t="s">
        <v>533</v>
      </c>
      <c r="B54" s="22" t="s">
        <v>120</v>
      </c>
      <c r="C54" s="22" t="s">
        <v>14</v>
      </c>
      <c r="D54" s="22" t="s">
        <v>540</v>
      </c>
      <c r="F54" s="22" t="s">
        <v>121</v>
      </c>
      <c r="G54" s="24">
        <v>15404.393365207301</v>
      </c>
      <c r="H54" s="24">
        <v>15992.3786400553</v>
      </c>
      <c r="I54" s="24">
        <v>15252.6090390749</v>
      </c>
      <c r="J54" s="24">
        <v>18087.205251360501</v>
      </c>
      <c r="K54" s="24">
        <v>18125.5645142664</v>
      </c>
      <c r="L54" s="24">
        <v>13655.685833278199</v>
      </c>
      <c r="M54" s="24">
        <v>14619.603455725201</v>
      </c>
      <c r="N54" s="24">
        <v>13438.635854652599</v>
      </c>
      <c r="O54" s="24">
        <v>15091.314827587499</v>
      </c>
      <c r="P54" s="24">
        <v>16134.998796050899</v>
      </c>
      <c r="Q54" s="43">
        <v>17556.059773989527</v>
      </c>
      <c r="R54" s="43">
        <v>18795.294156172073</v>
      </c>
      <c r="S54" s="43">
        <v>17277.015393120124</v>
      </c>
      <c r="T54" s="43">
        <v>19401.73700654168</v>
      </c>
      <c r="U54" s="43">
        <v>20743.520814341791</v>
      </c>
      <c r="V54" s="23">
        <v>31785.884830091662</v>
      </c>
      <c r="W54" s="23">
        <v>31727.007074636174</v>
      </c>
      <c r="X54" s="23">
        <v>29597.636162852079</v>
      </c>
      <c r="Y54" s="23">
        <v>34881.291272660921</v>
      </c>
      <c r="Z54" s="23">
        <v>34127.510556635563</v>
      </c>
      <c r="AA54" s="23">
        <v>28177.549539397456</v>
      </c>
      <c r="AB54" s="23">
        <v>29003.58181280319</v>
      </c>
      <c r="AC54" s="23">
        <v>26077.627344416094</v>
      </c>
      <c r="AD54" s="23">
        <v>29103.697385692598</v>
      </c>
      <c r="AE54" s="23">
        <v>30379.596801529828</v>
      </c>
      <c r="AF54" s="39">
        <v>36225.697488784259</v>
      </c>
      <c r="AG54" s="39">
        <v>37287.663335407298</v>
      </c>
      <c r="AH54" s="39">
        <v>33525.989833971442</v>
      </c>
      <c r="AI54" s="39">
        <v>37416.374189143426</v>
      </c>
      <c r="AJ54" s="39">
        <v>39056.699448783605</v>
      </c>
      <c r="AK54" s="23">
        <v>1309.8478812600001</v>
      </c>
      <c r="AL54" s="23">
        <v>1452.8557702599999</v>
      </c>
      <c r="AM54" s="23">
        <v>1613.36666444</v>
      </c>
      <c r="AN54" s="23">
        <v>1879.4398130699999</v>
      </c>
      <c r="AO54" s="23">
        <v>0</v>
      </c>
      <c r="AP54" s="39">
        <v>1590.0077896119299</v>
      </c>
      <c r="AQ54" s="39">
        <v>1732.419704105959</v>
      </c>
      <c r="AR54" s="39">
        <v>1899.1280395509436</v>
      </c>
      <c r="AS54" s="39">
        <v>2113.0165930383396</v>
      </c>
      <c r="AT54" s="39">
        <v>0</v>
      </c>
      <c r="AU54" s="23">
        <v>8.5511751200000017</v>
      </c>
      <c r="AV54" s="23">
        <v>9.1484518099999992</v>
      </c>
      <c r="AW54" s="23">
        <v>10.740763660000001</v>
      </c>
      <c r="AX54" s="23">
        <v>10.58440781</v>
      </c>
      <c r="AY54" s="23">
        <v>0</v>
      </c>
      <c r="AZ54" s="23">
        <v>2753.5109863300004</v>
      </c>
      <c r="BA54" s="23">
        <v>2943.6313476599998</v>
      </c>
      <c r="BB54" s="23">
        <v>3135.4052734399993</v>
      </c>
      <c r="BC54" s="23">
        <v>3641.6193847699992</v>
      </c>
      <c r="BD54" s="23">
        <v>0</v>
      </c>
      <c r="BE54" s="39">
        <v>3342.4521882916961</v>
      </c>
      <c r="BF54" s="39">
        <v>3510.0558862753105</v>
      </c>
      <c r="BG54" s="39">
        <v>3690.751892541809</v>
      </c>
      <c r="BH54" s="39">
        <v>4094.1998419092147</v>
      </c>
      <c r="BI54" s="39">
        <v>0</v>
      </c>
      <c r="BJ54" s="23">
        <v>1747.8684689900006</v>
      </c>
      <c r="BK54" s="23">
        <v>1840.0746011100005</v>
      </c>
      <c r="BL54" s="23">
        <v>2091.0772090400005</v>
      </c>
      <c r="BM54" s="23">
        <v>2453.3361322499995</v>
      </c>
      <c r="BN54" s="23">
        <v>0</v>
      </c>
      <c r="BO54" s="39">
        <v>2121.7154454896067</v>
      </c>
      <c r="BP54" s="39">
        <v>2194.1486286814275</v>
      </c>
      <c r="BQ54" s="39">
        <v>2461.4512299547278</v>
      </c>
      <c r="BR54" s="39">
        <v>2758.2367467660292</v>
      </c>
      <c r="BS54" s="39">
        <v>0</v>
      </c>
      <c r="BT54" s="23">
        <v>1005.19575624</v>
      </c>
      <c r="BU54" s="23">
        <v>1103.30731117</v>
      </c>
      <c r="BV54" s="23">
        <v>1044.3280471099999</v>
      </c>
      <c r="BW54" s="23">
        <v>1188.2832883700003</v>
      </c>
      <c r="BX54" s="23">
        <v>0</v>
      </c>
      <c r="BY54" s="39">
        <v>1220.1944251488269</v>
      </c>
      <c r="BZ54" s="39">
        <v>1315.609824926403</v>
      </c>
      <c r="CA54" s="39">
        <v>1229.3006422346577</v>
      </c>
      <c r="CB54" s="39">
        <v>1335.9631354486239</v>
      </c>
      <c r="CC54" s="39">
        <v>0</v>
      </c>
      <c r="CD54" s="23">
        <v>0.44663472999999998</v>
      </c>
      <c r="CE54" s="23">
        <v>0.24949180000000001</v>
      </c>
      <c r="CF54" s="23">
        <v>0</v>
      </c>
      <c r="CG54" s="23">
        <v>0</v>
      </c>
      <c r="CH54" s="23">
        <v>0</v>
      </c>
      <c r="CI54" s="39">
        <v>0.54216425431638215</v>
      </c>
      <c r="CJ54" s="39">
        <v>0.29749994402783231</v>
      </c>
      <c r="CK54" s="39">
        <v>0</v>
      </c>
      <c r="CL54" s="39">
        <v>0</v>
      </c>
      <c r="CM54" s="39">
        <v>0</v>
      </c>
      <c r="CN54" s="23">
        <v>944.33425022999984</v>
      </c>
      <c r="CO54" s="23">
        <v>1004.69440436</v>
      </c>
      <c r="CP54" s="23">
        <v>950.49672346000011</v>
      </c>
      <c r="CQ54" s="23">
        <v>0</v>
      </c>
      <c r="CR54" s="23">
        <v>0</v>
      </c>
      <c r="CS54" s="39">
        <v>1146.3154121520461</v>
      </c>
      <c r="CT54" s="39">
        <v>1198.0214542609269</v>
      </c>
      <c r="CU54" s="39">
        <v>1118.8498056954345</v>
      </c>
      <c r="CV54" s="39">
        <v>0</v>
      </c>
      <c r="CW54" s="39">
        <v>0</v>
      </c>
      <c r="CX54" s="31"/>
      <c r="CY54" s="31"/>
      <c r="CZ54" s="31"/>
      <c r="DA54" s="31"/>
      <c r="DB54" s="31"/>
      <c r="DC54" s="39"/>
      <c r="DD54" s="39"/>
      <c r="DE54" s="39"/>
      <c r="DF54" s="39"/>
      <c r="DG54" s="39"/>
      <c r="DH54" s="39"/>
      <c r="DI54" s="39"/>
      <c r="DJ54" s="39"/>
      <c r="DK54" s="39"/>
      <c r="DL54" s="39"/>
      <c r="DM54" s="24">
        <v>485.49799999999999</v>
      </c>
      <c r="DN54" s="24">
        <v>497.67399999999998</v>
      </c>
      <c r="DO54" s="24">
        <v>509.59500000000003</v>
      </c>
      <c r="DP54" s="24">
        <v>521.12099999999998</v>
      </c>
      <c r="DQ54" s="24">
        <v>533.28599999999994</v>
      </c>
      <c r="DR54" s="24">
        <v>535.06399999999996</v>
      </c>
      <c r="DS54" s="24">
        <v>475.70100000000002</v>
      </c>
      <c r="DT54" s="24">
        <v>493.55900000000003</v>
      </c>
      <c r="DU54" s="24">
        <v>514.56400000000008</v>
      </c>
      <c r="DV54" s="24">
        <v>516.1</v>
      </c>
      <c r="DW54" s="24">
        <v>0</v>
      </c>
      <c r="DX54" s="24">
        <v>10439</v>
      </c>
      <c r="DY54" s="24">
        <v>12589</v>
      </c>
      <c r="DZ54" s="24">
        <v>13215</v>
      </c>
      <c r="EA54" s="24">
        <v>13009</v>
      </c>
      <c r="EB54" s="28">
        <v>13168</v>
      </c>
      <c r="EC54" s="28">
        <v>13402</v>
      </c>
      <c r="ED54" s="24">
        <v>8579</v>
      </c>
      <c r="EE54" s="24">
        <v>8908</v>
      </c>
      <c r="EF54" s="24">
        <v>9168</v>
      </c>
      <c r="EG54" s="24">
        <v>9335</v>
      </c>
      <c r="EH54" s="24">
        <v>11098</v>
      </c>
      <c r="EI54" s="24">
        <v>11413</v>
      </c>
      <c r="EJ54" s="24">
        <v>1860</v>
      </c>
      <c r="EK54" s="24">
        <v>3681</v>
      </c>
      <c r="EL54" s="24">
        <v>4047</v>
      </c>
      <c r="EM54" s="24">
        <v>3674</v>
      </c>
      <c r="EN54" s="24">
        <v>2070</v>
      </c>
      <c r="EO54" s="24">
        <v>1989</v>
      </c>
      <c r="EP54" s="24">
        <v>0</v>
      </c>
      <c r="EQ54" s="24">
        <v>0</v>
      </c>
      <c r="ER54" s="24">
        <v>0</v>
      </c>
      <c r="ES54" s="24">
        <v>0</v>
      </c>
      <c r="ET54" s="24">
        <v>0</v>
      </c>
      <c r="EU54" s="24">
        <v>0</v>
      </c>
      <c r="EV54">
        <v>76.599999999999994</v>
      </c>
      <c r="EW54">
        <v>79.13</v>
      </c>
      <c r="EX54">
        <v>84.58</v>
      </c>
      <c r="EY54">
        <v>84.51</v>
      </c>
      <c r="EZ54">
        <v>83.32</v>
      </c>
      <c r="FA54">
        <v>85.24</v>
      </c>
      <c r="FD54">
        <v>73</v>
      </c>
      <c r="FE54">
        <v>43.83</v>
      </c>
      <c r="FF54">
        <v>54.850999999999999</v>
      </c>
      <c r="FG54">
        <v>144.04300000000001</v>
      </c>
      <c r="FH54" s="22" t="s">
        <v>121</v>
      </c>
      <c r="FI54" s="43">
        <v>33515.430073418858</v>
      </c>
      <c r="FJ54" s="43">
        <v>34973.788149896391</v>
      </c>
      <c r="FK54" s="43">
        <v>31170.168316800002</v>
      </c>
      <c r="FL54" s="43">
        <v>34594.095600000001</v>
      </c>
      <c r="FM54" s="43">
        <v>34207.259999999995</v>
      </c>
      <c r="FN54" s="23"/>
      <c r="FO54" s="23"/>
      <c r="FP54" s="23"/>
      <c r="FQ54" s="23"/>
      <c r="FR54" s="23"/>
      <c r="FS54" s="23"/>
      <c r="FT54" s="23"/>
      <c r="FU54" s="23"/>
      <c r="FV54" s="14">
        <v>0</v>
      </c>
      <c r="FW54" s="14">
        <v>0</v>
      </c>
      <c r="FX54" s="14">
        <v>0</v>
      </c>
      <c r="FY54" s="14">
        <v>0</v>
      </c>
      <c r="FZ54" s="102">
        <v>0</v>
      </c>
      <c r="GA54" s="102">
        <v>0</v>
      </c>
      <c r="GB54" s="102">
        <v>0</v>
      </c>
      <c r="GC54" s="102">
        <v>0</v>
      </c>
      <c r="GD54" s="102">
        <v>0</v>
      </c>
      <c r="GE54" s="102">
        <v>0</v>
      </c>
      <c r="GF54" s="102">
        <v>0</v>
      </c>
      <c r="GG54" s="102">
        <v>0</v>
      </c>
    </row>
    <row r="55" spans="1:189" x14ac:dyDescent="0.35">
      <c r="A55" t="s">
        <v>533</v>
      </c>
      <c r="B55" s="22" t="s">
        <v>122</v>
      </c>
      <c r="C55" s="22" t="s">
        <v>14</v>
      </c>
      <c r="D55" s="22" t="s">
        <v>541</v>
      </c>
      <c r="F55" s="22" t="s">
        <v>123</v>
      </c>
      <c r="G55" s="24">
        <v>1301</v>
      </c>
      <c r="H55" s="24">
        <v>1181</v>
      </c>
      <c r="I55" s="24">
        <v>858</v>
      </c>
      <c r="J55" s="24">
        <v>0</v>
      </c>
      <c r="K55" s="24">
        <v>0</v>
      </c>
      <c r="L55" s="24">
        <v>1169.2121212121201</v>
      </c>
      <c r="M55" s="24">
        <v>1036.84848484848</v>
      </c>
      <c r="N55" s="24">
        <v>729.10303030302998</v>
      </c>
      <c r="O55" s="24">
        <v>0</v>
      </c>
      <c r="P55" s="24">
        <v>0</v>
      </c>
      <c r="Q55" s="43">
        <v>1503.1656512227619</v>
      </c>
      <c r="R55" s="43">
        <v>1332.9959548579161</v>
      </c>
      <c r="S55" s="43">
        <v>937.35141080966616</v>
      </c>
      <c r="T55" s="43">
        <v>0</v>
      </c>
      <c r="U55" s="43">
        <v>0</v>
      </c>
      <c r="V55" s="23">
        <v>25862.754452926209</v>
      </c>
      <c r="W55" s="23">
        <v>23687.27185205985</v>
      </c>
      <c r="X55" s="23">
        <v>17302.922136850386</v>
      </c>
      <c r="Y55" s="23">
        <v>0</v>
      </c>
      <c r="Z55" s="23">
        <v>0</v>
      </c>
      <c r="AA55" s="23">
        <v>23242.925437581926</v>
      </c>
      <c r="AB55" s="23">
        <v>20796.030423372074</v>
      </c>
      <c r="AC55" s="23">
        <v>14703.511611975526</v>
      </c>
      <c r="AD55" s="23">
        <v>0</v>
      </c>
      <c r="AE55" s="23">
        <v>0</v>
      </c>
      <c r="AF55" s="39">
        <v>29881.632697653535</v>
      </c>
      <c r="AG55" s="39">
        <v>26735.848908057331</v>
      </c>
      <c r="AH55" s="39">
        <v>18903.168387070538</v>
      </c>
      <c r="AI55" s="39">
        <v>0</v>
      </c>
      <c r="AJ55" s="39">
        <v>0</v>
      </c>
      <c r="AP55" s="39">
        <v>0</v>
      </c>
      <c r="AQ55" s="39">
        <v>0</v>
      </c>
      <c r="AR55" s="39">
        <v>0</v>
      </c>
      <c r="AS55" s="39">
        <v>0</v>
      </c>
      <c r="AT55" s="39">
        <v>0</v>
      </c>
      <c r="AZ55" s="23"/>
      <c r="BA55" s="23"/>
      <c r="BB55" s="23"/>
      <c r="BC55" s="23"/>
      <c r="BD55" s="23"/>
      <c r="BE55" s="39">
        <v>0</v>
      </c>
      <c r="BF55" s="39">
        <v>0</v>
      </c>
      <c r="BG55" s="39">
        <v>0</v>
      </c>
      <c r="BH55" s="39">
        <v>0</v>
      </c>
      <c r="BI55" s="39">
        <v>0</v>
      </c>
      <c r="BJ55" s="23"/>
      <c r="BK55" s="23"/>
      <c r="BL55" s="23"/>
      <c r="BM55" s="23"/>
      <c r="BN55" s="23"/>
      <c r="BO55" s="39">
        <v>0</v>
      </c>
      <c r="BP55" s="39">
        <v>0</v>
      </c>
      <c r="BQ55" s="39">
        <v>0</v>
      </c>
      <c r="BR55" s="39">
        <v>0</v>
      </c>
      <c r="BS55" s="39">
        <v>0</v>
      </c>
      <c r="BT55" s="23"/>
      <c r="BU55" s="23"/>
      <c r="BV55" s="23"/>
      <c r="BW55" s="23"/>
      <c r="BX55" s="23"/>
      <c r="BY55" s="39">
        <v>0</v>
      </c>
      <c r="BZ55" s="39">
        <v>0</v>
      </c>
      <c r="CA55" s="39">
        <v>0</v>
      </c>
      <c r="CB55" s="39">
        <v>0</v>
      </c>
      <c r="CC55" s="39">
        <v>0</v>
      </c>
      <c r="CD55" s="23"/>
      <c r="CE55" s="23"/>
      <c r="CF55" s="23"/>
      <c r="CG55" s="23"/>
      <c r="CH55" s="23"/>
      <c r="CI55" s="39">
        <v>0</v>
      </c>
      <c r="CJ55" s="39">
        <v>0</v>
      </c>
      <c r="CK55" s="39">
        <v>0</v>
      </c>
      <c r="CL55" s="39">
        <v>0</v>
      </c>
      <c r="CM55" s="39">
        <v>0</v>
      </c>
      <c r="CN55" s="23"/>
      <c r="CO55" s="23"/>
      <c r="CP55" s="23"/>
      <c r="CQ55" s="23"/>
      <c r="CR55" s="23"/>
      <c r="CS55" s="39">
        <v>0</v>
      </c>
      <c r="CT55" s="39">
        <v>0</v>
      </c>
      <c r="CU55" s="39">
        <v>0</v>
      </c>
      <c r="CV55" s="39">
        <v>0</v>
      </c>
      <c r="CW55" s="39">
        <v>0</v>
      </c>
      <c r="CX55" s="31"/>
      <c r="CY55" s="31"/>
      <c r="CZ55" s="31"/>
      <c r="DA55" s="31"/>
      <c r="DB55" s="31"/>
      <c r="DC55" s="39"/>
      <c r="DD55" s="39"/>
      <c r="DE55" s="39"/>
      <c r="DF55" s="39"/>
      <c r="DG55" s="39"/>
      <c r="DH55" s="39"/>
      <c r="DI55" s="39"/>
      <c r="DJ55" s="39"/>
      <c r="DK55" s="39"/>
      <c r="DL55" s="39"/>
      <c r="DM55" s="24">
        <v>50.521999999999998</v>
      </c>
      <c r="DN55" s="24">
        <v>50.085999999999999</v>
      </c>
      <c r="DO55" s="24">
        <v>49.63</v>
      </c>
      <c r="DP55" s="24">
        <v>49.542999999999999</v>
      </c>
      <c r="DQ55" s="24">
        <v>49.551000000000002</v>
      </c>
      <c r="DR55" s="24">
        <v>49.795999999999999</v>
      </c>
      <c r="DS55" s="24"/>
      <c r="DT55" s="24"/>
      <c r="DU55" s="24"/>
      <c r="DV55" s="24"/>
      <c r="DW55" s="24"/>
      <c r="DX55" s="24"/>
      <c r="DY55" s="24"/>
      <c r="DZ55" s="24"/>
      <c r="EA55" s="24"/>
      <c r="EB55" s="28"/>
      <c r="EC55" s="28"/>
      <c r="ED55" s="24"/>
      <c r="EE55" s="24"/>
      <c r="EF55" s="24"/>
      <c r="EG55" s="24"/>
      <c r="EH55" s="24"/>
      <c r="EI55" s="24"/>
      <c r="EJ55" s="24"/>
      <c r="EK55" s="24"/>
      <c r="EL55" s="24"/>
      <c r="EM55" s="24"/>
      <c r="EN55" s="24"/>
      <c r="EO55" s="24"/>
      <c r="EP55" s="24"/>
      <c r="EQ55" s="24"/>
      <c r="ER55" s="24"/>
      <c r="ES55" s="24"/>
      <c r="ET55" s="24"/>
      <c r="EU55" s="24"/>
      <c r="FH55" s="22" t="s">
        <v>123</v>
      </c>
      <c r="FI55" s="43">
        <v>0</v>
      </c>
      <c r="FJ55" s="43">
        <v>0</v>
      </c>
      <c r="FK55" s="43">
        <v>0</v>
      </c>
      <c r="FL55" s="43">
        <v>0</v>
      </c>
      <c r="FM55" s="43">
        <v>0</v>
      </c>
      <c r="FN55" s="23"/>
      <c r="FO55" s="23"/>
      <c r="FP55" s="23"/>
      <c r="FQ55" s="23"/>
      <c r="FR55" s="23"/>
      <c r="FS55" s="23"/>
      <c r="FT55" s="23"/>
      <c r="FU55" s="23"/>
      <c r="FV55" s="14">
        <v>0</v>
      </c>
      <c r="FW55" s="14">
        <v>0</v>
      </c>
      <c r="FX55" s="14">
        <v>0</v>
      </c>
      <c r="FY55" s="14">
        <v>0</v>
      </c>
      <c r="FZ55" s="102">
        <v>0</v>
      </c>
      <c r="GA55" s="102">
        <v>0</v>
      </c>
      <c r="GB55" s="102">
        <v>0</v>
      </c>
      <c r="GC55" s="102">
        <v>0</v>
      </c>
      <c r="GD55" s="102">
        <v>0</v>
      </c>
      <c r="GE55" s="102">
        <v>0</v>
      </c>
      <c r="GF55" s="102">
        <v>0</v>
      </c>
      <c r="GG55" s="102">
        <v>0</v>
      </c>
    </row>
    <row r="56" spans="1:189" x14ac:dyDescent="0.35">
      <c r="A56" t="s">
        <v>533</v>
      </c>
      <c r="B56" s="22" t="s">
        <v>124</v>
      </c>
      <c r="C56" s="22" t="s">
        <v>14</v>
      </c>
      <c r="D56" s="22" t="s">
        <v>541</v>
      </c>
      <c r="F56" s="22" t="s">
        <v>125</v>
      </c>
      <c r="G56" s="24">
        <v>9896.4022836858694</v>
      </c>
      <c r="H56" s="24">
        <v>9475.655324594949</v>
      </c>
      <c r="I56" s="24">
        <v>9454.6294679140792</v>
      </c>
      <c r="J56" s="24">
        <v>10071.349663848399</v>
      </c>
      <c r="K56" s="24">
        <v>9623.318718314591</v>
      </c>
      <c r="L56" s="24">
        <v>0</v>
      </c>
      <c r="M56" s="24">
        <v>0</v>
      </c>
      <c r="N56" s="24">
        <v>0</v>
      </c>
      <c r="O56" s="24">
        <v>0</v>
      </c>
      <c r="P56" s="24">
        <v>0</v>
      </c>
      <c r="Q56" s="43">
        <v>0</v>
      </c>
      <c r="R56" s="43">
        <v>0</v>
      </c>
      <c r="S56" s="43">
        <v>0</v>
      </c>
      <c r="T56" s="43">
        <v>0</v>
      </c>
      <c r="U56" s="43">
        <v>0</v>
      </c>
      <c r="V56" s="23">
        <v>36495.195942345665</v>
      </c>
      <c r="W56" s="23">
        <v>34934.579430006466</v>
      </c>
      <c r="X56" s="23">
        <v>34877.635634919883</v>
      </c>
      <c r="Y56" s="23">
        <v>37247.493116788282</v>
      </c>
      <c r="Z56" s="23">
        <v>35745.185046856081</v>
      </c>
      <c r="AA56" s="23">
        <v>0</v>
      </c>
      <c r="AB56" s="23">
        <v>0</v>
      </c>
      <c r="AC56" s="23">
        <v>0</v>
      </c>
      <c r="AD56" s="23">
        <v>0</v>
      </c>
      <c r="AE56" s="23">
        <v>0</v>
      </c>
      <c r="AF56" s="39">
        <v>0</v>
      </c>
      <c r="AG56" s="39">
        <v>0</v>
      </c>
      <c r="AH56" s="39">
        <v>0</v>
      </c>
      <c r="AI56" s="39">
        <v>0</v>
      </c>
      <c r="AJ56" s="39">
        <v>0</v>
      </c>
      <c r="AP56" s="39">
        <v>0</v>
      </c>
      <c r="AQ56" s="39">
        <v>0</v>
      </c>
      <c r="AR56" s="39">
        <v>0</v>
      </c>
      <c r="AS56" s="39">
        <v>0</v>
      </c>
      <c r="AT56" s="39">
        <v>0</v>
      </c>
      <c r="AZ56" s="23"/>
      <c r="BA56" s="23"/>
      <c r="BB56" s="23"/>
      <c r="BC56" s="23"/>
      <c r="BD56" s="23"/>
      <c r="BE56" s="39">
        <v>0</v>
      </c>
      <c r="BF56" s="39">
        <v>0</v>
      </c>
      <c r="BG56" s="39">
        <v>0</v>
      </c>
      <c r="BH56" s="39">
        <v>0</v>
      </c>
      <c r="BI56" s="39">
        <v>0</v>
      </c>
      <c r="BJ56" s="23"/>
      <c r="BK56" s="23"/>
      <c r="BL56" s="23"/>
      <c r="BM56" s="23"/>
      <c r="BN56" s="23"/>
      <c r="BO56" s="39">
        <v>0</v>
      </c>
      <c r="BP56" s="39">
        <v>0</v>
      </c>
      <c r="BQ56" s="39">
        <v>0</v>
      </c>
      <c r="BR56" s="39">
        <v>0</v>
      </c>
      <c r="BS56" s="39">
        <v>0</v>
      </c>
      <c r="BT56" s="23"/>
      <c r="BU56" s="23"/>
      <c r="BV56" s="23"/>
      <c r="BW56" s="23"/>
      <c r="BX56" s="23"/>
      <c r="BY56" s="39">
        <v>0</v>
      </c>
      <c r="BZ56" s="39">
        <v>0</v>
      </c>
      <c r="CA56" s="39">
        <v>0</v>
      </c>
      <c r="CB56" s="39">
        <v>0</v>
      </c>
      <c r="CC56" s="39">
        <v>0</v>
      </c>
      <c r="CD56" s="23"/>
      <c r="CE56" s="23"/>
      <c r="CF56" s="23"/>
      <c r="CG56" s="23"/>
      <c r="CH56" s="23"/>
      <c r="CI56" s="39">
        <v>0</v>
      </c>
      <c r="CJ56" s="39">
        <v>0</v>
      </c>
      <c r="CK56" s="39">
        <v>0</v>
      </c>
      <c r="CL56" s="39">
        <v>0</v>
      </c>
      <c r="CM56" s="39">
        <v>0</v>
      </c>
      <c r="CN56" s="23"/>
      <c r="CO56" s="23"/>
      <c r="CP56" s="23"/>
      <c r="CQ56" s="23"/>
      <c r="CR56" s="23"/>
      <c r="CS56" s="39">
        <v>0</v>
      </c>
      <c r="CT56" s="39">
        <v>0</v>
      </c>
      <c r="CU56" s="39">
        <v>0</v>
      </c>
      <c r="CV56" s="39">
        <v>0</v>
      </c>
      <c r="CW56" s="39">
        <v>0</v>
      </c>
      <c r="CX56" s="31"/>
      <c r="CY56" s="31"/>
      <c r="CZ56" s="31"/>
      <c r="DA56" s="31"/>
      <c r="DB56" s="31"/>
      <c r="DC56" s="39"/>
      <c r="DD56" s="39"/>
      <c r="DE56" s="39"/>
      <c r="DF56" s="39"/>
      <c r="DG56" s="39"/>
      <c r="DH56" s="39"/>
      <c r="DI56" s="39"/>
      <c r="DJ56" s="39"/>
      <c r="DK56" s="39"/>
      <c r="DL56" s="39"/>
      <c r="DM56" s="24">
        <v>284.63099999999997</v>
      </c>
      <c r="DN56" s="24">
        <v>285.12900000000002</v>
      </c>
      <c r="DO56" s="24">
        <v>285.61900000000003</v>
      </c>
      <c r="DP56" s="24">
        <v>287.18700000000001</v>
      </c>
      <c r="DQ56" s="24">
        <v>289.95100000000002</v>
      </c>
      <c r="DR56" s="24">
        <v>292.99099999999999</v>
      </c>
      <c r="DS56" s="24"/>
      <c r="DT56" s="24"/>
      <c r="DU56" s="24"/>
      <c r="DV56" s="24"/>
      <c r="DW56" s="24"/>
      <c r="DX56" s="24"/>
      <c r="DY56" s="24"/>
      <c r="DZ56" s="24"/>
      <c r="EA56" s="24"/>
      <c r="EB56" s="28"/>
      <c r="EC56" s="28"/>
      <c r="ED56" s="24"/>
      <c r="EE56" s="24"/>
      <c r="EF56" s="24"/>
      <c r="EG56" s="24"/>
      <c r="EH56" s="24"/>
      <c r="EI56" s="24"/>
      <c r="EJ56" s="24"/>
      <c r="EK56" s="24"/>
      <c r="EL56" s="24"/>
      <c r="EM56" s="24"/>
      <c r="EN56" s="24"/>
      <c r="EO56" s="24"/>
      <c r="EP56" s="24"/>
      <c r="EQ56" s="24"/>
      <c r="ER56" s="24"/>
      <c r="ES56" s="24"/>
      <c r="ET56" s="24"/>
      <c r="EU56" s="24"/>
      <c r="FH56" s="22" t="s">
        <v>125</v>
      </c>
      <c r="FI56" s="43">
        <v>0</v>
      </c>
      <c r="FJ56" s="43">
        <v>44322.390232923593</v>
      </c>
      <c r="FK56" s="43">
        <v>43059.092032799999</v>
      </c>
      <c r="FL56" s="43">
        <v>42014.3436</v>
      </c>
      <c r="FM56" s="43">
        <v>0</v>
      </c>
      <c r="FN56" s="23"/>
      <c r="FO56" s="23"/>
      <c r="FP56" s="23"/>
      <c r="FQ56" s="23"/>
      <c r="FR56" s="23"/>
      <c r="FS56" s="23"/>
      <c r="FT56" s="23"/>
      <c r="FU56" s="23"/>
      <c r="FV56" s="14">
        <v>0</v>
      </c>
      <c r="FW56" s="14">
        <v>0</v>
      </c>
      <c r="FX56" s="14">
        <v>0</v>
      </c>
      <c r="FY56" s="14">
        <v>0</v>
      </c>
      <c r="FZ56" s="102">
        <v>0</v>
      </c>
      <c r="GA56" s="102">
        <v>0</v>
      </c>
      <c r="GB56" s="102">
        <v>0</v>
      </c>
      <c r="GC56" s="102">
        <v>0</v>
      </c>
      <c r="GD56" s="102">
        <v>0</v>
      </c>
      <c r="GE56" s="102">
        <v>0</v>
      </c>
      <c r="GF56" s="102">
        <v>0</v>
      </c>
      <c r="GG56" s="102">
        <v>0</v>
      </c>
    </row>
    <row r="57" spans="1:189" x14ac:dyDescent="0.35">
      <c r="A57" t="s">
        <v>533</v>
      </c>
      <c r="B57" s="22" t="s">
        <v>126</v>
      </c>
      <c r="C57" s="22" t="s">
        <v>14</v>
      </c>
      <c r="D57" s="22" t="s">
        <v>539</v>
      </c>
      <c r="F57" s="22" t="s">
        <v>127</v>
      </c>
      <c r="G57" s="24">
        <v>914043.43817960704</v>
      </c>
      <c r="H57" s="24">
        <v>910194.34756862593</v>
      </c>
      <c r="I57" s="24">
        <v>909793.46666148095</v>
      </c>
      <c r="J57" s="24">
        <v>1029678.33832944</v>
      </c>
      <c r="K57" s="24">
        <v>1009398.7190330799</v>
      </c>
      <c r="L57" s="24">
        <v>824133.76414505509</v>
      </c>
      <c r="M57" s="24">
        <v>840250.42856688192</v>
      </c>
      <c r="N57" s="24">
        <v>807597.59178977006</v>
      </c>
      <c r="O57" s="24">
        <v>857602.88065092801</v>
      </c>
      <c r="P57" s="24">
        <v>894727.8088460241</v>
      </c>
      <c r="Q57" s="43">
        <v>1059525.0800098584</v>
      </c>
      <c r="R57" s="43">
        <v>1080245.0297363964</v>
      </c>
      <c r="S57" s="43">
        <v>1038265.8013586971</v>
      </c>
      <c r="T57" s="43">
        <v>1102553.7361413438</v>
      </c>
      <c r="U57" s="43">
        <v>1150282.3867895487</v>
      </c>
      <c r="V57" s="23">
        <v>53044.532435225323</v>
      </c>
      <c r="W57" s="23">
        <v>52476.273253332714</v>
      </c>
      <c r="X57" s="23">
        <v>52162.570115040624</v>
      </c>
      <c r="Y57" s="23">
        <v>58727.870547147475</v>
      </c>
      <c r="Z57" s="23">
        <v>57025.01245598001</v>
      </c>
      <c r="AA57" s="23">
        <v>47826.819117284314</v>
      </c>
      <c r="AB57" s="23">
        <v>48443.732054028282</v>
      </c>
      <c r="AC57" s="23">
        <v>46303.218862469992</v>
      </c>
      <c r="AD57" s="23">
        <v>48913.518990252247</v>
      </c>
      <c r="AE57" s="23">
        <v>50546.789372816937</v>
      </c>
      <c r="AF57" s="39">
        <v>61487.244615473188</v>
      </c>
      <c r="AG57" s="39">
        <v>62280.361894609108</v>
      </c>
      <c r="AH57" s="39">
        <v>59528.469532935669</v>
      </c>
      <c r="AI57" s="39">
        <v>62884.330646825736</v>
      </c>
      <c r="AJ57" s="39">
        <v>64984.100135774868</v>
      </c>
      <c r="AK57" s="23">
        <v>91586.525848609992</v>
      </c>
      <c r="AL57" s="23">
        <v>92297.343537659995</v>
      </c>
      <c r="AM57" s="23">
        <v>101981.02815927999</v>
      </c>
      <c r="AN57" s="23">
        <v>114275.20884626002</v>
      </c>
      <c r="AO57" s="23">
        <v>0</v>
      </c>
      <c r="AP57" s="39">
        <v>111175.72628563772</v>
      </c>
      <c r="AQ57" s="39">
        <v>110057.54311913841</v>
      </c>
      <c r="AR57" s="39">
        <v>120044.02616484433</v>
      </c>
      <c r="AS57" s="39">
        <v>128477.33180167321</v>
      </c>
      <c r="AT57" s="39">
        <v>0</v>
      </c>
      <c r="AU57" s="23">
        <v>10.019935610000001</v>
      </c>
      <c r="AV57" s="23">
        <v>10.140396120000002</v>
      </c>
      <c r="AW57" s="23">
        <v>11.20924473</v>
      </c>
      <c r="AX57" s="23">
        <v>11.294259070000003</v>
      </c>
      <c r="AY57" s="23">
        <v>0</v>
      </c>
      <c r="AZ57" s="23">
        <v>5330.66015625</v>
      </c>
      <c r="BA57" s="23">
        <v>5340.6127929699996</v>
      </c>
      <c r="BB57" s="23">
        <v>5858.4248046900011</v>
      </c>
      <c r="BC57" s="23">
        <v>6539.1987304699996</v>
      </c>
      <c r="BD57" s="23">
        <v>0</v>
      </c>
      <c r="BE57" s="39">
        <v>6470.8209964490015</v>
      </c>
      <c r="BF57" s="39">
        <v>6368.2734542093167</v>
      </c>
      <c r="BG57" s="39">
        <v>6896.0758018694678</v>
      </c>
      <c r="BH57" s="39">
        <v>7351.8903486928111</v>
      </c>
      <c r="BI57" s="39">
        <v>0</v>
      </c>
      <c r="BJ57" s="23">
        <v>3503.80280653</v>
      </c>
      <c r="BK57" s="23">
        <v>3524.4793704999997</v>
      </c>
      <c r="BL57" s="23">
        <v>4035.8402231</v>
      </c>
      <c r="BM57" s="23">
        <v>4559.6864708000003</v>
      </c>
      <c r="BN57" s="23">
        <v>0</v>
      </c>
      <c r="BO57" s="39">
        <v>4253.2219468781232</v>
      </c>
      <c r="BP57" s="39">
        <v>4202.672855184016</v>
      </c>
      <c r="BQ57" s="39">
        <v>4750.6729249901309</v>
      </c>
      <c r="BR57" s="39">
        <v>5126.3643053910237</v>
      </c>
      <c r="BS57" s="39">
        <v>0</v>
      </c>
      <c r="BT57" s="23">
        <v>1825.4829805900001</v>
      </c>
      <c r="BU57" s="23">
        <v>1814.7732777799999</v>
      </c>
      <c r="BV57" s="23">
        <v>1821.2066923400002</v>
      </c>
      <c r="BW57" s="23">
        <v>1978.9706610600006</v>
      </c>
      <c r="BX57" s="23">
        <v>0</v>
      </c>
      <c r="BY57" s="39">
        <v>2215.9307202528212</v>
      </c>
      <c r="BZ57" s="39">
        <v>2163.9787302138016</v>
      </c>
      <c r="CA57" s="39">
        <v>2143.7809342870241</v>
      </c>
      <c r="CB57" s="39">
        <v>2224.9171348165373</v>
      </c>
      <c r="CC57" s="39">
        <v>0</v>
      </c>
      <c r="CD57" s="23">
        <v>1.3747142000000001</v>
      </c>
      <c r="CE57" s="23">
        <v>1.3603026400000005</v>
      </c>
      <c r="CF57" s="23">
        <v>1.3779125400000001</v>
      </c>
      <c r="CG57" s="23">
        <v>0.54144204000000018</v>
      </c>
      <c r="CH57" s="23">
        <v>0</v>
      </c>
      <c r="CI57" s="39">
        <v>1.6687481941700817</v>
      </c>
      <c r="CJ57" s="39">
        <v>1.6220571548279847</v>
      </c>
      <c r="CK57" s="39">
        <v>1.6219700074633465</v>
      </c>
      <c r="CL57" s="39">
        <v>0.60873245673120013</v>
      </c>
      <c r="CM57" s="39">
        <v>0</v>
      </c>
      <c r="CN57" s="23">
        <v>575.24915523000004</v>
      </c>
      <c r="CO57" s="23">
        <v>556.68766238000001</v>
      </c>
      <c r="CP57" s="23">
        <v>544.34106931000008</v>
      </c>
      <c r="CQ57" s="23">
        <v>613.18311181000013</v>
      </c>
      <c r="CR57" s="23">
        <v>0</v>
      </c>
      <c r="CS57" s="39">
        <v>698.28767971402897</v>
      </c>
      <c r="CT57" s="39">
        <v>663.80758164811346</v>
      </c>
      <c r="CU57" s="39">
        <v>640.75539094182773</v>
      </c>
      <c r="CV57" s="39">
        <v>689.38950894574691</v>
      </c>
      <c r="CW57" s="39">
        <v>0</v>
      </c>
      <c r="CX57" s="31"/>
      <c r="CY57" s="31"/>
      <c r="CZ57" s="31"/>
      <c r="DA57" s="31"/>
      <c r="DB57" s="31"/>
      <c r="DC57" s="39"/>
      <c r="DD57" s="39"/>
      <c r="DE57" s="39"/>
      <c r="DF57" s="39"/>
      <c r="DG57" s="39"/>
      <c r="DH57" s="39"/>
      <c r="DI57" s="39"/>
      <c r="DJ57" s="39"/>
      <c r="DK57" s="39"/>
      <c r="DL57" s="39"/>
      <c r="DM57" s="24">
        <v>17247.839</v>
      </c>
      <c r="DN57" s="24">
        <v>17324.245999999999</v>
      </c>
      <c r="DO57" s="24">
        <v>17402.276999999998</v>
      </c>
      <c r="DP57" s="24">
        <v>17466.838</v>
      </c>
      <c r="DQ57" s="24">
        <v>17564.013999999999</v>
      </c>
      <c r="DR57" s="24">
        <v>17618.297999999999</v>
      </c>
      <c r="DS57" s="24">
        <v>17181.083999999999</v>
      </c>
      <c r="DT57" s="24">
        <v>17282.163</v>
      </c>
      <c r="DU57" s="24">
        <v>17407.584999999999</v>
      </c>
      <c r="DV57" s="24">
        <v>17475.415000000001</v>
      </c>
      <c r="DW57" s="24">
        <v>0</v>
      </c>
      <c r="DX57" s="24">
        <v>114127</v>
      </c>
      <c r="DY57" s="24">
        <v>110016</v>
      </c>
      <c r="DZ57" s="24">
        <v>107779</v>
      </c>
      <c r="EA57" s="24">
        <v>116691</v>
      </c>
      <c r="EB57" s="28">
        <v>268962</v>
      </c>
      <c r="EC57" s="28">
        <v>257493</v>
      </c>
      <c r="ED57" s="24">
        <v>101824</v>
      </c>
      <c r="EE57" s="24">
        <v>94417</v>
      </c>
      <c r="EF57" s="24">
        <v>95897</v>
      </c>
      <c r="EG57" s="24">
        <v>99585</v>
      </c>
      <c r="EH57" s="24">
        <v>237368</v>
      </c>
      <c r="EI57" s="24">
        <v>224320</v>
      </c>
      <c r="EJ57" s="24">
        <v>12303</v>
      </c>
      <c r="EK57" s="24">
        <v>15599</v>
      </c>
      <c r="EL57" s="24">
        <v>11882</v>
      </c>
      <c r="EM57" s="24">
        <v>17106</v>
      </c>
      <c r="EN57" s="24">
        <v>31594</v>
      </c>
      <c r="EO57" s="24">
        <v>33173</v>
      </c>
      <c r="EP57" s="24">
        <v>0</v>
      </c>
      <c r="EQ57" s="24">
        <v>0</v>
      </c>
      <c r="ER57" s="24">
        <v>0</v>
      </c>
      <c r="ES57" s="24">
        <v>0</v>
      </c>
      <c r="ET57" s="24">
        <v>0</v>
      </c>
      <c r="EU57" s="24">
        <v>0</v>
      </c>
      <c r="EV57">
        <v>77.569999999999993</v>
      </c>
      <c r="EW57">
        <v>80.27</v>
      </c>
      <c r="EX57">
        <v>84.28</v>
      </c>
      <c r="EY57">
        <v>85.02</v>
      </c>
      <c r="EZ57">
        <v>85.28</v>
      </c>
      <c r="FA57">
        <v>85.21</v>
      </c>
      <c r="FD57">
        <v>82</v>
      </c>
      <c r="FE57">
        <v>29.12</v>
      </c>
      <c r="FF57">
        <v>38.354999999999997</v>
      </c>
      <c r="FG57">
        <v>113.30800000000001</v>
      </c>
      <c r="FH57" s="22" t="s">
        <v>127</v>
      </c>
      <c r="FI57" s="43">
        <v>61349.867291220187</v>
      </c>
      <c r="FJ57" s="43">
        <v>61922.564562704385</v>
      </c>
      <c r="FK57" s="43">
        <v>59056.168597199998</v>
      </c>
      <c r="FL57" s="43">
        <v>65399.367599999998</v>
      </c>
      <c r="FM57" s="43">
        <v>62699.429999999993</v>
      </c>
      <c r="FN57" s="23"/>
      <c r="FO57" s="23"/>
      <c r="FP57" s="23"/>
      <c r="FQ57" s="23"/>
      <c r="FR57" s="23"/>
      <c r="FS57" s="23"/>
      <c r="FT57" s="23"/>
      <c r="FU57" s="23"/>
      <c r="FV57" s="14">
        <v>0</v>
      </c>
      <c r="FW57" s="14">
        <v>0</v>
      </c>
      <c r="FX57" s="14">
        <v>0</v>
      </c>
      <c r="FY57" s="14">
        <v>0</v>
      </c>
      <c r="FZ57" s="102">
        <v>0</v>
      </c>
      <c r="GA57" s="102">
        <v>0</v>
      </c>
      <c r="GB57" s="102">
        <v>0</v>
      </c>
      <c r="GC57" s="102">
        <v>0</v>
      </c>
      <c r="GD57" s="102">
        <v>0</v>
      </c>
      <c r="GE57" s="102">
        <v>0</v>
      </c>
      <c r="GF57" s="102">
        <v>0</v>
      </c>
      <c r="GG57" s="102">
        <v>0</v>
      </c>
    </row>
    <row r="58" spans="1:189" x14ac:dyDescent="0.35">
      <c r="A58" t="s">
        <v>533</v>
      </c>
      <c r="B58" s="22" t="s">
        <v>128</v>
      </c>
      <c r="C58" s="22" t="s">
        <v>14</v>
      </c>
      <c r="D58" s="22" t="s">
        <v>539</v>
      </c>
      <c r="F58" s="22" t="s">
        <v>129</v>
      </c>
      <c r="G58" s="24">
        <v>439788.62588379998</v>
      </c>
      <c r="H58" s="24">
        <v>408742.840909091</v>
      </c>
      <c r="I58" s="24">
        <v>367633.41888662701</v>
      </c>
      <c r="J58" s="24">
        <v>503367.98603026802</v>
      </c>
      <c r="K58" s="24">
        <v>593348.98153766105</v>
      </c>
      <c r="L58" s="24">
        <v>405690.27591195598</v>
      </c>
      <c r="M58" s="24">
        <v>410249.33347111702</v>
      </c>
      <c r="N58" s="24">
        <v>405005.64224449702</v>
      </c>
      <c r="O58" s="24">
        <v>420836.04422858299</v>
      </c>
      <c r="P58" s="24">
        <v>433527.99421308195</v>
      </c>
      <c r="Q58" s="43">
        <v>521564.63033734058</v>
      </c>
      <c r="R58" s="43">
        <v>527425.85825360089</v>
      </c>
      <c r="S58" s="43">
        <v>520684.44974912697</v>
      </c>
      <c r="T58" s="43">
        <v>541036.37398581533</v>
      </c>
      <c r="U58" s="43">
        <v>557353.43306997686</v>
      </c>
      <c r="V58" s="23">
        <v>82792.84271133045</v>
      </c>
      <c r="W58" s="23">
        <v>76430.588947333847</v>
      </c>
      <c r="X58" s="23">
        <v>68340.018103370167</v>
      </c>
      <c r="Y58" s="23">
        <v>93072.892511957092</v>
      </c>
      <c r="Z58" s="23">
        <v>108729.18690322971</v>
      </c>
      <c r="AA58" s="23">
        <v>76373.624114529666</v>
      </c>
      <c r="AB58" s="23">
        <v>76712.287125837334</v>
      </c>
      <c r="AC58" s="23">
        <v>75287.20595308968</v>
      </c>
      <c r="AD58" s="23">
        <v>77812.711568210303</v>
      </c>
      <c r="AE58" s="23">
        <v>79442.533445360983</v>
      </c>
      <c r="AF58" s="39">
        <v>98187.665305200717</v>
      </c>
      <c r="AG58" s="39">
        <v>98623.058162238158</v>
      </c>
      <c r="AH58" s="39">
        <v>96790.941448585058</v>
      </c>
      <c r="AI58" s="39">
        <v>100037.78881164863</v>
      </c>
      <c r="AJ58" s="39">
        <v>102133.12482373556</v>
      </c>
      <c r="AK58" s="23">
        <v>43804.612797959999</v>
      </c>
      <c r="AL58" s="23">
        <v>42664.885442459999</v>
      </c>
      <c r="AM58" s="23">
        <v>41354.17233542</v>
      </c>
      <c r="AN58" s="23">
        <v>48633.526508150004</v>
      </c>
      <c r="AO58" s="23">
        <v>0</v>
      </c>
      <c r="AP58" s="39">
        <v>53173.865886389613</v>
      </c>
      <c r="AQ58" s="39">
        <v>50874.622056058462</v>
      </c>
      <c r="AR58" s="39">
        <v>48678.8713103095</v>
      </c>
      <c r="AS58" s="39">
        <v>54677.701182582881</v>
      </c>
      <c r="AT58" s="39">
        <v>0</v>
      </c>
      <c r="AU58" s="23">
        <v>9.9603786499999991</v>
      </c>
      <c r="AV58" s="23">
        <v>10.43807507</v>
      </c>
      <c r="AW58" s="23">
        <v>11.248752589999999</v>
      </c>
      <c r="AX58" s="23">
        <v>9.9192705200000013</v>
      </c>
      <c r="AY58" s="23">
        <v>0</v>
      </c>
      <c r="AZ58" s="23">
        <v>8271.859375</v>
      </c>
      <c r="BA58" s="23">
        <v>8007.35546875</v>
      </c>
      <c r="BB58" s="23">
        <v>7704.4350585899983</v>
      </c>
      <c r="BC58" s="23">
        <v>9020.6269531300022</v>
      </c>
      <c r="BD58" s="23">
        <v>0</v>
      </c>
      <c r="BE58" s="39">
        <v>10041.105558129908</v>
      </c>
      <c r="BF58" s="39">
        <v>9548.1607161601369</v>
      </c>
      <c r="BG58" s="39">
        <v>9069.0535333121261</v>
      </c>
      <c r="BH58" s="39">
        <v>10141.710470864999</v>
      </c>
      <c r="BI58" s="39">
        <v>0</v>
      </c>
      <c r="BJ58" s="23">
        <v>7089.2724081899996</v>
      </c>
      <c r="BK58" s="23">
        <v>6863.6531749099986</v>
      </c>
      <c r="BL58" s="23">
        <v>6604.0407376499988</v>
      </c>
      <c r="BM58" s="23">
        <v>7717.8847059200007</v>
      </c>
      <c r="BN58" s="23">
        <v>0</v>
      </c>
      <c r="BO58" s="39">
        <v>8605.5781842850301</v>
      </c>
      <c r="BP58" s="39">
        <v>8184.3829551198796</v>
      </c>
      <c r="BQ58" s="39">
        <v>7773.7560937898224</v>
      </c>
      <c r="BR58" s="39">
        <v>8677.0634171717375</v>
      </c>
      <c r="BS58" s="39">
        <v>0</v>
      </c>
      <c r="BT58" s="23">
        <v>1182.5864241699999</v>
      </c>
      <c r="BU58" s="23">
        <v>1143.7018916100001</v>
      </c>
      <c r="BV58" s="23">
        <v>1100.3944552000003</v>
      </c>
      <c r="BW58" s="23">
        <v>1302.7418411100002</v>
      </c>
      <c r="BX58" s="23">
        <v>0</v>
      </c>
      <c r="BY58" s="39">
        <v>1435.5267151410389</v>
      </c>
      <c r="BZ58" s="39">
        <v>1363.7772814116574</v>
      </c>
      <c r="CA58" s="39">
        <v>1295.2975975625923</v>
      </c>
      <c r="CB58" s="39">
        <v>1464.646597123151</v>
      </c>
      <c r="CC58" s="39">
        <v>0</v>
      </c>
      <c r="CD58" s="23">
        <v>0</v>
      </c>
      <c r="CE58" s="23">
        <v>0</v>
      </c>
      <c r="CF58" s="23">
        <v>0</v>
      </c>
      <c r="CG58" s="23">
        <v>0</v>
      </c>
      <c r="CH58" s="23">
        <v>0</v>
      </c>
      <c r="CI58" s="39">
        <v>0</v>
      </c>
      <c r="CJ58" s="39">
        <v>0</v>
      </c>
      <c r="CK58" s="39">
        <v>0</v>
      </c>
      <c r="CL58" s="39">
        <v>0</v>
      </c>
      <c r="CM58" s="39">
        <v>0</v>
      </c>
      <c r="CN58" s="23">
        <v>1155.4656516700002</v>
      </c>
      <c r="CO58" s="23">
        <v>1114.51336924</v>
      </c>
      <c r="CP58" s="23">
        <v>1070.79567933</v>
      </c>
      <c r="CQ58" s="23">
        <v>1267.8199351600001</v>
      </c>
      <c r="CR58" s="23">
        <v>0</v>
      </c>
      <c r="CS58" s="39">
        <v>1402.6051521471657</v>
      </c>
      <c r="CT58" s="39">
        <v>1328.9721945457557</v>
      </c>
      <c r="CU58" s="39">
        <v>1260.4562521759176</v>
      </c>
      <c r="CV58" s="39">
        <v>1425.3845967016848</v>
      </c>
      <c r="CW58" s="39">
        <v>0</v>
      </c>
      <c r="CX58" s="31"/>
      <c r="CY58" s="31"/>
      <c r="CZ58" s="31"/>
      <c r="DA58" s="31"/>
      <c r="DB58" s="31"/>
      <c r="DC58" s="39"/>
      <c r="DD58" s="39"/>
      <c r="DE58" s="39"/>
      <c r="DF58" s="39"/>
      <c r="DG58" s="39"/>
      <c r="DH58" s="39"/>
      <c r="DI58" s="39"/>
      <c r="DJ58" s="39"/>
      <c r="DK58" s="39"/>
      <c r="DL58" s="39"/>
      <c r="DM58" s="24">
        <v>5296.0379999999996</v>
      </c>
      <c r="DN58" s="24">
        <v>5328.6019999999999</v>
      </c>
      <c r="DO58" s="24">
        <v>5367.9549999999999</v>
      </c>
      <c r="DP58" s="24">
        <v>5391.723</v>
      </c>
      <c r="DQ58" s="24">
        <v>5434.3190000000004</v>
      </c>
      <c r="DR58" s="24">
        <v>5474.36</v>
      </c>
      <c r="DS58" s="24">
        <v>5295.6190000000006</v>
      </c>
      <c r="DT58" s="24">
        <v>5328.2119999999995</v>
      </c>
      <c r="DU58" s="24">
        <v>5367.58</v>
      </c>
      <c r="DV58" s="24">
        <v>5391.3690000000006</v>
      </c>
      <c r="DW58" s="24">
        <v>0</v>
      </c>
      <c r="DX58" s="24">
        <v>59250</v>
      </c>
      <c r="DY58" s="24">
        <v>55389</v>
      </c>
      <c r="DZ58" s="24">
        <v>50736</v>
      </c>
      <c r="EA58" s="24">
        <v>47310</v>
      </c>
      <c r="EB58" s="28">
        <v>78624</v>
      </c>
      <c r="EC58" s="28">
        <v>91708</v>
      </c>
      <c r="ED58" s="24">
        <v>57004</v>
      </c>
      <c r="EE58" s="24">
        <v>53882</v>
      </c>
      <c r="EF58" s="24">
        <v>49653</v>
      </c>
      <c r="EG58" s="24">
        <v>46042</v>
      </c>
      <c r="EH58" s="24">
        <v>75311</v>
      </c>
      <c r="EI58" s="24">
        <v>86449</v>
      </c>
      <c r="EJ58" s="24">
        <v>2246</v>
      </c>
      <c r="EK58" s="24">
        <v>1507</v>
      </c>
      <c r="EL58" s="24">
        <v>1083</v>
      </c>
      <c r="EM58" s="24">
        <v>1268</v>
      </c>
      <c r="EN58" s="24">
        <v>3313</v>
      </c>
      <c r="EO58" s="24">
        <v>5259</v>
      </c>
      <c r="EP58" s="24">
        <v>0</v>
      </c>
      <c r="EQ58" s="24">
        <v>0</v>
      </c>
      <c r="ER58" s="24">
        <v>0</v>
      </c>
      <c r="ES58" s="24">
        <v>0</v>
      </c>
      <c r="ET58" s="24">
        <v>0</v>
      </c>
      <c r="EU58" s="24">
        <v>0</v>
      </c>
      <c r="EV58">
        <v>80.84</v>
      </c>
      <c r="EW58">
        <v>84.15</v>
      </c>
      <c r="EX58">
        <v>85.75</v>
      </c>
      <c r="EY58">
        <v>86.3</v>
      </c>
      <c r="EZ58">
        <v>86.29</v>
      </c>
      <c r="FA58">
        <v>87.03</v>
      </c>
      <c r="FD58">
        <v>95</v>
      </c>
      <c r="FE58">
        <v>33.979999999999997</v>
      </c>
      <c r="FF58">
        <v>51.683999999999997</v>
      </c>
      <c r="FG58">
        <v>188.92500000000001</v>
      </c>
      <c r="FH58" s="22" t="s">
        <v>129</v>
      </c>
      <c r="FI58" s="43">
        <v>98288.459726357309</v>
      </c>
      <c r="FJ58" s="43">
        <v>98291.488482644374</v>
      </c>
      <c r="FK58" s="43">
        <v>92533.494387600003</v>
      </c>
      <c r="FL58" s="43">
        <v>91819.9476</v>
      </c>
      <c r="FM58" s="43">
        <v>98416.14</v>
      </c>
      <c r="FN58" s="23"/>
      <c r="FO58" s="23"/>
      <c r="FP58" s="23"/>
      <c r="FQ58" s="23"/>
      <c r="FR58" s="23"/>
      <c r="FS58" s="23"/>
      <c r="FT58" s="23"/>
      <c r="FU58" s="23"/>
      <c r="FV58" s="14">
        <v>0</v>
      </c>
      <c r="FW58" s="14">
        <v>0</v>
      </c>
      <c r="FX58" s="14">
        <v>0</v>
      </c>
      <c r="FY58" s="14">
        <v>0</v>
      </c>
      <c r="FZ58" s="102">
        <v>0</v>
      </c>
      <c r="GA58" s="102">
        <v>0</v>
      </c>
      <c r="GB58" s="102">
        <v>0</v>
      </c>
      <c r="GC58" s="102">
        <v>0</v>
      </c>
      <c r="GD58" s="102">
        <v>0</v>
      </c>
      <c r="GE58" s="102">
        <v>0</v>
      </c>
      <c r="GF58" s="102">
        <v>0</v>
      </c>
      <c r="GG58" s="102">
        <v>0</v>
      </c>
    </row>
    <row r="59" spans="1:189" x14ac:dyDescent="0.35">
      <c r="A59" t="s">
        <v>533</v>
      </c>
      <c r="B59" s="22" t="s">
        <v>132</v>
      </c>
      <c r="C59" s="22" t="s">
        <v>14</v>
      </c>
      <c r="D59" s="22" t="s">
        <v>541</v>
      </c>
      <c r="F59" s="22" t="s">
        <v>133</v>
      </c>
      <c r="G59" s="24">
        <v>211886.68692448302</v>
      </c>
      <c r="H59" s="24">
        <v>213091.98715309202</v>
      </c>
      <c r="I59" s="24">
        <v>212569.77956951901</v>
      </c>
      <c r="J59" s="24">
        <v>255551.70462583099</v>
      </c>
      <c r="K59" s="24">
        <v>248101.70554139899</v>
      </c>
      <c r="L59" s="24">
        <v>198093.74779895</v>
      </c>
      <c r="M59" s="24">
        <v>202939.08750152501</v>
      </c>
      <c r="N59" s="24">
        <v>201612.02531424898</v>
      </c>
      <c r="O59" s="24">
        <v>212031.02704022001</v>
      </c>
      <c r="P59" s="24">
        <v>218076.24542257399</v>
      </c>
      <c r="Q59" s="43">
        <v>254673.82009747811</v>
      </c>
      <c r="R59" s="43">
        <v>260903.09883764893</v>
      </c>
      <c r="S59" s="43">
        <v>259196.99755734243</v>
      </c>
      <c r="T59" s="43">
        <v>272591.90275065677</v>
      </c>
      <c r="U59" s="43">
        <v>280363.77276606037</v>
      </c>
      <c r="V59" s="23">
        <v>43236.886692340413</v>
      </c>
      <c r="W59" s="23">
        <v>42796.430581838911</v>
      </c>
      <c r="X59" s="23">
        <v>41760.59478400051</v>
      </c>
      <c r="Y59" s="23">
        <v>49996.420672581116</v>
      </c>
      <c r="Z59" s="23">
        <v>48418.5916631992</v>
      </c>
      <c r="AA59" s="23">
        <v>40422.345794178356</v>
      </c>
      <c r="AB59" s="23">
        <v>40757.368151816649</v>
      </c>
      <c r="AC59" s="23">
        <v>39607.878927006568</v>
      </c>
      <c r="AD59" s="23">
        <v>41481.986743401088</v>
      </c>
      <c r="AE59" s="23">
        <v>42558.936285898839</v>
      </c>
      <c r="AF59" s="39">
        <v>51967.885584924028</v>
      </c>
      <c r="AG59" s="39">
        <v>52398.597934939244</v>
      </c>
      <c r="AH59" s="39">
        <v>50920.788487160076</v>
      </c>
      <c r="AI59" s="39">
        <v>53330.184049508389</v>
      </c>
      <c r="AJ59" s="39">
        <v>54714.734834616953</v>
      </c>
      <c r="AK59" s="23">
        <v>19150.21374522</v>
      </c>
      <c r="AL59" s="23">
        <v>20261.561978810001</v>
      </c>
      <c r="AM59" s="23">
        <v>21374.289906729999</v>
      </c>
      <c r="AN59" s="23">
        <v>25166.807208410006</v>
      </c>
      <c r="AO59" s="23">
        <v>0</v>
      </c>
      <c r="AP59" s="39">
        <v>23246.20245088539</v>
      </c>
      <c r="AQ59" s="39">
        <v>24160.367413327534</v>
      </c>
      <c r="AR59" s="39">
        <v>25160.128929186307</v>
      </c>
      <c r="AS59" s="39">
        <v>28294.5380082712</v>
      </c>
      <c r="AT59" s="39">
        <v>0</v>
      </c>
      <c r="AU59" s="23">
        <v>9.0351161999999992</v>
      </c>
      <c r="AV59" s="23">
        <v>9.4931020700000008</v>
      </c>
      <c r="AW59" s="23">
        <v>10.072053910000001</v>
      </c>
      <c r="AX59" s="23">
        <v>10.04858398</v>
      </c>
      <c r="AY59" s="23">
        <v>0</v>
      </c>
      <c r="AZ59" s="23">
        <v>3957.8608398400002</v>
      </c>
      <c r="BA59" s="23">
        <v>4085.7880859399993</v>
      </c>
      <c r="BB59" s="23">
        <v>4223.2216796899993</v>
      </c>
      <c r="BC59" s="23">
        <v>4906.0708007800004</v>
      </c>
      <c r="BD59" s="23">
        <v>0</v>
      </c>
      <c r="BE59" s="39">
        <v>4804.3972552691193</v>
      </c>
      <c r="BF59" s="39">
        <v>4871.9906901819368</v>
      </c>
      <c r="BG59" s="39">
        <v>4971.2436025338402</v>
      </c>
      <c r="BH59" s="39">
        <v>5515.7972799009385</v>
      </c>
      <c r="BI59" s="39">
        <v>0</v>
      </c>
      <c r="BJ59" s="23">
        <v>2961.7104762200006</v>
      </c>
      <c r="BK59" s="23">
        <v>3069.00571833</v>
      </c>
      <c r="BL59" s="23">
        <v>3288.6383797799995</v>
      </c>
      <c r="BM59" s="23">
        <v>3779.5801346299995</v>
      </c>
      <c r="BN59" s="23">
        <v>0</v>
      </c>
      <c r="BO59" s="39">
        <v>3595.1829179088559</v>
      </c>
      <c r="BP59" s="39">
        <v>3659.5552616329364</v>
      </c>
      <c r="BQ59" s="39">
        <v>3871.1258244271535</v>
      </c>
      <c r="BR59" s="39">
        <v>4249.3063537618154</v>
      </c>
      <c r="BS59" s="39">
        <v>0</v>
      </c>
      <c r="BT59" s="23">
        <v>996.15060486000004</v>
      </c>
      <c r="BU59" s="23">
        <v>1016.7823562899999</v>
      </c>
      <c r="BV59" s="23">
        <v>934.58354919999999</v>
      </c>
      <c r="BW59" s="23">
        <v>1126.4908344399998</v>
      </c>
      <c r="BX59" s="23">
        <v>0</v>
      </c>
      <c r="BY59" s="39">
        <v>1209.214630198451</v>
      </c>
      <c r="BZ59" s="39">
        <v>1212.4354150507647</v>
      </c>
      <c r="CA59" s="39">
        <v>1100.118071551221</v>
      </c>
      <c r="CB59" s="39">
        <v>1266.4911153442029</v>
      </c>
      <c r="CC59" s="39">
        <v>0</v>
      </c>
      <c r="CD59" s="23"/>
      <c r="CE59" s="23"/>
      <c r="CF59" s="23"/>
      <c r="CG59" s="23"/>
      <c r="CH59" s="23"/>
      <c r="CI59" s="39">
        <v>0</v>
      </c>
      <c r="CJ59" s="39">
        <v>0</v>
      </c>
      <c r="CK59" s="39">
        <v>0</v>
      </c>
      <c r="CL59" s="39">
        <v>0</v>
      </c>
      <c r="CM59" s="39">
        <v>0</v>
      </c>
      <c r="CN59" s="23">
        <v>511.0884671</v>
      </c>
      <c r="CO59" s="23">
        <v>495.28993535000001</v>
      </c>
      <c r="CP59" s="23">
        <v>481.97331621000001</v>
      </c>
      <c r="CQ59" s="23">
        <v>572.37451027999998</v>
      </c>
      <c r="CR59" s="23">
        <v>0</v>
      </c>
      <c r="CS59" s="39">
        <v>620.40383123581626</v>
      </c>
      <c r="CT59" s="39">
        <v>590.59547465757862</v>
      </c>
      <c r="CU59" s="39">
        <v>567.34098906616202</v>
      </c>
      <c r="CV59" s="39">
        <v>643.5092144175984</v>
      </c>
      <c r="CW59" s="39">
        <v>0</v>
      </c>
      <c r="CX59" s="31"/>
      <c r="CY59" s="31"/>
      <c r="CZ59" s="31"/>
      <c r="DA59" s="31"/>
      <c r="DB59" s="31"/>
      <c r="DC59" s="39"/>
      <c r="DD59" s="39"/>
      <c r="DE59" s="39"/>
      <c r="DF59" s="39"/>
      <c r="DG59" s="39"/>
      <c r="DH59" s="39"/>
      <c r="DI59" s="39"/>
      <c r="DJ59" s="39"/>
      <c r="DK59" s="39"/>
      <c r="DL59" s="39"/>
      <c r="DM59" s="24">
        <v>4785.4799999999996</v>
      </c>
      <c r="DN59" s="24">
        <v>4891.5720000000001</v>
      </c>
      <c r="DO59" s="24">
        <v>5026.4960000000001</v>
      </c>
      <c r="DP59" s="24">
        <v>5095.7709999999997</v>
      </c>
      <c r="DQ59" s="24">
        <v>5185.2889999999998</v>
      </c>
      <c r="DR59" s="24">
        <v>5228.1000000000004</v>
      </c>
      <c r="DS59" s="24">
        <v>4838.5259999999998</v>
      </c>
      <c r="DT59" s="24">
        <v>4959.0340000000006</v>
      </c>
      <c r="DU59" s="24">
        <v>5061.1334999999999</v>
      </c>
      <c r="DV59" s="24">
        <v>5129.7275</v>
      </c>
      <c r="DW59" s="24">
        <v>0</v>
      </c>
      <c r="DX59" s="24">
        <v>1991</v>
      </c>
      <c r="DY59" s="24">
        <v>2267</v>
      </c>
      <c r="DZ59" s="24">
        <v>2439</v>
      </c>
      <c r="EA59" s="24">
        <v>2505</v>
      </c>
      <c r="EB59" s="28">
        <v>2364</v>
      </c>
      <c r="EC59" s="28">
        <v>2662</v>
      </c>
      <c r="ED59" s="24">
        <v>1545</v>
      </c>
      <c r="EE59" s="24">
        <v>1709</v>
      </c>
      <c r="EF59" s="24">
        <v>1748</v>
      </c>
      <c r="EG59" s="24">
        <v>1794</v>
      </c>
      <c r="EH59" s="24">
        <v>1791</v>
      </c>
      <c r="EI59" s="24">
        <v>1787</v>
      </c>
      <c r="EJ59" s="24">
        <v>446</v>
      </c>
      <c r="EK59" s="24">
        <v>558</v>
      </c>
      <c r="EL59" s="24">
        <v>691</v>
      </c>
      <c r="EM59" s="24">
        <v>711</v>
      </c>
      <c r="EN59" s="24">
        <v>573</v>
      </c>
      <c r="EO59" s="24">
        <v>875</v>
      </c>
      <c r="EP59" s="24">
        <v>0</v>
      </c>
      <c r="EQ59" s="24">
        <v>0</v>
      </c>
      <c r="ER59" s="24">
        <v>0</v>
      </c>
      <c r="ES59" s="24">
        <v>0</v>
      </c>
      <c r="ET59" s="24">
        <v>0</v>
      </c>
      <c r="EU59" s="24">
        <v>0</v>
      </c>
      <c r="EV59">
        <v>79.63</v>
      </c>
      <c r="EW59">
        <v>81.87</v>
      </c>
      <c r="EX59">
        <v>84.51</v>
      </c>
      <c r="EY59">
        <v>85.59</v>
      </c>
      <c r="EZ59">
        <v>84.52</v>
      </c>
      <c r="FA59">
        <v>84.83</v>
      </c>
      <c r="FD59">
        <v>85</v>
      </c>
      <c r="FE59">
        <v>26.58</v>
      </c>
      <c r="FF59">
        <v>35.161999999999999</v>
      </c>
      <c r="FG59">
        <v>114.348</v>
      </c>
      <c r="FH59" s="22" t="s">
        <v>133</v>
      </c>
      <c r="FI59" s="43">
        <v>50594.825261140824</v>
      </c>
      <c r="FJ59" s="43">
        <v>51405.387219298791</v>
      </c>
      <c r="FK59" s="43">
        <v>48956.469044400001</v>
      </c>
      <c r="FL59" s="43">
        <v>51458.295599999998</v>
      </c>
      <c r="FM59" s="43">
        <v>51102.689999999995</v>
      </c>
      <c r="FN59" s="23"/>
      <c r="FO59" s="23"/>
      <c r="FP59" s="23"/>
      <c r="FQ59" s="23"/>
      <c r="FR59" s="23"/>
      <c r="FS59" s="23"/>
      <c r="FT59" s="23"/>
      <c r="FU59" s="23"/>
      <c r="FV59" s="14">
        <v>0</v>
      </c>
      <c r="FW59" s="14">
        <v>0</v>
      </c>
      <c r="FX59" s="14">
        <v>0</v>
      </c>
      <c r="FY59" s="14">
        <v>0</v>
      </c>
      <c r="FZ59" s="102">
        <v>0</v>
      </c>
      <c r="GA59" s="102">
        <v>0</v>
      </c>
      <c r="GB59" s="102">
        <v>0</v>
      </c>
      <c r="GC59" s="102">
        <v>0</v>
      </c>
      <c r="GD59" s="102">
        <v>0</v>
      </c>
      <c r="GE59" s="102">
        <v>0</v>
      </c>
      <c r="GF59" s="102">
        <v>0</v>
      </c>
      <c r="GG59" s="102">
        <v>0</v>
      </c>
    </row>
    <row r="60" spans="1:189" x14ac:dyDescent="0.35">
      <c r="A60" t="s">
        <v>533</v>
      </c>
      <c r="B60" s="22" t="s">
        <v>134</v>
      </c>
      <c r="C60" s="22" t="s">
        <v>14</v>
      </c>
      <c r="D60" s="22" t="s">
        <v>540</v>
      </c>
      <c r="F60" s="22" t="s">
        <v>135</v>
      </c>
      <c r="G60" s="24">
        <v>91505.851755526703</v>
      </c>
      <c r="H60" s="24">
        <v>88060.858257477201</v>
      </c>
      <c r="I60" s="24">
        <v>75909.3976592978</v>
      </c>
      <c r="J60" s="24">
        <v>88191.977373212008</v>
      </c>
      <c r="K60" s="24">
        <v>114667.36020806199</v>
      </c>
      <c r="L60" s="24">
        <v>84001.727416207403</v>
      </c>
      <c r="M60" s="24">
        <v>83053.590626718709</v>
      </c>
      <c r="N60" s="24">
        <v>80246.6164646549</v>
      </c>
      <c r="O60" s="24">
        <v>82728.063877998313</v>
      </c>
      <c r="P60" s="24">
        <v>86294.680434924099</v>
      </c>
      <c r="Q60" s="43">
        <v>107994.52811395592</v>
      </c>
      <c r="R60" s="43">
        <v>106775.581928945</v>
      </c>
      <c r="S60" s="43">
        <v>103166.87221089151</v>
      </c>
      <c r="T60" s="43">
        <v>106357.07734936243</v>
      </c>
      <c r="U60" s="43">
        <v>110942.400578731</v>
      </c>
      <c r="V60" s="23">
        <v>19887.574311314886</v>
      </c>
      <c r="W60" s="23">
        <v>19132.15227390936</v>
      </c>
      <c r="X60" s="23">
        <v>16707.623006321432</v>
      </c>
      <c r="Y60" s="23">
        <v>19509.466463386663</v>
      </c>
      <c r="Z60" s="23">
        <v>25056.794860837828</v>
      </c>
      <c r="AA60" s="23">
        <v>18256.653145330063</v>
      </c>
      <c r="AB60" s="23">
        <v>18044.270453500751</v>
      </c>
      <c r="AC60" s="23">
        <v>17662.242841681953</v>
      </c>
      <c r="AD60" s="23">
        <v>18300.76199537576</v>
      </c>
      <c r="AE60" s="23">
        <v>18856.875237347755</v>
      </c>
      <c r="AF60" s="39">
        <v>23471.167820171311</v>
      </c>
      <c r="AG60" s="39">
        <v>23198.123809182875</v>
      </c>
      <c r="AH60" s="39">
        <v>22706.980437089405</v>
      </c>
      <c r="AI60" s="39">
        <v>23527.875159327948</v>
      </c>
      <c r="AJ60" s="39">
        <v>24242.826970343922</v>
      </c>
      <c r="AK60" s="23">
        <v>2941.6338817699998</v>
      </c>
      <c r="AL60" s="23">
        <v>3351.9879205999996</v>
      </c>
      <c r="AM60" s="23">
        <v>3885.9539453599996</v>
      </c>
      <c r="AN60" s="23">
        <v>3854.2594760699999</v>
      </c>
      <c r="AO60" s="23">
        <v>0</v>
      </c>
      <c r="AP60" s="39">
        <v>3570.8121936277475</v>
      </c>
      <c r="AQ60" s="39">
        <v>3996.9899562248934</v>
      </c>
      <c r="AR60" s="39">
        <v>4574.2386158687395</v>
      </c>
      <c r="AS60" s="39">
        <v>4333.2668437559796</v>
      </c>
      <c r="AT60" s="39">
        <v>0</v>
      </c>
      <c r="AU60" s="23">
        <v>3.2146947400000001</v>
      </c>
      <c r="AV60" s="23">
        <v>3.8064899400000001</v>
      </c>
      <c r="AW60" s="23">
        <v>5.2533202200000018</v>
      </c>
      <c r="AX60" s="23">
        <v>4.3702821700000003</v>
      </c>
      <c r="AY60" s="23">
        <v>0</v>
      </c>
      <c r="AZ60" s="23">
        <v>639.32489013999998</v>
      </c>
      <c r="BA60" s="23">
        <v>728.25482178000004</v>
      </c>
      <c r="BB60" s="23">
        <v>855.29675293000003</v>
      </c>
      <c r="BC60" s="23">
        <v>852.62341308999999</v>
      </c>
      <c r="BD60" s="23">
        <v>0</v>
      </c>
      <c r="BE60" s="39">
        <v>776.06840455209579</v>
      </c>
      <c r="BF60" s="39">
        <v>868.38833467692723</v>
      </c>
      <c r="BG60" s="39">
        <v>1006.787905953195</v>
      </c>
      <c r="BH60" s="39">
        <v>958.58745086882516</v>
      </c>
      <c r="BI60" s="39">
        <v>0</v>
      </c>
      <c r="BJ60" s="23">
        <v>552.56997647000003</v>
      </c>
      <c r="BK60" s="23">
        <v>637.57630801000005</v>
      </c>
      <c r="BL60" s="23">
        <v>762.26675423999984</v>
      </c>
      <c r="BM60" s="23">
        <v>743.40877493999983</v>
      </c>
      <c r="BN60" s="23">
        <v>0</v>
      </c>
      <c r="BO60" s="39">
        <v>670.75771122966285</v>
      </c>
      <c r="BP60" s="39">
        <v>760.26112259580066</v>
      </c>
      <c r="BQ60" s="39">
        <v>897.28032598042353</v>
      </c>
      <c r="BR60" s="39">
        <v>835.79961748954292</v>
      </c>
      <c r="BS60" s="39">
        <v>0</v>
      </c>
      <c r="BT60" s="23">
        <v>86.754914320000012</v>
      </c>
      <c r="BU60" s="23">
        <v>90.678498169999997</v>
      </c>
      <c r="BV60" s="23">
        <v>93.029987670000011</v>
      </c>
      <c r="BW60" s="23">
        <v>109.21465305</v>
      </c>
      <c r="BX60" s="23">
        <v>0</v>
      </c>
      <c r="BY60" s="39">
        <v>105.3106941114598</v>
      </c>
      <c r="BZ60" s="39">
        <v>108.12719347931632</v>
      </c>
      <c r="CA60" s="39">
        <v>109.50756700089612</v>
      </c>
      <c r="CB60" s="39">
        <v>122.78785013105399</v>
      </c>
      <c r="CC60" s="39">
        <v>0</v>
      </c>
      <c r="CD60" s="23">
        <v>0</v>
      </c>
      <c r="CE60" s="23">
        <v>0</v>
      </c>
      <c r="CF60" s="23">
        <v>0</v>
      </c>
      <c r="CG60" s="23">
        <v>0</v>
      </c>
      <c r="CH60" s="23">
        <v>0</v>
      </c>
      <c r="CI60" s="39">
        <v>0</v>
      </c>
      <c r="CJ60" s="39">
        <v>0</v>
      </c>
      <c r="CK60" s="39">
        <v>0</v>
      </c>
      <c r="CL60" s="39">
        <v>0</v>
      </c>
      <c r="CM60" s="39">
        <v>0</v>
      </c>
      <c r="CN60" s="23">
        <v>41.535295129999994</v>
      </c>
      <c r="CO60" s="23">
        <v>43.413797549999998</v>
      </c>
      <c r="CP60" s="23">
        <v>44.539602070000015</v>
      </c>
      <c r="CQ60" s="23">
        <v>52.288267500000003</v>
      </c>
      <c r="CR60" s="23">
        <v>0</v>
      </c>
      <c r="CS60" s="39">
        <v>50.419169848182896</v>
      </c>
      <c r="CT60" s="39">
        <v>51.767642628577939</v>
      </c>
      <c r="CU60" s="39">
        <v>52.428508054576817</v>
      </c>
      <c r="CV60" s="39">
        <v>58.786653384899999</v>
      </c>
      <c r="CW60" s="39">
        <v>0</v>
      </c>
      <c r="CX60" s="31"/>
      <c r="CY60" s="31"/>
      <c r="CZ60" s="31"/>
      <c r="DA60" s="31"/>
      <c r="DB60" s="31"/>
      <c r="DC60" s="39"/>
      <c r="DD60" s="39"/>
      <c r="DE60" s="39"/>
      <c r="DF60" s="39"/>
      <c r="DG60" s="39"/>
      <c r="DH60" s="39"/>
      <c r="DI60" s="39"/>
      <c r="DJ60" s="39"/>
      <c r="DK60" s="39"/>
      <c r="DL60" s="39"/>
      <c r="DM60" s="24">
        <v>4585.9129999999996</v>
      </c>
      <c r="DN60" s="24">
        <v>4616.3999999999996</v>
      </c>
      <c r="DO60" s="24">
        <v>4589.1360000000004</v>
      </c>
      <c r="DP60" s="24">
        <v>4497.6610000000001</v>
      </c>
      <c r="DQ60" s="24">
        <v>4576.2979999999998</v>
      </c>
      <c r="DR60" s="24">
        <v>4644.384</v>
      </c>
      <c r="DS60" s="24">
        <v>4601.1565000000001</v>
      </c>
      <c r="DT60" s="24">
        <v>4602.768</v>
      </c>
      <c r="DU60" s="24">
        <v>4543.3985000000002</v>
      </c>
      <c r="DV60" s="24">
        <v>4520.4709999999995</v>
      </c>
      <c r="DW60" s="24">
        <v>0</v>
      </c>
      <c r="DX60" s="24">
        <v>564</v>
      </c>
      <c r="DY60" s="24">
        <v>562</v>
      </c>
      <c r="DZ60" s="24">
        <v>638</v>
      </c>
      <c r="EA60" s="24">
        <v>792</v>
      </c>
      <c r="EB60" s="28">
        <v>716</v>
      </c>
      <c r="EC60" s="28">
        <v>716</v>
      </c>
      <c r="ED60" s="24">
        <v>310</v>
      </c>
      <c r="EE60" s="24">
        <v>308</v>
      </c>
      <c r="EF60" s="24">
        <v>308</v>
      </c>
      <c r="EG60" s="24">
        <v>295</v>
      </c>
      <c r="EH60" s="24">
        <v>295</v>
      </c>
      <c r="EI60" s="24">
        <v>295</v>
      </c>
      <c r="EJ60" s="24">
        <v>254</v>
      </c>
      <c r="EK60" s="24">
        <v>254</v>
      </c>
      <c r="EL60" s="24">
        <v>330</v>
      </c>
      <c r="EM60" s="24">
        <v>497</v>
      </c>
      <c r="EN60" s="24">
        <v>421</v>
      </c>
      <c r="EO60" s="24">
        <v>421</v>
      </c>
      <c r="EP60" s="24">
        <v>0</v>
      </c>
      <c r="EQ60" s="24">
        <v>0</v>
      </c>
      <c r="ER60" s="24">
        <v>0</v>
      </c>
      <c r="ES60" s="24">
        <v>0</v>
      </c>
      <c r="ET60" s="24">
        <v>0</v>
      </c>
      <c r="EU60" s="24">
        <v>0</v>
      </c>
      <c r="EV60">
        <v>62.46</v>
      </c>
      <c r="EW60">
        <v>66.87</v>
      </c>
      <c r="EX60">
        <v>68.75</v>
      </c>
      <c r="EY60">
        <v>69.489999999999995</v>
      </c>
      <c r="EZ60">
        <v>70.19</v>
      </c>
      <c r="FA60">
        <v>69.900000000000006</v>
      </c>
      <c r="FD60">
        <v>80</v>
      </c>
      <c r="FE60">
        <v>11.58</v>
      </c>
      <c r="FF60">
        <v>19.937000000000001</v>
      </c>
      <c r="FG60">
        <v>44.264000000000003</v>
      </c>
      <c r="FH60" s="22" t="s">
        <v>135</v>
      </c>
      <c r="FI60" s="43">
        <v>20939.55699987234</v>
      </c>
      <c r="FJ60" s="43">
        <v>21248.990959125596</v>
      </c>
      <c r="FK60" s="43">
        <v>20117.0006244</v>
      </c>
      <c r="FL60" s="43">
        <v>20192.068799999997</v>
      </c>
      <c r="FM60" s="43">
        <v>20840.82</v>
      </c>
      <c r="FN60" s="23"/>
      <c r="FO60" s="23"/>
      <c r="FP60" s="23"/>
      <c r="FQ60" s="23"/>
      <c r="FR60" s="23"/>
      <c r="FS60" s="23"/>
      <c r="FT60" s="23"/>
      <c r="FU60" s="23"/>
      <c r="FV60" s="14">
        <v>0</v>
      </c>
      <c r="FW60" s="14">
        <v>0</v>
      </c>
      <c r="FX60" s="14">
        <v>0</v>
      </c>
      <c r="FY60" s="14">
        <v>0</v>
      </c>
      <c r="FZ60" s="102">
        <v>0</v>
      </c>
      <c r="GA60" s="102">
        <v>0</v>
      </c>
      <c r="GB60" s="102">
        <v>0</v>
      </c>
      <c r="GC60" s="102">
        <v>0</v>
      </c>
      <c r="GD60" s="102">
        <v>0</v>
      </c>
      <c r="GE60" s="102">
        <v>0</v>
      </c>
      <c r="GF60" s="102">
        <v>0</v>
      </c>
      <c r="GG60" s="102">
        <v>0</v>
      </c>
    </row>
    <row r="61" spans="1:189" x14ac:dyDescent="0.35">
      <c r="A61" t="s">
        <v>533</v>
      </c>
      <c r="B61" s="22" t="s">
        <v>136</v>
      </c>
      <c r="C61" s="22" t="s">
        <v>14</v>
      </c>
      <c r="D61" s="22" t="s">
        <v>536</v>
      </c>
      <c r="F61" s="22" t="s">
        <v>137</v>
      </c>
      <c r="G61" s="24">
        <v>67294.169200000004</v>
      </c>
      <c r="H61" s="24">
        <v>69721.787500000006</v>
      </c>
      <c r="I61" s="24">
        <v>57086.836900000002</v>
      </c>
      <c r="J61" s="24">
        <v>67406.738100000002</v>
      </c>
      <c r="K61" s="24">
        <v>76522.511799999993</v>
      </c>
      <c r="L61" s="24">
        <v>62154.476546890801</v>
      </c>
      <c r="M61" s="24">
        <v>64194.308759810301</v>
      </c>
      <c r="N61" s="24">
        <v>52852.2446996332</v>
      </c>
      <c r="O61" s="24">
        <v>61221.801991487999</v>
      </c>
      <c r="P61" s="24">
        <v>67839.4907128942</v>
      </c>
      <c r="Q61" s="43">
        <v>79907.206331525085</v>
      </c>
      <c r="R61" s="43">
        <v>82529.66094099285</v>
      </c>
      <c r="S61" s="43">
        <v>67948.045851720832</v>
      </c>
      <c r="T61" s="43">
        <v>78708.138745741293</v>
      </c>
      <c r="U61" s="43">
        <v>87215.989627572344</v>
      </c>
      <c r="V61" s="23">
        <v>16156.074285968089</v>
      </c>
      <c r="W61" s="23">
        <v>16472.831747048811</v>
      </c>
      <c r="X61" s="23">
        <v>13293.333195168774</v>
      </c>
      <c r="Y61" s="23">
        <v>15491.289801338324</v>
      </c>
      <c r="Z61" s="23">
        <v>17357.628633793956</v>
      </c>
      <c r="AA61" s="23">
        <v>14922.129988894034</v>
      </c>
      <c r="AB61" s="23">
        <v>15166.880902450413</v>
      </c>
      <c r="AC61" s="23">
        <v>12307.259204701466</v>
      </c>
      <c r="AD61" s="23">
        <v>14069.87941477459</v>
      </c>
      <c r="AE61" s="23">
        <v>15388.05586489037</v>
      </c>
      <c r="AF61" s="39">
        <v>19184.229136397436</v>
      </c>
      <c r="AG61" s="39">
        <v>19498.886468192748</v>
      </c>
      <c r="AH61" s="39">
        <v>15822.491882844706</v>
      </c>
      <c r="AI61" s="39">
        <v>18088.556447062725</v>
      </c>
      <c r="AJ61" s="39">
        <v>19783.234021915989</v>
      </c>
      <c r="AK61" s="23">
        <v>5115.23828125</v>
      </c>
      <c r="AL61" s="23">
        <v>5672.1762695300004</v>
      </c>
      <c r="AM61" s="23">
        <v>5832.1796875</v>
      </c>
      <c r="AN61" s="23">
        <v>6158.1088867199996</v>
      </c>
      <c r="AO61" s="23">
        <v>0</v>
      </c>
      <c r="AP61" s="39">
        <v>6209.3231048210673</v>
      </c>
      <c r="AQ61" s="39">
        <v>6763.6376133451022</v>
      </c>
      <c r="AR61" s="39">
        <v>6865.1821190784376</v>
      </c>
      <c r="AS61" s="39">
        <v>6923.4386591615612</v>
      </c>
      <c r="AT61" s="39">
        <v>0</v>
      </c>
      <c r="AU61" s="23">
        <v>7.8782029200000014</v>
      </c>
      <c r="AV61" s="23">
        <v>8.4679565400000012</v>
      </c>
      <c r="AW61" s="23">
        <v>10.804934499999998</v>
      </c>
      <c r="AX61" s="23">
        <v>9.6817998899999989</v>
      </c>
      <c r="AY61" s="23">
        <v>0</v>
      </c>
      <c r="AZ61" s="23">
        <v>1228.0733642600001</v>
      </c>
      <c r="BA61" s="23">
        <v>1340.1378173799999</v>
      </c>
      <c r="BB61" s="23">
        <v>1358.0906982399999</v>
      </c>
      <c r="BC61" s="23">
        <v>1415.2449951200003</v>
      </c>
      <c r="BD61" s="23">
        <v>0</v>
      </c>
      <c r="BE61" s="39">
        <v>1490.7427368665078</v>
      </c>
      <c r="BF61" s="39">
        <v>1598.0121417222181</v>
      </c>
      <c r="BG61" s="39">
        <v>1598.6372980974786</v>
      </c>
      <c r="BH61" s="39">
        <v>1591.131643113514</v>
      </c>
      <c r="BI61" s="39">
        <v>0</v>
      </c>
      <c r="BJ61" s="23">
        <v>712.32536962999995</v>
      </c>
      <c r="BK61" s="23">
        <v>760.40011413999991</v>
      </c>
      <c r="BL61" s="23">
        <v>736.86889722000001</v>
      </c>
      <c r="BM61" s="23">
        <v>786.26057081999988</v>
      </c>
      <c r="BN61" s="23">
        <v>0</v>
      </c>
      <c r="BO61" s="39">
        <v>864.68276404768221</v>
      </c>
      <c r="BP61" s="39">
        <v>906.71914425807688</v>
      </c>
      <c r="BQ61" s="39">
        <v>867.38397106352716</v>
      </c>
      <c r="BR61" s="39">
        <v>883.97703456150941</v>
      </c>
      <c r="BS61" s="39">
        <v>0</v>
      </c>
      <c r="BT61" s="23">
        <v>514.72777184999995</v>
      </c>
      <c r="BU61" s="23">
        <v>578.62926836999998</v>
      </c>
      <c r="BV61" s="23">
        <v>617.89589997999997</v>
      </c>
      <c r="BW61" s="23">
        <v>613.67396608000001</v>
      </c>
      <c r="BX61" s="23">
        <v>0</v>
      </c>
      <c r="BY61" s="39">
        <v>624.82153727944115</v>
      </c>
      <c r="BZ61" s="39">
        <v>689.97127341636292</v>
      </c>
      <c r="CA61" s="39">
        <v>727.33833854370152</v>
      </c>
      <c r="CB61" s="39">
        <v>689.94136658442233</v>
      </c>
      <c r="CC61" s="39">
        <v>0</v>
      </c>
      <c r="CD61" s="23">
        <v>1.02028626</v>
      </c>
      <c r="CE61" s="23">
        <v>1.1084258699999998</v>
      </c>
      <c r="CF61" s="23">
        <v>3.3258297299999997</v>
      </c>
      <c r="CG61" s="23">
        <v>15.310470319999999</v>
      </c>
      <c r="CH61" s="23">
        <v>0</v>
      </c>
      <c r="CI61" s="39">
        <v>1.2385125969540043</v>
      </c>
      <c r="CJ61" s="39">
        <v>1.3217133159646981</v>
      </c>
      <c r="CK61" s="39">
        <v>3.9149045497400863</v>
      </c>
      <c r="CL61" s="39">
        <v>17.213255571369597</v>
      </c>
      <c r="CM61" s="39">
        <v>0</v>
      </c>
      <c r="CN61" s="23">
        <v>438.47608536999996</v>
      </c>
      <c r="CO61" s="23">
        <v>504.14881216999993</v>
      </c>
      <c r="CP61" s="23">
        <v>537.78560363000008</v>
      </c>
      <c r="CQ61" s="23">
        <v>528.33483547000003</v>
      </c>
      <c r="CR61" s="23">
        <v>0</v>
      </c>
      <c r="CS61" s="39">
        <v>532.26057870643513</v>
      </c>
      <c r="CT61" s="39">
        <v>601.15900964389652</v>
      </c>
      <c r="CU61" s="39">
        <v>633.03881357624596</v>
      </c>
      <c r="CV61" s="39">
        <v>593.99628882221157</v>
      </c>
      <c r="CW61" s="39">
        <v>0</v>
      </c>
      <c r="CX61" s="31"/>
      <c r="CY61" s="31"/>
      <c r="CZ61" s="31"/>
      <c r="DA61" s="31"/>
      <c r="DB61" s="31"/>
      <c r="DC61" s="39"/>
      <c r="DD61" s="39"/>
      <c r="DE61" s="39"/>
      <c r="DF61" s="39"/>
      <c r="DG61" s="39"/>
      <c r="DH61" s="39"/>
      <c r="DI61" s="39"/>
      <c r="DJ61" s="39"/>
      <c r="DK61" s="39"/>
      <c r="DL61" s="39"/>
      <c r="DM61" s="24">
        <v>4130.9859999999999</v>
      </c>
      <c r="DN61" s="24">
        <v>4199.5230000000001</v>
      </c>
      <c r="DO61" s="24">
        <v>4265.5410000000002</v>
      </c>
      <c r="DP61" s="24">
        <v>4323.2520000000004</v>
      </c>
      <c r="DQ61" s="24">
        <v>4408.58</v>
      </c>
      <c r="DR61" s="24">
        <v>4468.0860000000002</v>
      </c>
      <c r="DS61" s="24">
        <v>4165.2545</v>
      </c>
      <c r="DT61" s="24">
        <v>4232.5320000000002</v>
      </c>
      <c r="DU61" s="24">
        <v>4294.3965000000007</v>
      </c>
      <c r="DV61" s="24">
        <v>4351.2669999999998</v>
      </c>
      <c r="DW61" s="24">
        <v>0</v>
      </c>
      <c r="DX61" s="24">
        <v>110503</v>
      </c>
      <c r="DY61" s="24">
        <v>135977</v>
      </c>
      <c r="DZ61" s="24">
        <v>134391</v>
      </c>
      <c r="EA61" s="24">
        <v>142172</v>
      </c>
      <c r="EB61" s="28">
        <v>157747</v>
      </c>
      <c r="EC61" s="28">
        <v>157421</v>
      </c>
      <c r="ED61" s="24">
        <v>2501</v>
      </c>
      <c r="EE61" s="24">
        <v>2536</v>
      </c>
      <c r="EF61" s="24">
        <v>2562</v>
      </c>
      <c r="EG61" s="24">
        <v>2542</v>
      </c>
      <c r="EH61" s="24">
        <v>2576</v>
      </c>
      <c r="EI61" s="24">
        <v>2596</v>
      </c>
      <c r="EJ61" s="24">
        <v>13602</v>
      </c>
      <c r="EK61" s="24">
        <v>17673</v>
      </c>
      <c r="EL61" s="24">
        <v>12892</v>
      </c>
      <c r="EM61" s="24">
        <v>11630</v>
      </c>
      <c r="EN61" s="24">
        <v>8475</v>
      </c>
      <c r="EO61" s="24">
        <v>8266</v>
      </c>
      <c r="EP61" s="24">
        <v>94400</v>
      </c>
      <c r="EQ61" s="24">
        <v>115768</v>
      </c>
      <c r="ER61" s="24">
        <v>118937</v>
      </c>
      <c r="ES61" s="24">
        <v>128000</v>
      </c>
      <c r="ET61" s="24">
        <v>146696</v>
      </c>
      <c r="EU61" s="24">
        <v>146559</v>
      </c>
      <c r="EV61">
        <v>67.400000000000006</v>
      </c>
      <c r="EW61">
        <v>71.88</v>
      </c>
      <c r="EX61">
        <v>74.59</v>
      </c>
      <c r="EY61">
        <v>77.349999999999994</v>
      </c>
      <c r="EZ61">
        <v>78.790000000000006</v>
      </c>
      <c r="FA61">
        <v>78.22</v>
      </c>
      <c r="FD61">
        <v>75</v>
      </c>
      <c r="FE61">
        <v>19.239999999999998</v>
      </c>
      <c r="FF61">
        <v>16.291</v>
      </c>
      <c r="FG61">
        <v>35.393000000000001</v>
      </c>
      <c r="FH61" s="22" t="s">
        <v>137</v>
      </c>
      <c r="FI61" s="43">
        <v>17989.810709455542</v>
      </c>
      <c r="FJ61" s="43">
        <v>18279.855858776398</v>
      </c>
      <c r="FK61" s="43">
        <v>15220.176598800001</v>
      </c>
      <c r="FL61" s="43">
        <v>16403.245199999998</v>
      </c>
      <c r="FM61" s="43">
        <v>17655.359999999997</v>
      </c>
      <c r="FN61" s="23"/>
      <c r="FO61" s="23"/>
      <c r="FP61" s="23"/>
      <c r="FQ61" s="23"/>
      <c r="FR61" s="23"/>
      <c r="FS61" s="23"/>
      <c r="FT61" s="23"/>
      <c r="FU61" s="23"/>
      <c r="FV61" s="14">
        <v>0</v>
      </c>
      <c r="FW61" s="14">
        <v>0</v>
      </c>
      <c r="FX61" s="14">
        <v>0</v>
      </c>
      <c r="FY61" s="14">
        <v>0</v>
      </c>
      <c r="FZ61" s="102">
        <v>0</v>
      </c>
      <c r="GA61" s="102">
        <v>0</v>
      </c>
      <c r="GB61" s="102">
        <v>0</v>
      </c>
      <c r="GC61" s="102">
        <v>0</v>
      </c>
      <c r="GD61" s="102">
        <v>0</v>
      </c>
      <c r="GE61" s="102">
        <v>0</v>
      </c>
      <c r="GF61" s="102">
        <v>0</v>
      </c>
      <c r="GG61" s="102">
        <v>0</v>
      </c>
    </row>
    <row r="62" spans="1:189" x14ac:dyDescent="0.35">
      <c r="A62" t="s">
        <v>533</v>
      </c>
      <c r="B62" s="22" t="s">
        <v>138</v>
      </c>
      <c r="C62" s="22" t="s">
        <v>14</v>
      </c>
      <c r="D62" s="22" t="s">
        <v>539</v>
      </c>
      <c r="F62" s="22" t="s">
        <v>139</v>
      </c>
      <c r="G62" s="24">
        <v>588779.85075805301</v>
      </c>
      <c r="H62" s="24">
        <v>596058.47305876599</v>
      </c>
      <c r="I62" s="24">
        <v>599442.78359806398</v>
      </c>
      <c r="J62" s="24">
        <v>681346.1364117011</v>
      </c>
      <c r="K62" s="24">
        <v>688125.01052052004</v>
      </c>
      <c r="L62" s="24">
        <v>547154.79506565898</v>
      </c>
      <c r="M62" s="24">
        <v>571503.11712428695</v>
      </c>
      <c r="N62" s="24">
        <v>559958.34991378197</v>
      </c>
      <c r="O62" s="24">
        <v>598791.35163814796</v>
      </c>
      <c r="P62" s="24">
        <v>630289.95888048806</v>
      </c>
      <c r="Q62" s="43">
        <v>703434.6282622189</v>
      </c>
      <c r="R62" s="43">
        <v>734737.38395508355</v>
      </c>
      <c r="S62" s="43">
        <v>719895.16909316159</v>
      </c>
      <c r="T62" s="43">
        <v>769819.75785420404</v>
      </c>
      <c r="U62" s="43">
        <v>810315.08253400377</v>
      </c>
      <c r="V62" s="23">
        <v>15504.508937071432</v>
      </c>
      <c r="W62" s="23">
        <v>15700.0135796738</v>
      </c>
      <c r="X62" s="23">
        <v>15816.820402138195</v>
      </c>
      <c r="Y62" s="23">
        <v>18050.279444116088</v>
      </c>
      <c r="Z62" s="23">
        <v>18688.004486710295</v>
      </c>
      <c r="AA62" s="23">
        <v>14408.384388722996</v>
      </c>
      <c r="AB62" s="23">
        <v>15053.232367678449</v>
      </c>
      <c r="AC62" s="23">
        <v>14774.989199307043</v>
      </c>
      <c r="AD62" s="23">
        <v>15863.231107041378</v>
      </c>
      <c r="AE62" s="23">
        <v>17117.328100859304</v>
      </c>
      <c r="AF62" s="39">
        <v>18523.746127682694</v>
      </c>
      <c r="AG62" s="39">
        <v>19352.77733138025</v>
      </c>
      <c r="AH62" s="39">
        <v>18995.061596317828</v>
      </c>
      <c r="AI62" s="39">
        <v>20394.130102579584</v>
      </c>
      <c r="AJ62" s="39">
        <v>22006.42567342479</v>
      </c>
      <c r="AK62" s="23">
        <v>37169.137731909999</v>
      </c>
      <c r="AL62" s="23">
        <v>38505.884546279995</v>
      </c>
      <c r="AM62" s="23">
        <v>38944.476463799998</v>
      </c>
      <c r="AN62" s="23">
        <v>43868.991843330004</v>
      </c>
      <c r="AO62" s="23">
        <v>46112.656812150002</v>
      </c>
      <c r="AP62" s="39">
        <v>45119.146560778856</v>
      </c>
      <c r="AQ62" s="39">
        <v>45915.330673234435</v>
      </c>
      <c r="AR62" s="39">
        <v>45842.367310660949</v>
      </c>
      <c r="AS62" s="39">
        <v>49321.030149619059</v>
      </c>
      <c r="AT62" s="39">
        <v>48003.275741448146</v>
      </c>
      <c r="AU62" s="23">
        <v>6.3129096000000002</v>
      </c>
      <c r="AV62" s="23">
        <v>6.4600849199999999</v>
      </c>
      <c r="AW62" s="23">
        <v>6.4967799199999989</v>
      </c>
      <c r="AX62" s="23">
        <v>6.4385771800000002</v>
      </c>
      <c r="AY62" s="23">
        <v>6.6776270899999997</v>
      </c>
      <c r="AZ62" s="23">
        <v>978.73565673999985</v>
      </c>
      <c r="BA62" s="23">
        <v>1014.0382080100001</v>
      </c>
      <c r="BB62" s="23">
        <v>1025.9848632799999</v>
      </c>
      <c r="BC62" s="23">
        <v>1159.32849121</v>
      </c>
      <c r="BD62" s="23">
        <v>1224.6335449200001</v>
      </c>
      <c r="BE62" s="39">
        <v>1188.0748447602734</v>
      </c>
      <c r="BF62" s="39">
        <v>1209.163227509114</v>
      </c>
      <c r="BG62" s="39">
        <v>1207.7084924065948</v>
      </c>
      <c r="BH62" s="39">
        <v>1303.4098360975788</v>
      </c>
      <c r="BI62" s="39">
        <v>1274.84352026172</v>
      </c>
      <c r="BJ62" s="23">
        <v>695.74820269999998</v>
      </c>
      <c r="BK62" s="23">
        <v>723.87111172000004</v>
      </c>
      <c r="BL62" s="23">
        <v>737.62386354</v>
      </c>
      <c r="BM62" s="23">
        <v>835.90666777999991</v>
      </c>
      <c r="BN62" s="23">
        <v>0</v>
      </c>
      <c r="BO62" s="39">
        <v>844.55995060842815</v>
      </c>
      <c r="BP62" s="39">
        <v>863.16109475367421</v>
      </c>
      <c r="BQ62" s="39">
        <v>868.2726578938865</v>
      </c>
      <c r="BR62" s="39">
        <v>939.79314845169824</v>
      </c>
      <c r="BS62" s="39">
        <v>0</v>
      </c>
      <c r="BT62" s="23">
        <v>282.41670312000002</v>
      </c>
      <c r="BU62" s="23">
        <v>289.60774240999996</v>
      </c>
      <c r="BV62" s="23">
        <v>287.73737114999994</v>
      </c>
      <c r="BW62" s="23">
        <v>322.77516389999994</v>
      </c>
      <c r="BX62" s="23">
        <v>0</v>
      </c>
      <c r="BY62" s="39">
        <v>342.8220668230299</v>
      </c>
      <c r="BZ62" s="39">
        <v>345.3351459126186</v>
      </c>
      <c r="CA62" s="39">
        <v>338.70174810343849</v>
      </c>
      <c r="CB62" s="39">
        <v>362.88966126949191</v>
      </c>
      <c r="CC62" s="39">
        <v>0</v>
      </c>
      <c r="CD62" s="23">
        <v>0.57074513999999998</v>
      </c>
      <c r="CE62" s="23">
        <v>0.55942764000000011</v>
      </c>
      <c r="CF62" s="23">
        <v>0.62366349999999993</v>
      </c>
      <c r="CG62" s="23">
        <v>0.64666941999999994</v>
      </c>
      <c r="CH62" s="23">
        <v>0</v>
      </c>
      <c r="CI62" s="39">
        <v>0.69282031254667364</v>
      </c>
      <c r="CJ62" s="39">
        <v>0.66707479599578967</v>
      </c>
      <c r="CK62" s="39">
        <v>0.73412750256965986</v>
      </c>
      <c r="CL62" s="39">
        <v>0.72703749551759989</v>
      </c>
      <c r="CM62" s="39">
        <v>0</v>
      </c>
      <c r="CN62" s="23">
        <v>203.52395874999996</v>
      </c>
      <c r="CO62" s="23">
        <v>207.31821920999997</v>
      </c>
      <c r="CP62" s="23">
        <v>205.54625956000001</v>
      </c>
      <c r="CQ62" s="23">
        <v>235.40663910999996</v>
      </c>
      <c r="CR62" s="23">
        <v>0</v>
      </c>
      <c r="CS62" s="39">
        <v>247.05516145421979</v>
      </c>
      <c r="CT62" s="39">
        <v>247.21116530052231</v>
      </c>
      <c r="CU62" s="39">
        <v>241.9528514869283</v>
      </c>
      <c r="CV62" s="39">
        <v>264.66297621859076</v>
      </c>
      <c r="CW62" s="39">
        <v>0</v>
      </c>
      <c r="CX62" s="31"/>
      <c r="CY62" s="31"/>
      <c r="CZ62" s="31"/>
      <c r="DA62" s="31"/>
      <c r="DB62" s="31"/>
      <c r="DC62" s="39"/>
      <c r="DD62" s="39"/>
      <c r="DE62" s="39"/>
      <c r="DF62" s="39"/>
      <c r="DG62" s="39"/>
      <c r="DH62" s="39"/>
      <c r="DI62" s="39"/>
      <c r="DJ62" s="39"/>
      <c r="DK62" s="39"/>
      <c r="DL62" s="39"/>
      <c r="DM62" s="24">
        <v>38533.677000000003</v>
      </c>
      <c r="DN62" s="24">
        <v>38509.235999999997</v>
      </c>
      <c r="DO62" s="24">
        <v>38477.966</v>
      </c>
      <c r="DP62" s="24">
        <v>38378.767</v>
      </c>
      <c r="DQ62" s="24">
        <v>39857.146000000001</v>
      </c>
      <c r="DR62" s="24">
        <v>41026.067999999999</v>
      </c>
      <c r="DS62" s="24">
        <v>37976.686999999998</v>
      </c>
      <c r="DT62" s="24">
        <v>37972.811999999998</v>
      </c>
      <c r="DU62" s="24">
        <v>37958.137999999999</v>
      </c>
      <c r="DV62" s="24">
        <v>37840.001000000004</v>
      </c>
      <c r="DW62" s="24">
        <v>37654.247000000003</v>
      </c>
      <c r="DX62" s="24">
        <v>15554</v>
      </c>
      <c r="DY62" s="24">
        <v>17441</v>
      </c>
      <c r="DZ62" s="24">
        <v>6373</v>
      </c>
      <c r="EA62" s="24">
        <v>8698</v>
      </c>
      <c r="EB62" s="28">
        <v>974149</v>
      </c>
      <c r="EC62" s="28">
        <v>993697</v>
      </c>
      <c r="ED62" s="24">
        <v>12495</v>
      </c>
      <c r="EE62" s="24">
        <v>12658</v>
      </c>
      <c r="EF62" s="24">
        <v>2771</v>
      </c>
      <c r="EG62" s="24">
        <v>4875</v>
      </c>
      <c r="EH62" s="24">
        <v>971129</v>
      </c>
      <c r="EI62" s="24">
        <v>989877</v>
      </c>
      <c r="EJ62" s="24">
        <v>3059</v>
      </c>
      <c r="EK62" s="24">
        <v>4783</v>
      </c>
      <c r="EL62" s="24">
        <v>3602</v>
      </c>
      <c r="EM62" s="24">
        <v>3823</v>
      </c>
      <c r="EN62" s="24">
        <v>3020</v>
      </c>
      <c r="EO62" s="24">
        <v>3820</v>
      </c>
      <c r="EP62" s="24">
        <v>0</v>
      </c>
      <c r="EQ62" s="24">
        <v>0</v>
      </c>
      <c r="ER62" s="24">
        <v>0</v>
      </c>
      <c r="ES62" s="24">
        <v>0</v>
      </c>
      <c r="ET62" s="24">
        <v>0</v>
      </c>
      <c r="EU62" s="24">
        <v>0</v>
      </c>
      <c r="EV62">
        <v>71.489999999999995</v>
      </c>
      <c r="EW62">
        <v>75.489999999999995</v>
      </c>
      <c r="EX62">
        <v>80.48</v>
      </c>
      <c r="EY62">
        <v>81.8</v>
      </c>
      <c r="EZ62">
        <v>81.77</v>
      </c>
      <c r="FA62">
        <v>82.01</v>
      </c>
      <c r="FD62">
        <v>83</v>
      </c>
      <c r="FE62">
        <v>61.05</v>
      </c>
      <c r="FF62">
        <v>37.137</v>
      </c>
      <c r="FG62">
        <v>67.617000000000004</v>
      </c>
      <c r="FH62" s="22" t="s">
        <v>139</v>
      </c>
      <c r="FI62" s="43">
        <v>17212.922797576222</v>
      </c>
      <c r="FJ62" s="43">
        <v>18279.855858776398</v>
      </c>
      <c r="FK62" s="43">
        <v>18009.953748</v>
      </c>
      <c r="FL62" s="43">
        <v>19011.574799999999</v>
      </c>
      <c r="FM62" s="43">
        <v>19674.899999999998</v>
      </c>
      <c r="FN62" s="23"/>
      <c r="FO62" s="23"/>
      <c r="FP62" s="23"/>
      <c r="FQ62" s="23"/>
      <c r="FR62" s="23"/>
      <c r="FS62" s="23"/>
      <c r="FT62" s="23"/>
      <c r="FU62" s="23"/>
      <c r="FV62" s="14">
        <v>0</v>
      </c>
      <c r="FW62" s="14">
        <v>0</v>
      </c>
      <c r="FX62" s="14">
        <v>0</v>
      </c>
      <c r="FY62" s="14">
        <v>0</v>
      </c>
      <c r="FZ62" s="102">
        <v>0</v>
      </c>
      <c r="GA62" s="102">
        <v>0</v>
      </c>
      <c r="GB62" s="102">
        <v>0</v>
      </c>
      <c r="GC62" s="102">
        <v>0</v>
      </c>
      <c r="GD62" s="102">
        <v>0</v>
      </c>
      <c r="GE62" s="102">
        <v>0</v>
      </c>
      <c r="GF62" s="102">
        <v>0</v>
      </c>
      <c r="GG62" s="102">
        <v>0</v>
      </c>
    </row>
    <row r="63" spans="1:189" x14ac:dyDescent="0.35">
      <c r="A63" t="s">
        <v>533</v>
      </c>
      <c r="B63" s="22" t="s">
        <v>140</v>
      </c>
      <c r="C63" s="22" t="s">
        <v>14</v>
      </c>
      <c r="D63" s="22" t="s">
        <v>536</v>
      </c>
      <c r="F63" s="22" t="s">
        <v>141</v>
      </c>
      <c r="G63" s="24">
        <v>100958.1</v>
      </c>
      <c r="H63" s="24">
        <v>105126.39999999999</v>
      </c>
      <c r="I63" s="24">
        <v>103130.9</v>
      </c>
      <c r="J63" s="24">
        <v>106368.9</v>
      </c>
      <c r="K63" s="24">
        <v>113434.8</v>
      </c>
      <c r="L63" s="24">
        <v>94801.759550006798</v>
      </c>
      <c r="M63" s="24">
        <v>96389.748847412906</v>
      </c>
      <c r="N63" s="24">
        <v>92338.674006741203</v>
      </c>
      <c r="O63" s="24">
        <v>92738.17446680741</v>
      </c>
      <c r="P63" s="24">
        <v>95855.079058752905</v>
      </c>
      <c r="Q63" s="43">
        <v>121879.29465127108</v>
      </c>
      <c r="R63" s="43">
        <v>123920.84974898561</v>
      </c>
      <c r="S63" s="43">
        <v>118712.6959498978</v>
      </c>
      <c r="T63" s="43">
        <v>119226.30281243756</v>
      </c>
      <c r="U63" s="43">
        <v>123233.46612844373</v>
      </c>
      <c r="V63" s="23">
        <v>31615.06679184331</v>
      </c>
      <c r="W63" s="23">
        <v>32916.866800639007</v>
      </c>
      <c r="X63" s="23">
        <v>31427.429113679878</v>
      </c>
      <c r="Y63" s="23">
        <v>32601.56563918211</v>
      </c>
      <c r="Z63" s="23">
        <v>35208.637188841356</v>
      </c>
      <c r="AA63" s="23">
        <v>29687.206476327636</v>
      </c>
      <c r="AB63" s="23">
        <v>30181.272484907116</v>
      </c>
      <c r="AC63" s="23">
        <v>28138.677465221896</v>
      </c>
      <c r="AD63" s="23">
        <v>28423.812619454977</v>
      </c>
      <c r="AE63" s="23">
        <v>29752.12810607798</v>
      </c>
      <c r="AF63" s="39">
        <v>38166.546725252207</v>
      </c>
      <c r="AG63" s="39">
        <v>38801.729204170988</v>
      </c>
      <c r="AH63" s="39">
        <v>36175.722667592781</v>
      </c>
      <c r="AI63" s="39">
        <v>36542.298896168766</v>
      </c>
      <c r="AJ63" s="39">
        <v>38250.011446573219</v>
      </c>
      <c r="AP63" s="39">
        <v>0</v>
      </c>
      <c r="AQ63" s="39">
        <v>0</v>
      </c>
      <c r="AR63" s="39">
        <v>0</v>
      </c>
      <c r="AS63" s="39">
        <v>0</v>
      </c>
      <c r="AT63" s="39">
        <v>0</v>
      </c>
      <c r="AZ63" s="23"/>
      <c r="BA63" s="23"/>
      <c r="BB63" s="23"/>
      <c r="BC63" s="23"/>
      <c r="BD63" s="23"/>
      <c r="BE63" s="39">
        <v>0</v>
      </c>
      <c r="BF63" s="39">
        <v>0</v>
      </c>
      <c r="BG63" s="39">
        <v>0</v>
      </c>
      <c r="BH63" s="39">
        <v>0</v>
      </c>
      <c r="BI63" s="39">
        <v>0</v>
      </c>
      <c r="BJ63" s="23"/>
      <c r="BK63" s="23"/>
      <c r="BL63" s="23"/>
      <c r="BM63" s="23"/>
      <c r="BN63" s="23"/>
      <c r="BO63" s="39">
        <v>0</v>
      </c>
      <c r="BP63" s="39">
        <v>0</v>
      </c>
      <c r="BQ63" s="39">
        <v>0</v>
      </c>
      <c r="BR63" s="39">
        <v>0</v>
      </c>
      <c r="BS63" s="39">
        <v>0</v>
      </c>
      <c r="BT63" s="23"/>
      <c r="BU63" s="23"/>
      <c r="BV63" s="23"/>
      <c r="BW63" s="23"/>
      <c r="BX63" s="23"/>
      <c r="BY63" s="39">
        <v>0</v>
      </c>
      <c r="BZ63" s="39">
        <v>0</v>
      </c>
      <c r="CA63" s="39">
        <v>0</v>
      </c>
      <c r="CB63" s="39">
        <v>0</v>
      </c>
      <c r="CC63" s="39">
        <v>0</v>
      </c>
      <c r="CD63" s="23"/>
      <c r="CE63" s="23"/>
      <c r="CF63" s="23"/>
      <c r="CG63" s="23"/>
      <c r="CH63" s="23"/>
      <c r="CI63" s="39">
        <v>0</v>
      </c>
      <c r="CJ63" s="39">
        <v>0</v>
      </c>
      <c r="CK63" s="39">
        <v>0</v>
      </c>
      <c r="CL63" s="39">
        <v>0</v>
      </c>
      <c r="CM63" s="39">
        <v>0</v>
      </c>
      <c r="CN63" s="23"/>
      <c r="CO63" s="23"/>
      <c r="CP63" s="23"/>
      <c r="CQ63" s="23"/>
      <c r="CR63" s="23"/>
      <c r="CS63" s="39">
        <v>0</v>
      </c>
      <c r="CT63" s="39">
        <v>0</v>
      </c>
      <c r="CU63" s="39">
        <v>0</v>
      </c>
      <c r="CV63" s="39">
        <v>0</v>
      </c>
      <c r="CW63" s="39">
        <v>0</v>
      </c>
      <c r="CX63" s="31"/>
      <c r="CY63" s="31"/>
      <c r="CZ63" s="31"/>
      <c r="DA63" s="31"/>
      <c r="DB63" s="31"/>
      <c r="DC63" s="39"/>
      <c r="DD63" s="39"/>
      <c r="DE63" s="39"/>
      <c r="DF63" s="39"/>
      <c r="DG63" s="39"/>
      <c r="DH63" s="39"/>
      <c r="DI63" s="39"/>
      <c r="DJ63" s="39"/>
      <c r="DK63" s="39"/>
      <c r="DL63" s="39"/>
      <c r="DM63" s="24">
        <v>3332.9830000000002</v>
      </c>
      <c r="DN63" s="24">
        <v>3305.5549999999998</v>
      </c>
      <c r="DO63" s="24">
        <v>3280.2179999999998</v>
      </c>
      <c r="DP63" s="24">
        <v>3262.9110000000001</v>
      </c>
      <c r="DQ63" s="24">
        <v>3252.4070000000002</v>
      </c>
      <c r="DR63" s="24">
        <v>3260.3139999999999</v>
      </c>
      <c r="DS63" s="24"/>
      <c r="DT63" s="24"/>
      <c r="DU63" s="24"/>
      <c r="DV63" s="24"/>
      <c r="DW63" s="24"/>
      <c r="DX63" s="24"/>
      <c r="DY63" s="24"/>
      <c r="DZ63" s="24"/>
      <c r="EA63" s="24"/>
      <c r="EB63" s="28"/>
      <c r="EC63" s="28"/>
      <c r="ED63" s="24"/>
      <c r="EE63" s="24"/>
      <c r="EF63" s="24"/>
      <c r="EG63" s="24"/>
      <c r="EH63" s="24"/>
      <c r="EI63" s="24"/>
      <c r="EJ63" s="24"/>
      <c r="EK63" s="24"/>
      <c r="EL63" s="24"/>
      <c r="EM63" s="24"/>
      <c r="EN63" s="24"/>
      <c r="EO63" s="24"/>
      <c r="EP63" s="24"/>
      <c r="EQ63" s="24"/>
      <c r="ER63" s="24"/>
      <c r="ES63" s="24"/>
      <c r="ET63" s="24"/>
      <c r="EU63" s="24"/>
      <c r="FH63" s="22" t="s">
        <v>141</v>
      </c>
      <c r="FI63" s="43">
        <v>25503.773482163357</v>
      </c>
      <c r="FJ63" s="43">
        <v>26281.019121163194</v>
      </c>
      <c r="FK63" s="43">
        <v>24954.968592000001</v>
      </c>
      <c r="FL63" s="43">
        <v>25251.328799999999</v>
      </c>
      <c r="FM63" s="43">
        <v>25566.959999999999</v>
      </c>
      <c r="FN63" s="23"/>
      <c r="FO63" s="23"/>
      <c r="FP63" s="23"/>
      <c r="FQ63" s="23"/>
      <c r="FR63" s="23"/>
      <c r="FS63" s="23"/>
      <c r="FT63" s="23"/>
      <c r="FU63" s="23"/>
      <c r="FV63" s="14">
        <v>0</v>
      </c>
      <c r="FW63" s="14">
        <v>0</v>
      </c>
      <c r="FX63" s="14">
        <v>0</v>
      </c>
      <c r="FY63" s="14">
        <v>0</v>
      </c>
      <c r="FZ63" s="102">
        <v>0</v>
      </c>
      <c r="GA63" s="102">
        <v>0</v>
      </c>
      <c r="GB63" s="102">
        <v>0</v>
      </c>
      <c r="GC63" s="102">
        <v>0</v>
      </c>
      <c r="GD63" s="102">
        <v>0</v>
      </c>
      <c r="GE63" s="102">
        <v>0</v>
      </c>
      <c r="GF63" s="102">
        <v>0</v>
      </c>
      <c r="GG63" s="102">
        <v>0</v>
      </c>
    </row>
    <row r="64" spans="1:189" x14ac:dyDescent="0.35">
      <c r="A64" t="s">
        <v>533</v>
      </c>
      <c r="B64" s="22" t="s">
        <v>142</v>
      </c>
      <c r="C64" s="22" t="s">
        <v>14</v>
      </c>
      <c r="D64" s="22" t="s">
        <v>539</v>
      </c>
      <c r="F64" s="22" t="s">
        <v>143</v>
      </c>
      <c r="G64" s="24">
        <v>242313.11657796701</v>
      </c>
      <c r="H64" s="24">
        <v>239986.922638902</v>
      </c>
      <c r="I64" s="24">
        <v>229031.860520777</v>
      </c>
      <c r="J64" s="24">
        <v>255534.83940589899</v>
      </c>
      <c r="K64" s="24">
        <v>255196.66098742699</v>
      </c>
      <c r="L64" s="24">
        <v>216552.78989219299</v>
      </c>
      <c r="M64" s="24">
        <v>222362.38134761999</v>
      </c>
      <c r="N64" s="24">
        <v>203905.15510250401</v>
      </c>
      <c r="O64" s="24">
        <v>215604.085361884</v>
      </c>
      <c r="P64" s="24">
        <v>230324.47773893899</v>
      </c>
      <c r="Q64" s="43">
        <v>278405.1837445405</v>
      </c>
      <c r="R64" s="43">
        <v>285874.12643252924</v>
      </c>
      <c r="S64" s="43">
        <v>262145.0972810497</v>
      </c>
      <c r="T64" s="43">
        <v>277185.50765903981</v>
      </c>
      <c r="U64" s="43">
        <v>296110.37834099209</v>
      </c>
      <c r="V64" s="23">
        <v>23562.554522819133</v>
      </c>
      <c r="W64" s="23">
        <v>23330.817288932005</v>
      </c>
      <c r="X64" s="23">
        <v>22242.406417971975</v>
      </c>
      <c r="Y64" s="23">
        <v>24661.166487457573</v>
      </c>
      <c r="Z64" s="23">
        <v>24515.265850731881</v>
      </c>
      <c r="AA64" s="23">
        <v>21057.617478423217</v>
      </c>
      <c r="AB64" s="23">
        <v>21617.411624379016</v>
      </c>
      <c r="AC64" s="23">
        <v>19802.228913466268</v>
      </c>
      <c r="AD64" s="23">
        <v>20807.527681341631</v>
      </c>
      <c r="AE64" s="23">
        <v>22125.939194710907</v>
      </c>
      <c r="AF64" s="39">
        <v>27072.151165640629</v>
      </c>
      <c r="AG64" s="39">
        <v>27791.835230396984</v>
      </c>
      <c r="AH64" s="39">
        <v>25458.195121612611</v>
      </c>
      <c r="AI64" s="39">
        <v>26750.63004396034</v>
      </c>
      <c r="AJ64" s="39">
        <v>28445.609821469658</v>
      </c>
      <c r="AK64" s="23">
        <v>22808.071444630001</v>
      </c>
      <c r="AL64" s="23">
        <v>22831.879932429998</v>
      </c>
      <c r="AM64" s="23">
        <v>24157.608677189997</v>
      </c>
      <c r="AN64" s="23">
        <v>28286.081020189995</v>
      </c>
      <c r="AO64" s="23">
        <v>26766.056305579998</v>
      </c>
      <c r="AP64" s="39">
        <v>27686.429685332791</v>
      </c>
      <c r="AQ64" s="39">
        <v>27225.275547926271</v>
      </c>
      <c r="AR64" s="39">
        <v>28436.432348919956</v>
      </c>
      <c r="AS64" s="39">
        <v>31801.475169379206</v>
      </c>
      <c r="AT64" s="39">
        <v>27863.464614108776</v>
      </c>
      <c r="AU64" s="23">
        <v>9.4126481999999996</v>
      </c>
      <c r="AV64" s="23">
        <v>9.5137987099999997</v>
      </c>
      <c r="AW64" s="23">
        <v>10.547700879999999</v>
      </c>
      <c r="AX64" s="23">
        <v>11.137001039999999</v>
      </c>
      <c r="AY64" s="23">
        <v>10.623756410000002</v>
      </c>
      <c r="AZ64" s="23">
        <v>2216.3066406300004</v>
      </c>
      <c r="BA64" s="23">
        <v>2221.7312011700001</v>
      </c>
      <c r="BB64" s="23">
        <v>2346.33081055</v>
      </c>
      <c r="BC64" s="23">
        <v>2746.6875</v>
      </c>
      <c r="BD64" s="23">
        <v>2585.5822753900002</v>
      </c>
      <c r="BE64" s="39">
        <v>2690.3466220676801</v>
      </c>
      <c r="BF64" s="39">
        <v>2649.2450172429058</v>
      </c>
      <c r="BG64" s="39">
        <v>2761.9156454583563</v>
      </c>
      <c r="BH64" s="39">
        <v>3088.0458224999998</v>
      </c>
      <c r="BI64" s="39">
        <v>2691.59114868099</v>
      </c>
      <c r="BJ64" s="23">
        <v>1355.4598977799999</v>
      </c>
      <c r="BK64" s="23">
        <v>1350.2609611600001</v>
      </c>
      <c r="BL64" s="23">
        <v>1506.9230366299996</v>
      </c>
      <c r="BM64" s="23">
        <v>1733.5258261700001</v>
      </c>
      <c r="BN64" s="23">
        <v>0</v>
      </c>
      <c r="BO64" s="39">
        <v>1645.3756400350983</v>
      </c>
      <c r="BP64" s="39">
        <v>1610.0832186391178</v>
      </c>
      <c r="BQ64" s="39">
        <v>1773.8309929086276</v>
      </c>
      <c r="BR64" s="39">
        <v>1948.9684158464077</v>
      </c>
      <c r="BS64" s="39">
        <v>0</v>
      </c>
      <c r="BT64" s="23">
        <v>859.29751514999987</v>
      </c>
      <c r="BU64" s="23">
        <v>869.82528714</v>
      </c>
      <c r="BV64" s="23">
        <v>837.67715227999997</v>
      </c>
      <c r="BW64" s="23">
        <v>1010.49725741</v>
      </c>
      <c r="BX64" s="23">
        <v>0</v>
      </c>
      <c r="BY64" s="39">
        <v>1043.0903941062081</v>
      </c>
      <c r="BZ64" s="39">
        <v>1037.200317758512</v>
      </c>
      <c r="CA64" s="39">
        <v>986.04750119733023</v>
      </c>
      <c r="CB64" s="39">
        <v>1136.0818565609147</v>
      </c>
      <c r="CC64" s="39">
        <v>0</v>
      </c>
      <c r="CD64" s="23">
        <v>1.54920195</v>
      </c>
      <c r="CE64" s="23">
        <v>1.6449061300000001</v>
      </c>
      <c r="CF64" s="23">
        <v>1.7306162899999997</v>
      </c>
      <c r="CG64" s="23">
        <v>2.6644891500000001</v>
      </c>
      <c r="CH64" s="23">
        <v>0</v>
      </c>
      <c r="CI64" s="39">
        <v>1.8805566687732396</v>
      </c>
      <c r="CJ64" s="39">
        <v>1.9614251113905878</v>
      </c>
      <c r="CK64" s="39">
        <v>2.0371450547996961</v>
      </c>
      <c r="CL64" s="39">
        <v>2.9956318615619999</v>
      </c>
      <c r="CM64" s="39">
        <v>0</v>
      </c>
      <c r="CN64" s="23">
        <v>663.0584326899999</v>
      </c>
      <c r="CO64" s="23">
        <v>680.01073188999987</v>
      </c>
      <c r="CP64" s="23">
        <v>657.40876450000019</v>
      </c>
      <c r="CQ64" s="23">
        <v>796.21941446000005</v>
      </c>
      <c r="CR64" s="23">
        <v>0</v>
      </c>
      <c r="CS64" s="39">
        <v>804.8782519164215</v>
      </c>
      <c r="CT64" s="39">
        <v>810.86093681475791</v>
      </c>
      <c r="CU64" s="39">
        <v>773.84976746240704</v>
      </c>
      <c r="CV64" s="39">
        <v>895.17356328908886</v>
      </c>
      <c r="CW64" s="39">
        <v>0</v>
      </c>
      <c r="CX64" s="31"/>
      <c r="CY64" s="31"/>
      <c r="CZ64" s="31"/>
      <c r="DA64" s="31"/>
      <c r="DB64" s="31"/>
      <c r="DC64" s="39"/>
      <c r="DD64" s="39"/>
      <c r="DE64" s="39"/>
      <c r="DF64" s="39"/>
      <c r="DG64" s="39"/>
      <c r="DH64" s="39"/>
      <c r="DI64" s="39"/>
      <c r="DJ64" s="39"/>
      <c r="DK64" s="39"/>
      <c r="DL64" s="39"/>
      <c r="DM64" s="24">
        <v>10298.223</v>
      </c>
      <c r="DN64" s="24">
        <v>10281.447</v>
      </c>
      <c r="DO64" s="24">
        <v>10298.398999999999</v>
      </c>
      <c r="DP64" s="24">
        <v>10297.984</v>
      </c>
      <c r="DQ64" s="24">
        <v>10270.865</v>
      </c>
      <c r="DR64" s="24">
        <v>10247.605</v>
      </c>
      <c r="DS64" s="24">
        <v>10291.026999999998</v>
      </c>
      <c r="DT64" s="24">
        <v>10276.617</v>
      </c>
      <c r="DU64" s="24">
        <v>10295.909</v>
      </c>
      <c r="DV64" s="24">
        <v>10298.251999999999</v>
      </c>
      <c r="DW64" s="24">
        <v>10352.041999999999</v>
      </c>
      <c r="DX64" s="24">
        <v>2215</v>
      </c>
      <c r="DY64" s="24">
        <v>3432</v>
      </c>
      <c r="DZ64" s="24">
        <v>3559</v>
      </c>
      <c r="EA64" s="24">
        <v>4813</v>
      </c>
      <c r="EB64" s="28">
        <v>60745</v>
      </c>
      <c r="EC64" s="28">
        <v>60207</v>
      </c>
      <c r="ED64" s="24">
        <v>2130</v>
      </c>
      <c r="EE64" s="24">
        <v>2375</v>
      </c>
      <c r="EF64" s="24">
        <v>2405</v>
      </c>
      <c r="EG64" s="24">
        <v>2651</v>
      </c>
      <c r="EH64" s="24">
        <v>59777</v>
      </c>
      <c r="EI64" s="24">
        <v>59311</v>
      </c>
      <c r="EJ64" s="24">
        <v>85</v>
      </c>
      <c r="EK64" s="24">
        <v>1057</v>
      </c>
      <c r="EL64" s="24">
        <v>1154</v>
      </c>
      <c r="EM64" s="24">
        <v>2162</v>
      </c>
      <c r="EN64" s="24">
        <v>968</v>
      </c>
      <c r="EO64" s="24">
        <v>896</v>
      </c>
      <c r="EP64" s="24">
        <v>0</v>
      </c>
      <c r="EQ64" s="24">
        <v>0</v>
      </c>
      <c r="ER64" s="24">
        <v>0</v>
      </c>
      <c r="ES64" s="24">
        <v>0</v>
      </c>
      <c r="ET64" s="24">
        <v>0</v>
      </c>
      <c r="EU64" s="24">
        <v>0</v>
      </c>
      <c r="EV64">
        <v>79.63</v>
      </c>
      <c r="EW64">
        <v>83.54</v>
      </c>
      <c r="EX64">
        <v>86.51</v>
      </c>
      <c r="EY64">
        <v>87.64</v>
      </c>
      <c r="EZ64">
        <v>87.23</v>
      </c>
      <c r="FA64">
        <v>87.91</v>
      </c>
      <c r="FD64">
        <v>85</v>
      </c>
      <c r="FE64">
        <v>35.28</v>
      </c>
      <c r="FF64">
        <v>56.152000000000001</v>
      </c>
      <c r="FG64">
        <v>75.599000000000004</v>
      </c>
      <c r="FH64" s="22" t="s">
        <v>143</v>
      </c>
      <c r="FI64" s="43">
        <v>26778.35521259037</v>
      </c>
      <c r="FJ64" s="43">
        <v>27664.230653855993</v>
      </c>
      <c r="FK64" s="43">
        <v>25720.097345999999</v>
      </c>
      <c r="FL64" s="43">
        <v>26937.748799999998</v>
      </c>
      <c r="FM64" s="43">
        <v>27013.949999999997</v>
      </c>
      <c r="FN64" s="23"/>
      <c r="FO64" s="23"/>
      <c r="FP64" s="23"/>
      <c r="FQ64" s="23"/>
      <c r="FR64" s="23"/>
      <c r="FS64" s="23"/>
      <c r="FT64" s="23"/>
      <c r="FU64" s="23"/>
      <c r="FV64" s="14">
        <v>0</v>
      </c>
      <c r="FW64" s="14">
        <v>0</v>
      </c>
      <c r="FX64" s="14">
        <v>0</v>
      </c>
      <c r="FY64" s="14">
        <v>0</v>
      </c>
      <c r="FZ64" s="102">
        <v>0</v>
      </c>
      <c r="GA64" s="102">
        <v>0</v>
      </c>
      <c r="GB64" s="102">
        <v>0</v>
      </c>
      <c r="GC64" s="102">
        <v>0</v>
      </c>
      <c r="GD64" s="102">
        <v>0</v>
      </c>
      <c r="GE64" s="102">
        <v>0</v>
      </c>
      <c r="GF64" s="102">
        <v>0</v>
      </c>
      <c r="GG64" s="102">
        <v>0</v>
      </c>
    </row>
    <row r="65" spans="1:189" x14ac:dyDescent="0.35">
      <c r="A65" t="s">
        <v>533</v>
      </c>
      <c r="B65" s="22" t="s">
        <v>144</v>
      </c>
      <c r="C65" s="22" t="s">
        <v>14</v>
      </c>
      <c r="D65" s="22" t="s">
        <v>541</v>
      </c>
      <c r="F65" s="22" t="s">
        <v>145</v>
      </c>
      <c r="G65" s="24">
        <v>6135.1162533345205</v>
      </c>
      <c r="H65" s="24">
        <v>6022.2761961387105</v>
      </c>
      <c r="I65" s="24">
        <v>5792.5458708061396</v>
      </c>
      <c r="J65" s="24">
        <v>6150.64064638319</v>
      </c>
      <c r="K65" s="24">
        <v>5814.6612089054406</v>
      </c>
      <c r="L65" s="24">
        <v>5794.8025239400504</v>
      </c>
      <c r="M65" s="24">
        <v>5951.2583964114201</v>
      </c>
      <c r="N65" s="24">
        <v>5531.6357230651302</v>
      </c>
      <c r="O65" s="24">
        <v>5647.5118179625706</v>
      </c>
      <c r="P65" s="24">
        <v>5899.7339082319895</v>
      </c>
      <c r="Q65" s="43">
        <v>7449.9297018708985</v>
      </c>
      <c r="R65" s="43">
        <v>7651.0729240154333</v>
      </c>
      <c r="S65" s="43">
        <v>7111.5964871867573</v>
      </c>
      <c r="T65" s="43">
        <v>7260.5694258756657</v>
      </c>
      <c r="U65" s="43">
        <v>7584.8318720941943</v>
      </c>
      <c r="V65" s="23">
        <v>20614.894368173082</v>
      </c>
      <c r="W65" s="23">
        <v>20093.208580556693</v>
      </c>
      <c r="X65" s="23">
        <v>19185.697770290597</v>
      </c>
      <c r="Y65" s="23">
        <v>20230.241048255401</v>
      </c>
      <c r="Z65" s="23">
        <v>18984.851096240502</v>
      </c>
      <c r="AA65" s="23">
        <v>19471.390106180821</v>
      </c>
      <c r="AB65" s="23">
        <v>19856.259059083797</v>
      </c>
      <c r="AC65" s="23">
        <v>18321.527964577148</v>
      </c>
      <c r="AD65" s="23">
        <v>18575.386202645004</v>
      </c>
      <c r="AE65" s="23">
        <v>19262.613199834108</v>
      </c>
      <c r="AF65" s="39">
        <v>25032.861238922927</v>
      </c>
      <c r="AG65" s="39">
        <v>25527.65750362986</v>
      </c>
      <c r="AH65" s="39">
        <v>23554.57236084645</v>
      </c>
      <c r="AI65" s="39">
        <v>23880.938275825109</v>
      </c>
      <c r="AJ65" s="39">
        <v>24764.452907624083</v>
      </c>
      <c r="AP65" s="39">
        <v>0</v>
      </c>
      <c r="AQ65" s="39">
        <v>0</v>
      </c>
      <c r="AR65" s="39">
        <v>0</v>
      </c>
      <c r="AS65" s="39">
        <v>0</v>
      </c>
      <c r="AT65" s="39">
        <v>0</v>
      </c>
      <c r="AZ65" s="23"/>
      <c r="BA65" s="23"/>
      <c r="BB65" s="23"/>
      <c r="BC65" s="23"/>
      <c r="BD65" s="23"/>
      <c r="BE65" s="39">
        <v>0</v>
      </c>
      <c r="BF65" s="39">
        <v>0</v>
      </c>
      <c r="BG65" s="39">
        <v>0</v>
      </c>
      <c r="BH65" s="39">
        <v>0</v>
      </c>
      <c r="BI65" s="39">
        <v>0</v>
      </c>
      <c r="BJ65" s="23"/>
      <c r="BK65" s="23"/>
      <c r="BL65" s="23"/>
      <c r="BM65" s="23"/>
      <c r="BN65" s="23"/>
      <c r="BO65" s="39">
        <v>0</v>
      </c>
      <c r="BP65" s="39">
        <v>0</v>
      </c>
      <c r="BQ65" s="39">
        <v>0</v>
      </c>
      <c r="BR65" s="39">
        <v>0</v>
      </c>
      <c r="BS65" s="39">
        <v>0</v>
      </c>
      <c r="BT65" s="23"/>
      <c r="BU65" s="23"/>
      <c r="BV65" s="23"/>
      <c r="BW65" s="23"/>
      <c r="BX65" s="23"/>
      <c r="BY65" s="39">
        <v>0</v>
      </c>
      <c r="BZ65" s="39">
        <v>0</v>
      </c>
      <c r="CA65" s="39">
        <v>0</v>
      </c>
      <c r="CB65" s="39">
        <v>0</v>
      </c>
      <c r="CC65" s="39">
        <v>0</v>
      </c>
      <c r="CD65" s="23"/>
      <c r="CE65" s="23"/>
      <c r="CF65" s="23"/>
      <c r="CG65" s="23"/>
      <c r="CH65" s="23"/>
      <c r="CI65" s="39">
        <v>0</v>
      </c>
      <c r="CJ65" s="39">
        <v>0</v>
      </c>
      <c r="CK65" s="39">
        <v>0</v>
      </c>
      <c r="CL65" s="39">
        <v>0</v>
      </c>
      <c r="CM65" s="39">
        <v>0</v>
      </c>
      <c r="CN65" s="23"/>
      <c r="CO65" s="23"/>
      <c r="CP65" s="23"/>
      <c r="CQ65" s="23"/>
      <c r="CR65" s="23"/>
      <c r="CS65" s="39">
        <v>0</v>
      </c>
      <c r="CT65" s="39">
        <v>0</v>
      </c>
      <c r="CU65" s="39">
        <v>0</v>
      </c>
      <c r="CV65" s="39">
        <v>0</v>
      </c>
      <c r="CW65" s="39">
        <v>0</v>
      </c>
      <c r="CX65" s="31"/>
      <c r="CY65" s="31"/>
      <c r="CZ65" s="31"/>
      <c r="DA65" s="31"/>
      <c r="DB65" s="31"/>
      <c r="DC65" s="39"/>
      <c r="DD65" s="39"/>
      <c r="DE65" s="39"/>
      <c r="DF65" s="39"/>
      <c r="DG65" s="39"/>
      <c r="DH65" s="39"/>
      <c r="DI65" s="39"/>
      <c r="DJ65" s="39"/>
      <c r="DK65" s="39"/>
      <c r="DL65" s="39"/>
      <c r="DM65" s="24">
        <v>296.51799999999997</v>
      </c>
      <c r="DN65" s="24">
        <v>298.69299999999998</v>
      </c>
      <c r="DO65" s="24">
        <v>300.74200000000002</v>
      </c>
      <c r="DP65" s="24">
        <v>303.09699999999998</v>
      </c>
      <c r="DQ65" s="24">
        <v>306.279</v>
      </c>
      <c r="DR65" s="24">
        <v>308.87099999999998</v>
      </c>
      <c r="DS65" s="24"/>
      <c r="DT65" s="24"/>
      <c r="DU65" s="24"/>
      <c r="DV65" s="24"/>
      <c r="DW65" s="24"/>
      <c r="DX65" s="24"/>
      <c r="DY65" s="24"/>
      <c r="DZ65" s="24"/>
      <c r="EA65" s="24"/>
      <c r="EB65" s="28"/>
      <c r="EC65" s="28"/>
      <c r="ED65" s="24"/>
      <c r="EE65" s="24"/>
      <c r="EF65" s="24"/>
      <c r="EG65" s="24"/>
      <c r="EH65" s="24"/>
      <c r="EI65" s="24"/>
      <c r="EJ65" s="24"/>
      <c r="EK65" s="24"/>
      <c r="EL65" s="24"/>
      <c r="EM65" s="24"/>
      <c r="EN65" s="24"/>
      <c r="EO65" s="24"/>
      <c r="EP65" s="24"/>
      <c r="EQ65" s="24"/>
      <c r="ER65" s="24"/>
      <c r="ES65" s="24"/>
      <c r="ET65" s="24"/>
      <c r="EU65" s="24"/>
      <c r="FH65" s="22" t="s">
        <v>145</v>
      </c>
      <c r="FI65" s="43">
        <v>0</v>
      </c>
      <c r="FJ65" s="43">
        <v>0</v>
      </c>
      <c r="FK65" s="43">
        <v>0</v>
      </c>
      <c r="FL65" s="43">
        <v>0</v>
      </c>
      <c r="FM65" s="43">
        <v>0</v>
      </c>
      <c r="FN65" s="23"/>
      <c r="FO65" s="23"/>
      <c r="FP65" s="23"/>
      <c r="FQ65" s="23"/>
      <c r="FR65" s="23"/>
      <c r="FS65" s="23"/>
      <c r="FT65" s="23"/>
      <c r="FU65" s="23"/>
      <c r="FV65" s="14">
        <v>0</v>
      </c>
      <c r="FW65" s="14">
        <v>0</v>
      </c>
      <c r="FX65" s="14">
        <v>0</v>
      </c>
      <c r="FY65" s="14">
        <v>0</v>
      </c>
      <c r="FZ65" s="102">
        <v>0</v>
      </c>
      <c r="GA65" s="102">
        <v>0</v>
      </c>
      <c r="GB65" s="102">
        <v>0</v>
      </c>
      <c r="GC65" s="102">
        <v>0</v>
      </c>
      <c r="GD65" s="102">
        <v>0</v>
      </c>
      <c r="GE65" s="102">
        <v>0</v>
      </c>
      <c r="GF65" s="102">
        <v>0</v>
      </c>
      <c r="GG65" s="102">
        <v>0</v>
      </c>
    </row>
    <row r="66" spans="1:189" x14ac:dyDescent="0.35">
      <c r="A66" t="s">
        <v>533</v>
      </c>
      <c r="B66" s="22" t="s">
        <v>146</v>
      </c>
      <c r="C66" s="22" t="s">
        <v>14</v>
      </c>
      <c r="D66" s="22" t="s">
        <v>540</v>
      </c>
      <c r="F66" s="22" t="s">
        <v>147</v>
      </c>
      <c r="G66" s="24">
        <v>183334.95381868101</v>
      </c>
      <c r="H66" s="24">
        <v>176371.26768908201</v>
      </c>
      <c r="I66" s="24">
        <v>144411.36334526999</v>
      </c>
      <c r="J66" s="24">
        <v>179732.00955484601</v>
      </c>
      <c r="K66" s="24">
        <v>236258.30283965301</v>
      </c>
      <c r="L66" s="24">
        <v>166227.18573026502</v>
      </c>
      <c r="M66" s="24">
        <v>167371.229308421</v>
      </c>
      <c r="N66" s="24">
        <v>161416.82376120999</v>
      </c>
      <c r="O66" s="24">
        <v>164042.82807165702</v>
      </c>
      <c r="P66" s="24">
        <v>170947.17948492098</v>
      </c>
      <c r="Q66" s="43">
        <v>213705.44433812759</v>
      </c>
      <c r="R66" s="43">
        <v>215176.25273891911</v>
      </c>
      <c r="S66" s="43">
        <v>207521.13376637636</v>
      </c>
      <c r="T66" s="43">
        <v>210897.18453408024</v>
      </c>
      <c r="U66" s="43">
        <v>219773.57548154192</v>
      </c>
      <c r="V66" s="23">
        <v>66264.081168209028</v>
      </c>
      <c r="W66" s="23">
        <v>62827.396954327502</v>
      </c>
      <c r="X66" s="23">
        <v>52315.660078311659</v>
      </c>
      <c r="Y66" s="23">
        <v>66858.741722671519</v>
      </c>
      <c r="Z66" s="23">
        <v>87661.45014572746</v>
      </c>
      <c r="AA66" s="23">
        <v>60080.696551116991</v>
      </c>
      <c r="AB66" s="23">
        <v>59621.381647215407</v>
      </c>
      <c r="AC66" s="23">
        <v>58476.199429141336</v>
      </c>
      <c r="AD66" s="23">
        <v>61022.50289563847</v>
      </c>
      <c r="AE66" s="23">
        <v>63428.364090724368</v>
      </c>
      <c r="AF66" s="39">
        <v>77241.107681599664</v>
      </c>
      <c r="AG66" s="39">
        <v>76650.602011915209</v>
      </c>
      <c r="AH66" s="39">
        <v>75178.329749790966</v>
      </c>
      <c r="AI66" s="39">
        <v>78451.915302821304</v>
      </c>
      <c r="AJ66" s="39">
        <v>81544.945082835678</v>
      </c>
      <c r="AK66" s="23">
        <v>5429.9432960499998</v>
      </c>
      <c r="AL66" s="23">
        <v>5648.7904097199989</v>
      </c>
      <c r="AM66" s="23">
        <v>5514.6643831800011</v>
      </c>
      <c r="AN66" s="23">
        <v>5199.2620695599999</v>
      </c>
      <c r="AO66" s="23">
        <v>0</v>
      </c>
      <c r="AP66" s="39">
        <v>6591.3395451428214</v>
      </c>
      <c r="AQ66" s="39">
        <v>6735.7517590424031</v>
      </c>
      <c r="AR66" s="39">
        <v>6491.4281357395275</v>
      </c>
      <c r="AS66" s="39">
        <v>5845.4263595649163</v>
      </c>
      <c r="AT66" s="39">
        <v>0</v>
      </c>
      <c r="AU66" s="23">
        <v>2.96176219</v>
      </c>
      <c r="AV66" s="23">
        <v>3.2027859699999994</v>
      </c>
      <c r="AW66" s="23">
        <v>3.8187220100000006</v>
      </c>
      <c r="AX66" s="23">
        <v>2.8936684100000001</v>
      </c>
      <c r="AY66" s="23">
        <v>0</v>
      </c>
      <c r="AZ66" s="23">
        <v>1962.5837402299999</v>
      </c>
      <c r="BA66" s="23">
        <v>2012.2257080099996</v>
      </c>
      <c r="BB66" s="23">
        <v>1997.7882080099996</v>
      </c>
      <c r="BC66" s="23">
        <v>1934.0802002</v>
      </c>
      <c r="BD66" s="23">
        <v>0</v>
      </c>
      <c r="BE66" s="39">
        <v>2382.3555997431154</v>
      </c>
      <c r="BF66" s="39">
        <v>2399.4256945692809</v>
      </c>
      <c r="BG66" s="39">
        <v>2351.6387728470522</v>
      </c>
      <c r="BH66" s="39">
        <v>2174.4476874808561</v>
      </c>
      <c r="BI66" s="39">
        <v>0</v>
      </c>
      <c r="BJ66" s="23">
        <v>1661.6447971900002</v>
      </c>
      <c r="BK66" s="23">
        <v>1710.2508774099995</v>
      </c>
      <c r="BL66" s="23">
        <v>1731.6157009900003</v>
      </c>
      <c r="BM66" s="23">
        <v>1644.47907872</v>
      </c>
      <c r="BN66" s="23">
        <v>0</v>
      </c>
      <c r="BO66" s="39">
        <v>2017.0496199594972</v>
      </c>
      <c r="BP66" s="39">
        <v>2039.3437391650784</v>
      </c>
      <c r="BQ66" s="39">
        <v>2038.3214826235624</v>
      </c>
      <c r="BR66" s="39">
        <v>1848.8549386233215</v>
      </c>
      <c r="BS66" s="39">
        <v>0</v>
      </c>
      <c r="BT66" s="23">
        <v>300.93895357999997</v>
      </c>
      <c r="BU66" s="23">
        <v>301.97482958000001</v>
      </c>
      <c r="BV66" s="23">
        <v>266.17242658000004</v>
      </c>
      <c r="BW66" s="23">
        <v>289.60112188999994</v>
      </c>
      <c r="BX66" s="23">
        <v>0</v>
      </c>
      <c r="BY66" s="39">
        <v>365.30599257799111</v>
      </c>
      <c r="BZ66" s="39">
        <v>360.08195418793002</v>
      </c>
      <c r="CA66" s="39">
        <v>313.31719553586447</v>
      </c>
      <c r="CB66" s="39">
        <v>325.5927493184891</v>
      </c>
      <c r="CC66" s="39">
        <v>0</v>
      </c>
      <c r="CD66" s="23">
        <v>0</v>
      </c>
      <c r="CE66" s="23">
        <v>0</v>
      </c>
      <c r="CF66" s="23">
        <v>0</v>
      </c>
      <c r="CG66" s="23">
        <v>0</v>
      </c>
      <c r="CH66" s="23">
        <v>0</v>
      </c>
      <c r="CI66" s="39">
        <v>0</v>
      </c>
      <c r="CJ66" s="39">
        <v>0</v>
      </c>
      <c r="CK66" s="39">
        <v>0</v>
      </c>
      <c r="CL66" s="39">
        <v>0</v>
      </c>
      <c r="CM66" s="39">
        <v>0</v>
      </c>
      <c r="CN66" s="23">
        <v>132.24013238000001</v>
      </c>
      <c r="CO66" s="23">
        <v>133.20694502000001</v>
      </c>
      <c r="CP66" s="23">
        <v>117.84145427999999</v>
      </c>
      <c r="CQ66" s="23">
        <v>126.82924471000001</v>
      </c>
      <c r="CR66" s="23">
        <v>0</v>
      </c>
      <c r="CS66" s="39">
        <v>160.52462548647387</v>
      </c>
      <c r="CT66" s="39">
        <v>158.83912291934459</v>
      </c>
      <c r="CU66" s="39">
        <v>138.71366935816056</v>
      </c>
      <c r="CV66" s="39">
        <v>142.59158324255881</v>
      </c>
      <c r="CW66" s="39">
        <v>0</v>
      </c>
      <c r="CX66" s="31"/>
      <c r="CY66" s="31"/>
      <c r="CZ66" s="31"/>
      <c r="DA66" s="31"/>
      <c r="DB66" s="31"/>
      <c r="DC66" s="39"/>
      <c r="DD66" s="39"/>
      <c r="DE66" s="39"/>
      <c r="DF66" s="39"/>
      <c r="DG66" s="39"/>
      <c r="DH66" s="39"/>
      <c r="DI66" s="39"/>
      <c r="DJ66" s="39"/>
      <c r="DK66" s="39"/>
      <c r="DL66" s="39"/>
      <c r="DM66" s="24">
        <v>2747.6239999999998</v>
      </c>
      <c r="DN66" s="24">
        <v>2785.84</v>
      </c>
      <c r="DO66" s="24">
        <v>2828.63</v>
      </c>
      <c r="DP66" s="24">
        <v>2692.14</v>
      </c>
      <c r="DQ66" s="24">
        <v>2695.1219999999998</v>
      </c>
      <c r="DR66" s="24">
        <v>2716.3910000000001</v>
      </c>
      <c r="DS66" s="24">
        <v>2766.732</v>
      </c>
      <c r="DT66" s="24">
        <v>2807.2349999999997</v>
      </c>
      <c r="DU66" s="24">
        <v>2760.3849999999998</v>
      </c>
      <c r="DV66" s="24">
        <v>2688.2349999999997</v>
      </c>
      <c r="DW66" s="24">
        <v>0</v>
      </c>
      <c r="DX66" s="24">
        <v>280</v>
      </c>
      <c r="DY66" s="24">
        <v>301</v>
      </c>
      <c r="DZ66" s="24">
        <v>444</v>
      </c>
      <c r="EA66" s="24">
        <v>507</v>
      </c>
      <c r="EB66" s="28">
        <v>337</v>
      </c>
      <c r="EC66" s="28">
        <v>333</v>
      </c>
      <c r="ED66" s="24">
        <v>189</v>
      </c>
      <c r="EE66" s="24">
        <v>202</v>
      </c>
      <c r="EF66" s="24">
        <v>201</v>
      </c>
      <c r="EG66" s="24">
        <v>197</v>
      </c>
      <c r="EH66" s="24">
        <v>197</v>
      </c>
      <c r="EI66" s="24">
        <v>193</v>
      </c>
      <c r="EJ66" s="24">
        <v>91</v>
      </c>
      <c r="EK66" s="24">
        <v>99</v>
      </c>
      <c r="EL66" s="24">
        <v>243</v>
      </c>
      <c r="EM66" s="24">
        <v>310</v>
      </c>
      <c r="EN66" s="24">
        <v>140</v>
      </c>
      <c r="EO66" s="24">
        <v>140</v>
      </c>
      <c r="EP66" s="24">
        <v>0</v>
      </c>
      <c r="EQ66" s="24">
        <v>0</v>
      </c>
      <c r="ER66" s="24">
        <v>0</v>
      </c>
      <c r="ES66" s="24">
        <v>0</v>
      </c>
      <c r="ET66" s="24">
        <v>0</v>
      </c>
      <c r="EU66" s="24">
        <v>0</v>
      </c>
      <c r="EV66">
        <v>53.73</v>
      </c>
      <c r="EW66">
        <v>66.8</v>
      </c>
      <c r="EX66">
        <v>72.930000000000007</v>
      </c>
      <c r="EY66">
        <v>72.17</v>
      </c>
      <c r="EZ66">
        <v>75.349999999999994</v>
      </c>
      <c r="FA66">
        <v>76.42</v>
      </c>
      <c r="FD66">
        <v>94</v>
      </c>
      <c r="FE66">
        <v>11.16</v>
      </c>
      <c r="FF66">
        <v>24.986000000000001</v>
      </c>
      <c r="FG66">
        <v>72.361000000000004</v>
      </c>
      <c r="FH66" s="22" t="s">
        <v>147</v>
      </c>
      <c r="FI66" s="43">
        <v>71801.437480721681</v>
      </c>
      <c r="FJ66" s="43">
        <v>73632.165641189989</v>
      </c>
      <c r="FK66" s="43">
        <v>68790.960590400005</v>
      </c>
      <c r="FL66" s="43">
        <v>70155.072</v>
      </c>
      <c r="FM66" s="43">
        <v>72994.92</v>
      </c>
      <c r="FN66" s="23"/>
      <c r="FO66" s="23"/>
      <c r="FP66" s="23"/>
      <c r="FQ66" s="23"/>
      <c r="FR66" s="23"/>
      <c r="FS66" s="23"/>
      <c r="FT66" s="23"/>
      <c r="FU66" s="23"/>
      <c r="FV66" s="14">
        <v>0</v>
      </c>
      <c r="FW66" s="14">
        <v>0</v>
      </c>
      <c r="FX66" s="14">
        <v>0</v>
      </c>
      <c r="FY66" s="14">
        <v>0</v>
      </c>
      <c r="FZ66" s="102">
        <v>0</v>
      </c>
      <c r="GA66" s="102">
        <v>0</v>
      </c>
      <c r="GB66" s="102">
        <v>0</v>
      </c>
      <c r="GC66" s="102">
        <v>0</v>
      </c>
      <c r="GD66" s="102">
        <v>0</v>
      </c>
      <c r="GE66" s="102">
        <v>0</v>
      </c>
      <c r="GF66" s="102">
        <v>0</v>
      </c>
      <c r="GG66" s="102">
        <v>0</v>
      </c>
    </row>
    <row r="67" spans="1:189" x14ac:dyDescent="0.35">
      <c r="A67" t="s">
        <v>533</v>
      </c>
      <c r="B67" s="22" t="s">
        <v>150</v>
      </c>
      <c r="C67" s="22" t="s">
        <v>14</v>
      </c>
      <c r="D67" s="22" t="s">
        <v>540</v>
      </c>
      <c r="F67" s="22" t="s">
        <v>151</v>
      </c>
      <c r="G67" s="24">
        <v>846583.79184262909</v>
      </c>
      <c r="H67" s="24">
        <v>838564.70529513899</v>
      </c>
      <c r="I67" s="24">
        <v>734271.183944989</v>
      </c>
      <c r="J67" s="24">
        <v>874156.11590013094</v>
      </c>
      <c r="K67" s="24">
        <v>1108571.5172853798</v>
      </c>
      <c r="L67" s="24">
        <v>703743.74785110308</v>
      </c>
      <c r="M67" s="24">
        <v>709600.86861577001</v>
      </c>
      <c r="N67" s="24">
        <v>678794.34394275199</v>
      </c>
      <c r="O67" s="24">
        <v>708159.697795521</v>
      </c>
      <c r="P67" s="24">
        <v>769633.17233967199</v>
      </c>
      <c r="Q67" s="43">
        <v>904748.94148025615</v>
      </c>
      <c r="R67" s="43">
        <v>912278.98892740672</v>
      </c>
      <c r="S67" s="43">
        <v>872673.42131319107</v>
      </c>
      <c r="T67" s="43">
        <v>910426.1869975935</v>
      </c>
      <c r="U67" s="43">
        <v>989457.88169152872</v>
      </c>
      <c r="V67" s="23">
        <v>24175.583314011332</v>
      </c>
      <c r="W67" s="23">
        <v>23405.706099576593</v>
      </c>
      <c r="X67" s="23">
        <v>20398.060987095141</v>
      </c>
      <c r="Y67" s="23">
        <v>24315.61855118733</v>
      </c>
      <c r="Z67" s="23">
        <v>30447.883707447298</v>
      </c>
      <c r="AA67" s="23">
        <v>20096.552487567016</v>
      </c>
      <c r="AB67" s="23">
        <v>19806.115466044346</v>
      </c>
      <c r="AC67" s="23">
        <v>18856.913805399738</v>
      </c>
      <c r="AD67" s="23">
        <v>19698.24470905749</v>
      </c>
      <c r="AE67" s="23">
        <v>21138.646414238952</v>
      </c>
      <c r="AF67" s="39">
        <v>25836.584191403224</v>
      </c>
      <c r="AG67" s="39">
        <v>25463.191761855258</v>
      </c>
      <c r="AH67" s="39">
        <v>24242.87655430728</v>
      </c>
      <c r="AI67" s="39">
        <v>25324.510667353825</v>
      </c>
      <c r="AJ67" s="39">
        <v>27176.323805372653</v>
      </c>
      <c r="AK67" s="23">
        <v>45212.912499999999</v>
      </c>
      <c r="AL67" s="23">
        <v>45847.945833329999</v>
      </c>
      <c r="AM67" s="23">
        <v>48801.875</v>
      </c>
      <c r="AN67" s="23">
        <v>51840.425000000003</v>
      </c>
      <c r="AO67" s="23">
        <v>0</v>
      </c>
      <c r="AP67" s="39">
        <v>54883.383097042941</v>
      </c>
      <c r="AQ67" s="39">
        <v>54670.178816324871</v>
      </c>
      <c r="AR67" s="39">
        <v>57445.719710174999</v>
      </c>
      <c r="AS67" s="39">
        <v>58283.153018999998</v>
      </c>
      <c r="AT67" s="39">
        <v>0</v>
      </c>
      <c r="AU67" s="23">
        <v>5.3406310100000001</v>
      </c>
      <c r="AV67" s="23">
        <v>5.4674267799999994</v>
      </c>
      <c r="AW67" s="23">
        <v>6.6462988899999997</v>
      </c>
      <c r="AX67" s="23">
        <v>5.9683690099999991</v>
      </c>
      <c r="AY67" s="23">
        <v>0</v>
      </c>
      <c r="AZ67" s="23">
        <v>1291.1286621100003</v>
      </c>
      <c r="BA67" s="23">
        <v>1279.6907959</v>
      </c>
      <c r="BB67" s="23">
        <v>1355.7165527300001</v>
      </c>
      <c r="BC67" s="23">
        <v>1441.9987793000003</v>
      </c>
      <c r="BD67" s="23">
        <v>0</v>
      </c>
      <c r="BE67" s="39">
        <v>1567.2847660534069</v>
      </c>
      <c r="BF67" s="39">
        <v>1525.9336785945757</v>
      </c>
      <c r="BG67" s="39">
        <v>1595.8426411807388</v>
      </c>
      <c r="BH67" s="39">
        <v>1621.2103875914042</v>
      </c>
      <c r="BI67" s="39">
        <v>0</v>
      </c>
      <c r="BJ67" s="23">
        <v>907.64404829999989</v>
      </c>
      <c r="BK67" s="23">
        <v>944.23201127999982</v>
      </c>
      <c r="BL67" s="23">
        <v>1061.39789615</v>
      </c>
      <c r="BM67" s="23">
        <v>1110.10437611</v>
      </c>
      <c r="BN67" s="23">
        <v>0</v>
      </c>
      <c r="BO67" s="39">
        <v>1101.7776397085643</v>
      </c>
      <c r="BP67" s="39">
        <v>1125.9246616725979</v>
      </c>
      <c r="BQ67" s="39">
        <v>1249.3939227376475</v>
      </c>
      <c r="BR67" s="39">
        <v>1248.0681479729508</v>
      </c>
      <c r="BS67" s="39">
        <v>0</v>
      </c>
      <c r="BT67" s="23">
        <v>383.48453643000005</v>
      </c>
      <c r="BU67" s="23">
        <v>335.45880846</v>
      </c>
      <c r="BV67" s="23">
        <v>294.31870795000003</v>
      </c>
      <c r="BW67" s="23">
        <v>331.89435057000003</v>
      </c>
      <c r="BX67" s="23">
        <v>0</v>
      </c>
      <c r="BY67" s="39">
        <v>465.50703241423815</v>
      </c>
      <c r="BZ67" s="39">
        <v>400.00904534935944</v>
      </c>
      <c r="CA67" s="39">
        <v>346.44877891180528</v>
      </c>
      <c r="CB67" s="39">
        <v>373.14218045883962</v>
      </c>
      <c r="CC67" s="39">
        <v>0</v>
      </c>
      <c r="CD67" s="23">
        <v>0</v>
      </c>
      <c r="CE67" s="23">
        <v>0</v>
      </c>
      <c r="CF67" s="23">
        <v>0</v>
      </c>
      <c r="CG67" s="23">
        <v>0</v>
      </c>
      <c r="CH67" s="23">
        <v>0</v>
      </c>
      <c r="CI67" s="39">
        <v>0</v>
      </c>
      <c r="CJ67" s="39">
        <v>0</v>
      </c>
      <c r="CK67" s="39">
        <v>0</v>
      </c>
      <c r="CL67" s="39">
        <v>0</v>
      </c>
      <c r="CM67" s="39">
        <v>0</v>
      </c>
      <c r="CN67" s="23">
        <v>205.26819397999998</v>
      </c>
      <c r="CO67" s="23">
        <v>145.93687732999999</v>
      </c>
      <c r="CP67" s="23">
        <v>136.67765213000001</v>
      </c>
      <c r="CQ67" s="23">
        <v>146.45364870999998</v>
      </c>
      <c r="CR67" s="23">
        <v>0</v>
      </c>
      <c r="CS67" s="39">
        <v>249.17246655681521</v>
      </c>
      <c r="CT67" s="39">
        <v>174.01859635175032</v>
      </c>
      <c r="CU67" s="39">
        <v>160.88615642134209</v>
      </c>
      <c r="CV67" s="39">
        <v>164.65490817167878</v>
      </c>
      <c r="CW67" s="39">
        <v>0</v>
      </c>
      <c r="CX67" s="31"/>
      <c r="CY67" s="31"/>
      <c r="CZ67" s="31"/>
      <c r="DA67" s="31"/>
      <c r="DB67" s="31"/>
      <c r="DC67" s="39"/>
      <c r="DD67" s="39"/>
      <c r="DE67" s="39"/>
      <c r="DF67" s="39"/>
      <c r="DG67" s="39"/>
      <c r="DH67" s="39"/>
      <c r="DI67" s="39"/>
      <c r="DJ67" s="39"/>
      <c r="DK67" s="39"/>
      <c r="DL67" s="39"/>
      <c r="DM67" s="24">
        <v>34611.514000000003</v>
      </c>
      <c r="DN67" s="24">
        <v>35424.752</v>
      </c>
      <c r="DO67" s="24">
        <v>36229.972000000002</v>
      </c>
      <c r="DP67" s="24">
        <v>35764.241000000002</v>
      </c>
      <c r="DQ67" s="24">
        <v>36408.82</v>
      </c>
      <c r="DR67" s="24">
        <v>36947.025000000001</v>
      </c>
      <c r="DS67" s="24">
        <v>35018.132999999994</v>
      </c>
      <c r="DT67" s="24">
        <v>35827.362000000001</v>
      </c>
      <c r="DU67" s="24">
        <v>35997.106500000002</v>
      </c>
      <c r="DV67" s="24">
        <v>35950.396000000001</v>
      </c>
      <c r="DW67" s="24">
        <v>0</v>
      </c>
      <c r="DX67" s="24">
        <v>2430</v>
      </c>
      <c r="DY67" s="24">
        <v>2642</v>
      </c>
      <c r="DZ67" s="24">
        <v>9764</v>
      </c>
      <c r="EA67" s="24">
        <v>12782</v>
      </c>
      <c r="EB67" s="28">
        <v>4395</v>
      </c>
      <c r="EC67" s="28">
        <v>4410</v>
      </c>
      <c r="ED67" s="24">
        <v>263</v>
      </c>
      <c r="EE67" s="24">
        <v>315</v>
      </c>
      <c r="EF67" s="24">
        <v>330</v>
      </c>
      <c r="EG67" s="24">
        <v>333</v>
      </c>
      <c r="EH67" s="24">
        <v>454</v>
      </c>
      <c r="EI67" s="24">
        <v>473</v>
      </c>
      <c r="EJ67" s="24">
        <v>2167</v>
      </c>
      <c r="EK67" s="24">
        <v>2327</v>
      </c>
      <c r="EL67" s="24">
        <v>9434</v>
      </c>
      <c r="EM67" s="24">
        <v>12449</v>
      </c>
      <c r="EN67" s="24">
        <v>3941</v>
      </c>
      <c r="EO67" s="24">
        <v>3937</v>
      </c>
      <c r="EP67" s="24">
        <v>0</v>
      </c>
      <c r="EQ67" s="24">
        <v>0</v>
      </c>
      <c r="ER67" s="24">
        <v>0</v>
      </c>
      <c r="ES67" s="24">
        <v>0</v>
      </c>
      <c r="ET67" s="24">
        <v>0</v>
      </c>
      <c r="EU67" s="24">
        <v>0</v>
      </c>
      <c r="EV67">
        <v>67.25</v>
      </c>
      <c r="EW67">
        <v>68.97</v>
      </c>
      <c r="EX67">
        <v>70.73</v>
      </c>
      <c r="EY67">
        <v>72.599999999999994</v>
      </c>
      <c r="EZ67">
        <v>72.400000000000006</v>
      </c>
      <c r="FA67">
        <v>74.37</v>
      </c>
      <c r="FD67">
        <v>93</v>
      </c>
      <c r="FE67">
        <v>21.48</v>
      </c>
      <c r="FF67">
        <v>27.885000000000002</v>
      </c>
      <c r="FG67">
        <v>56.045999999999999</v>
      </c>
      <c r="FH67" s="22" t="s">
        <v>151</v>
      </c>
      <c r="FI67" s="43">
        <v>26559.855487374309</v>
      </c>
      <c r="FJ67" s="43">
        <v>27640.382179154396</v>
      </c>
      <c r="FK67" s="43">
        <v>26402.827618800002</v>
      </c>
      <c r="FL67" s="43">
        <v>27016.448399999997</v>
      </c>
      <c r="FM67" s="43">
        <v>28814.879999999997</v>
      </c>
      <c r="FN67" s="23"/>
      <c r="FO67" s="23"/>
      <c r="FP67" s="23"/>
      <c r="FQ67" s="23"/>
      <c r="FR67" s="23"/>
      <c r="FS67" s="23"/>
      <c r="FT67" s="23"/>
      <c r="FU67" s="23"/>
      <c r="FV67" s="14">
        <v>0</v>
      </c>
      <c r="FW67" s="14">
        <v>0</v>
      </c>
      <c r="FX67" s="14">
        <v>0</v>
      </c>
      <c r="FY67" s="14">
        <v>0</v>
      </c>
      <c r="FZ67" s="102">
        <v>0</v>
      </c>
      <c r="GA67" s="102">
        <v>0</v>
      </c>
      <c r="GB67" s="102">
        <v>0</v>
      </c>
      <c r="GC67" s="102">
        <v>0</v>
      </c>
      <c r="GD67" s="102">
        <v>0</v>
      </c>
      <c r="GE67" s="102">
        <v>0</v>
      </c>
      <c r="GF67" s="102">
        <v>0</v>
      </c>
      <c r="GG67" s="102">
        <v>0</v>
      </c>
    </row>
    <row r="68" spans="1:189" x14ac:dyDescent="0.35">
      <c r="A68" t="s">
        <v>533</v>
      </c>
      <c r="B68" s="22" t="s">
        <v>152</v>
      </c>
      <c r="C68" s="22" t="s">
        <v>14</v>
      </c>
      <c r="D68" s="22" t="s">
        <v>541</v>
      </c>
      <c r="F68" s="22" t="s">
        <v>153</v>
      </c>
      <c r="G68" s="24">
        <v>376869.492498009</v>
      </c>
      <c r="H68" s="24">
        <v>376837.580397579</v>
      </c>
      <c r="I68" s="24">
        <v>348392.09069521696</v>
      </c>
      <c r="J68" s="24">
        <v>423797.100521555</v>
      </c>
      <c r="K68" s="24">
        <v>466788.42679196602</v>
      </c>
      <c r="L68" s="24">
        <v>345520.84810794098</v>
      </c>
      <c r="M68" s="24">
        <v>350120.63353517698</v>
      </c>
      <c r="N68" s="24">
        <v>336462.24064881</v>
      </c>
      <c r="O68" s="24">
        <v>366348.00792828196</v>
      </c>
      <c r="P68" s="24">
        <v>379708.617460404</v>
      </c>
      <c r="Q68" s="43">
        <v>444209.44774227875</v>
      </c>
      <c r="R68" s="43">
        <v>450123.03633050527</v>
      </c>
      <c r="S68" s="43">
        <v>432563.49630759831</v>
      </c>
      <c r="T68" s="43">
        <v>470985.31730990502</v>
      </c>
      <c r="U68" s="43">
        <v>488162.02029111004</v>
      </c>
      <c r="V68" s="23">
        <v>66836.521995236006</v>
      </c>
      <c r="W68" s="23">
        <v>66070.486812306233</v>
      </c>
      <c r="X68" s="23">
        <v>61273.991659445514</v>
      </c>
      <c r="Y68" s="23">
        <v>77710.08923730909</v>
      </c>
      <c r="Z68" s="23">
        <v>82807.629062289707</v>
      </c>
      <c r="AA68" s="23">
        <v>61276.946593125947</v>
      </c>
      <c r="AB68" s="23">
        <v>61386.236150588738</v>
      </c>
      <c r="AC68" s="23">
        <v>59175.811041213652</v>
      </c>
      <c r="AD68" s="23">
        <v>67175.863999497189</v>
      </c>
      <c r="AE68" s="23">
        <v>67359.789878486219</v>
      </c>
      <c r="AF68" s="39">
        <v>78779.033897723304</v>
      </c>
      <c r="AG68" s="39">
        <v>78919.539034331945</v>
      </c>
      <c r="AH68" s="39">
        <v>76077.766323689531</v>
      </c>
      <c r="AI68" s="39">
        <v>86362.816056485783</v>
      </c>
      <c r="AJ68" s="39">
        <v>86599.275342744848</v>
      </c>
      <c r="AK68" s="23">
        <v>15359.134786840001</v>
      </c>
      <c r="AL68" s="23">
        <v>16578.519568020001</v>
      </c>
      <c r="AM68" s="23">
        <v>19903.001117590004</v>
      </c>
      <c r="AN68" s="23">
        <v>23585.362250549999</v>
      </c>
      <c r="AO68" s="23">
        <v>0</v>
      </c>
      <c r="AP68" s="39">
        <v>18644.259613783091</v>
      </c>
      <c r="AQ68" s="39">
        <v>19768.620225395276</v>
      </c>
      <c r="AR68" s="39">
        <v>23428.24376301884</v>
      </c>
      <c r="AS68" s="39">
        <v>26516.55107104835</v>
      </c>
      <c r="AT68" s="39">
        <v>0</v>
      </c>
      <c r="AU68" s="23">
        <v>4.0754542400000009</v>
      </c>
      <c r="AV68" s="23">
        <v>4.3993816399999996</v>
      </c>
      <c r="AW68" s="23">
        <v>5.7128176699999997</v>
      </c>
      <c r="AX68" s="23">
        <v>5.5652518299999993</v>
      </c>
      <c r="AY68" s="23">
        <v>0</v>
      </c>
      <c r="AZ68" s="23">
        <v>2641.5063476599998</v>
      </c>
      <c r="BA68" s="23">
        <v>2826.0100097700001</v>
      </c>
      <c r="BB68" s="23">
        <v>3367.7565917999991</v>
      </c>
      <c r="BC68" s="23">
        <v>3969.8908691400006</v>
      </c>
      <c r="BD68" s="23">
        <v>0</v>
      </c>
      <c r="BE68" s="39">
        <v>3206.4911728899233</v>
      </c>
      <c r="BF68" s="39">
        <v>3369.80141122341</v>
      </c>
      <c r="BG68" s="39">
        <v>3964.2575459372615</v>
      </c>
      <c r="BH68" s="39">
        <v>4463.2689063567195</v>
      </c>
      <c r="BI68" s="39">
        <v>0</v>
      </c>
      <c r="BJ68" s="23">
        <v>1320.9533380600001</v>
      </c>
      <c r="BK68" s="23">
        <v>1461.32497291</v>
      </c>
      <c r="BL68" s="23">
        <v>2017.8822548799999</v>
      </c>
      <c r="BM68" s="23">
        <v>2500.8152914499997</v>
      </c>
      <c r="BN68" s="23">
        <v>0</v>
      </c>
      <c r="BO68" s="39">
        <v>1603.4885632741455</v>
      </c>
      <c r="BP68" s="39">
        <v>1742.5185823630218</v>
      </c>
      <c r="BQ68" s="39">
        <v>2375.2919006077609</v>
      </c>
      <c r="BR68" s="39">
        <v>2811.6166158714054</v>
      </c>
      <c r="BS68" s="39">
        <v>0</v>
      </c>
      <c r="BT68" s="23">
        <v>1320.55292801</v>
      </c>
      <c r="BU68" s="23">
        <v>1364.6850699700003</v>
      </c>
      <c r="BV68" s="23">
        <v>1349.87419348</v>
      </c>
      <c r="BW68" s="23">
        <v>1469.0756369100002</v>
      </c>
      <c r="BX68" s="23">
        <v>0</v>
      </c>
      <c r="BY68" s="39">
        <v>1603.0025105747079</v>
      </c>
      <c r="BZ68" s="39">
        <v>1627.2828683415387</v>
      </c>
      <c r="CA68" s="39">
        <v>1588.9654764832421</v>
      </c>
      <c r="CB68" s="39">
        <v>1651.652357065175</v>
      </c>
      <c r="CC68" s="39">
        <v>0</v>
      </c>
      <c r="CD68" s="23">
        <v>0</v>
      </c>
      <c r="CE68" s="23">
        <v>0</v>
      </c>
      <c r="CF68" s="23">
        <v>0</v>
      </c>
      <c r="CG68" s="23">
        <v>0</v>
      </c>
      <c r="CH68" s="23">
        <v>0</v>
      </c>
      <c r="CI68" s="39">
        <v>0</v>
      </c>
      <c r="CJ68" s="39">
        <v>0</v>
      </c>
      <c r="CK68" s="39">
        <v>0</v>
      </c>
      <c r="CL68" s="39">
        <v>0</v>
      </c>
      <c r="CM68" s="39">
        <v>0</v>
      </c>
      <c r="CN68" s="23">
        <v>767.90452939000011</v>
      </c>
      <c r="CO68" s="23">
        <v>803.63525093999999</v>
      </c>
      <c r="CP68" s="23">
        <v>822.53168126000003</v>
      </c>
      <c r="CQ68" s="23">
        <v>893.21600199999989</v>
      </c>
      <c r="CR68" s="23">
        <v>0</v>
      </c>
      <c r="CS68" s="39">
        <v>932.14960368823495</v>
      </c>
      <c r="CT68" s="39">
        <v>958.27374756782774</v>
      </c>
      <c r="CU68" s="39">
        <v>968.21944678152147</v>
      </c>
      <c r="CV68" s="39">
        <v>1004.2248867285598</v>
      </c>
      <c r="CW68" s="39">
        <v>0</v>
      </c>
      <c r="CX68" s="31"/>
      <c r="CY68" s="31"/>
      <c r="CZ68" s="31"/>
      <c r="DA68" s="31"/>
      <c r="DB68" s="31"/>
      <c r="DC68" s="39"/>
      <c r="DD68" s="39"/>
      <c r="DE68" s="39"/>
      <c r="DF68" s="39"/>
      <c r="DG68" s="39"/>
      <c r="DH68" s="39"/>
      <c r="DI68" s="39"/>
      <c r="DJ68" s="39"/>
      <c r="DK68" s="39"/>
      <c r="DL68" s="39"/>
      <c r="DM68" s="24">
        <v>5789.7820000000002</v>
      </c>
      <c r="DN68" s="24">
        <v>5839.2910000000002</v>
      </c>
      <c r="DO68" s="24">
        <v>5893.5190000000002</v>
      </c>
      <c r="DP68" s="24">
        <v>5926.22</v>
      </c>
      <c r="DQ68" s="24">
        <v>5975.6880000000001</v>
      </c>
      <c r="DR68" s="24">
        <v>6014.723</v>
      </c>
      <c r="DS68" s="24">
        <v>5814.5365000000002</v>
      </c>
      <c r="DT68" s="24">
        <v>5866.4050000000007</v>
      </c>
      <c r="DU68" s="24">
        <v>5909.8694999999989</v>
      </c>
      <c r="DV68" s="24">
        <v>5941.0605000000005</v>
      </c>
      <c r="DW68" s="24">
        <v>0</v>
      </c>
      <c r="DX68" s="24"/>
      <c r="DY68" s="24"/>
      <c r="DZ68" s="24"/>
      <c r="EA68" s="24"/>
      <c r="EB68" s="28"/>
      <c r="EC68" s="28">
        <v>5</v>
      </c>
      <c r="ED68" s="24"/>
      <c r="EE68" s="24"/>
      <c r="EF68" s="24"/>
      <c r="EG68" s="24"/>
      <c r="EH68" s="24"/>
      <c r="EI68" s="24">
        <v>0</v>
      </c>
      <c r="EJ68" s="24"/>
      <c r="EK68" s="24"/>
      <c r="EL68" s="24"/>
      <c r="EM68" s="24"/>
      <c r="EN68" s="24"/>
      <c r="EO68" s="24">
        <v>5</v>
      </c>
      <c r="EP68" s="24"/>
      <c r="EQ68" s="24"/>
      <c r="ER68" s="24"/>
      <c r="ES68" s="24"/>
      <c r="ET68" s="24"/>
      <c r="EU68" s="24">
        <v>0</v>
      </c>
      <c r="EV68">
        <v>70.14</v>
      </c>
      <c r="EW68">
        <v>81.540000000000006</v>
      </c>
      <c r="EX68">
        <v>86.54</v>
      </c>
      <c r="EY68">
        <v>87.6</v>
      </c>
      <c r="EZ68">
        <v>87.9</v>
      </c>
      <c r="FA68">
        <v>88.51</v>
      </c>
      <c r="FD68">
        <v>94</v>
      </c>
      <c r="FE68">
        <v>26.48</v>
      </c>
      <c r="FF68">
        <v>24.34</v>
      </c>
      <c r="FG68">
        <v>61.82</v>
      </c>
      <c r="FH68" s="22" t="s">
        <v>153</v>
      </c>
      <c r="FI68" s="43">
        <v>68657.469212335054</v>
      </c>
      <c r="FJ68" s="43">
        <v>70245.68223356278</v>
      </c>
      <c r="FK68" s="43">
        <v>65047.715301600001</v>
      </c>
      <c r="FL68" s="43">
        <v>70829.64</v>
      </c>
      <c r="FM68" s="43">
        <v>69955.199999999997</v>
      </c>
      <c r="FN68" s="23"/>
      <c r="FO68" s="23"/>
      <c r="FP68" s="23"/>
      <c r="FQ68" s="23"/>
      <c r="FR68" s="23"/>
      <c r="FS68" s="23"/>
      <c r="FT68" s="23"/>
      <c r="FU68" s="23"/>
      <c r="FV68" s="14">
        <v>0</v>
      </c>
      <c r="FW68" s="14">
        <v>0</v>
      </c>
      <c r="FX68" s="14">
        <v>0</v>
      </c>
      <c r="FY68" s="14">
        <v>0</v>
      </c>
      <c r="FZ68" s="102">
        <v>0</v>
      </c>
      <c r="GA68" s="102">
        <v>0</v>
      </c>
      <c r="GB68" s="102">
        <v>0</v>
      </c>
      <c r="GC68" s="102">
        <v>0</v>
      </c>
      <c r="GD68" s="102">
        <v>0</v>
      </c>
      <c r="GE68" s="102">
        <v>0</v>
      </c>
      <c r="GF68" s="102">
        <v>0</v>
      </c>
      <c r="GG68" s="102">
        <v>0</v>
      </c>
    </row>
    <row r="69" spans="1:189" x14ac:dyDescent="0.35">
      <c r="A69" t="s">
        <v>533</v>
      </c>
      <c r="B69" s="22" t="s">
        <v>154</v>
      </c>
      <c r="C69" s="22" t="s">
        <v>14</v>
      </c>
      <c r="D69" s="22" t="s">
        <v>539</v>
      </c>
      <c r="F69" s="22" t="s">
        <v>155</v>
      </c>
      <c r="G69" s="24">
        <v>1655.3543038699802</v>
      </c>
      <c r="H69" s="24">
        <v>1616.1887023396398</v>
      </c>
      <c r="I69" s="24">
        <v>1541.24788399351</v>
      </c>
      <c r="J69" s="24">
        <v>1855.3828331164998</v>
      </c>
      <c r="K69" s="24">
        <v>0</v>
      </c>
      <c r="L69" s="24">
        <v>1478.18633832774</v>
      </c>
      <c r="M69" s="24">
        <v>1508.7210139342501</v>
      </c>
      <c r="N69" s="24">
        <v>1408.4225864217001</v>
      </c>
      <c r="O69" s="24">
        <v>1527.61840178175</v>
      </c>
      <c r="P69" s="24">
        <v>0</v>
      </c>
      <c r="Q69" s="43">
        <v>1900.3899203315705</v>
      </c>
      <c r="R69" s="43">
        <v>1939.6459926132641</v>
      </c>
      <c r="S69" s="43">
        <v>1810.7000568217131</v>
      </c>
      <c r="T69" s="43">
        <v>1963.9409035151011</v>
      </c>
      <c r="U69" s="43">
        <v>0</v>
      </c>
      <c r="V69" s="23">
        <v>48464.524647791884</v>
      </c>
      <c r="W69" s="23">
        <v>47287.398394863347</v>
      </c>
      <c r="X69" s="23">
        <v>45321.489222616088</v>
      </c>
      <c r="Y69" s="23">
        <v>54982.451714816983</v>
      </c>
      <c r="Z69" s="23">
        <v>0</v>
      </c>
      <c r="AA69" s="23">
        <v>43277.501414912287</v>
      </c>
      <c r="AB69" s="23">
        <v>44143.045641472563</v>
      </c>
      <c r="AC69" s="23">
        <v>41415.666963322146</v>
      </c>
      <c r="AD69" s="23">
        <v>45269.474048948126</v>
      </c>
      <c r="AE69" s="23">
        <v>0</v>
      </c>
      <c r="AF69" s="39">
        <v>55638.538480254581</v>
      </c>
      <c r="AG69" s="39">
        <v>56751.301791013604</v>
      </c>
      <c r="AH69" s="39">
        <v>53244.921834378452</v>
      </c>
      <c r="AI69" s="39">
        <v>58199.463728407376</v>
      </c>
      <c r="AJ69" s="39">
        <v>0</v>
      </c>
      <c r="AK69" s="23">
        <v>137.05620712000001</v>
      </c>
      <c r="AL69" s="23">
        <v>131.72335018000001</v>
      </c>
      <c r="AM69" s="23">
        <v>130.68121338</v>
      </c>
      <c r="AN69" s="23">
        <v>139.43445335999999</v>
      </c>
      <c r="AO69" s="23">
        <v>0</v>
      </c>
      <c r="AP69" s="39">
        <v>166.37079774930723</v>
      </c>
      <c r="AQ69" s="39">
        <v>157.07004921888637</v>
      </c>
      <c r="AR69" s="39">
        <v>153.82762148407312</v>
      </c>
      <c r="AS69" s="39">
        <v>156.76336722358079</v>
      </c>
      <c r="AT69" s="39">
        <v>0</v>
      </c>
      <c r="AU69" s="23">
        <v>8.2778492000000004</v>
      </c>
      <c r="AV69" s="23">
        <v>8.1480159800000003</v>
      </c>
      <c r="AW69" s="23">
        <v>8.4814739200000009</v>
      </c>
      <c r="AX69" s="23">
        <v>7.9752783800000007</v>
      </c>
      <c r="AY69" s="23">
        <v>0</v>
      </c>
      <c r="AZ69" s="23">
        <v>4012.6540527300008</v>
      </c>
      <c r="BA69" s="23">
        <v>3854.0952148400002</v>
      </c>
      <c r="BB69" s="23">
        <v>3842.7739257799999</v>
      </c>
      <c r="BC69" s="23">
        <v>4131.9418945300004</v>
      </c>
      <c r="BD69" s="23">
        <v>0</v>
      </c>
      <c r="BE69" s="39">
        <v>4870.9100439367312</v>
      </c>
      <c r="BF69" s="39">
        <v>4595.7146114334673</v>
      </c>
      <c r="BG69" s="39">
        <v>4523.410501131907</v>
      </c>
      <c r="BH69" s="39">
        <v>4645.4596331821886</v>
      </c>
      <c r="BI69" s="39">
        <v>0</v>
      </c>
      <c r="BJ69" s="23">
        <v>3566.7536858599997</v>
      </c>
      <c r="BK69" s="23">
        <v>3421.6338267600004</v>
      </c>
      <c r="BL69" s="23">
        <v>3448.6779147699999</v>
      </c>
      <c r="BM69" s="23">
        <v>3642.0676817899998</v>
      </c>
      <c r="BN69" s="23">
        <v>0</v>
      </c>
      <c r="BO69" s="39">
        <v>4329.6372237432015</v>
      </c>
      <c r="BP69" s="39">
        <v>4080.0373877812326</v>
      </c>
      <c r="BQ69" s="39">
        <v>4059.5117475004436</v>
      </c>
      <c r="BR69" s="39">
        <v>4094.703853282861</v>
      </c>
      <c r="BS69" s="39">
        <v>0</v>
      </c>
      <c r="BT69" s="23">
        <v>445.90022511000006</v>
      </c>
      <c r="BU69" s="23">
        <v>432.46170208000001</v>
      </c>
      <c r="BV69" s="23">
        <v>394.09601172999999</v>
      </c>
      <c r="BW69" s="23">
        <v>489.87444128999988</v>
      </c>
      <c r="BX69" s="23">
        <v>0</v>
      </c>
      <c r="BY69" s="39">
        <v>541.27264811285534</v>
      </c>
      <c r="BZ69" s="39">
        <v>515.67759807328775</v>
      </c>
      <c r="CA69" s="39">
        <v>463.89875447899118</v>
      </c>
      <c r="CB69" s="39">
        <v>550.75603685352098</v>
      </c>
      <c r="CC69" s="39">
        <v>0</v>
      </c>
      <c r="CD69" s="23"/>
      <c r="CE69" s="23"/>
      <c r="CF69" s="23"/>
      <c r="CG69" s="23"/>
      <c r="CH69" s="23"/>
      <c r="CI69" s="39">
        <v>0</v>
      </c>
      <c r="CJ69" s="39">
        <v>0</v>
      </c>
      <c r="CK69" s="39">
        <v>0</v>
      </c>
      <c r="CL69" s="39">
        <v>0</v>
      </c>
      <c r="CM69" s="39">
        <v>0</v>
      </c>
      <c r="CN69" s="23">
        <v>445.90022625</v>
      </c>
      <c r="CO69" s="23">
        <v>432.46170065999996</v>
      </c>
      <c r="CP69" s="23">
        <v>394.09607041999999</v>
      </c>
      <c r="CQ69" s="23">
        <v>489.87438695000003</v>
      </c>
      <c r="CR69" s="23">
        <v>0</v>
      </c>
      <c r="CS69" s="39">
        <v>541.27264949668688</v>
      </c>
      <c r="CT69" s="39">
        <v>515.677596380046</v>
      </c>
      <c r="CU69" s="39">
        <v>463.89882356423209</v>
      </c>
      <c r="CV69" s="39">
        <v>550.75597576014604</v>
      </c>
      <c r="CW69" s="39">
        <v>0</v>
      </c>
      <c r="CX69" s="31"/>
      <c r="CY69" s="31"/>
      <c r="CZ69" s="31"/>
      <c r="DA69" s="31"/>
      <c r="DB69" s="31"/>
      <c r="DC69" s="39"/>
      <c r="DD69" s="39"/>
      <c r="DE69" s="39"/>
      <c r="DF69" s="39"/>
      <c r="DG69" s="39"/>
      <c r="DH69" s="39"/>
      <c r="DI69" s="39"/>
      <c r="DJ69" s="39"/>
      <c r="DK69" s="39"/>
      <c r="DL69" s="39"/>
      <c r="DM69" s="24">
        <v>34.149000000000001</v>
      </c>
      <c r="DN69" s="24">
        <v>34.162999999999997</v>
      </c>
      <c r="DO69" s="24">
        <v>34.192</v>
      </c>
      <c r="DP69" s="24">
        <v>33.822000000000003</v>
      </c>
      <c r="DQ69" s="24">
        <v>33.659999999999997</v>
      </c>
      <c r="DR69" s="24">
        <v>33.642000000000003</v>
      </c>
      <c r="DS69" s="24">
        <v>34.155999999999999</v>
      </c>
      <c r="DT69" s="24">
        <v>34.177499999999995</v>
      </c>
      <c r="DU69" s="24">
        <v>34.006999999999998</v>
      </c>
      <c r="DV69" s="24">
        <v>33.745500000000007</v>
      </c>
      <c r="DW69" s="24">
        <v>0</v>
      </c>
      <c r="DX69" s="24"/>
      <c r="DY69" s="24"/>
      <c r="DZ69" s="24"/>
      <c r="EA69" s="24"/>
      <c r="EB69" s="28"/>
      <c r="EC69" s="28"/>
      <c r="ED69" s="24"/>
      <c r="EE69" s="24"/>
      <c r="EF69" s="24"/>
      <c r="EG69" s="24"/>
      <c r="EH69" s="24"/>
      <c r="EI69" s="24"/>
      <c r="EJ69" s="24"/>
      <c r="EK69" s="24"/>
      <c r="EL69" s="24"/>
      <c r="EM69" s="24"/>
      <c r="EN69" s="24"/>
      <c r="EO69" s="24"/>
      <c r="EP69" s="24"/>
      <c r="EQ69" s="24"/>
      <c r="ER69" s="24"/>
      <c r="ES69" s="24"/>
      <c r="ET69" s="24"/>
      <c r="EU69" s="24"/>
      <c r="EV69">
        <v>72.95</v>
      </c>
      <c r="EW69">
        <v>75.25</v>
      </c>
      <c r="EX69">
        <v>79.36</v>
      </c>
      <c r="EY69">
        <v>80.739999999999995</v>
      </c>
      <c r="EZ69">
        <v>77.209999999999994</v>
      </c>
      <c r="FA69">
        <v>77.11</v>
      </c>
      <c r="FD69">
        <v>29</v>
      </c>
      <c r="FE69">
        <v>33.840000000000003</v>
      </c>
      <c r="FF69">
        <v>60.18</v>
      </c>
      <c r="FG69">
        <v>80.837999999999994</v>
      </c>
      <c r="FH69" s="22" t="s">
        <v>155</v>
      </c>
      <c r="FI69" s="43">
        <v>51286.741057658342</v>
      </c>
      <c r="FJ69" s="43">
        <v>52931.689600201193</v>
      </c>
      <c r="FK69" s="43">
        <v>48791.672081999997</v>
      </c>
      <c r="FL69" s="43">
        <v>52976.073599999996</v>
      </c>
      <c r="FM69" s="43">
        <v>0</v>
      </c>
      <c r="FN69" s="23"/>
      <c r="FO69" s="23"/>
      <c r="FP69" s="23"/>
      <c r="FQ69" s="23"/>
      <c r="FR69" s="23"/>
      <c r="FS69" s="23"/>
      <c r="FT69" s="23"/>
      <c r="FU69" s="23"/>
      <c r="FV69" s="14">
        <v>0</v>
      </c>
      <c r="FW69" s="14">
        <v>0</v>
      </c>
      <c r="FX69" s="14">
        <v>0</v>
      </c>
      <c r="FY69" s="14">
        <v>0</v>
      </c>
      <c r="FZ69" s="102">
        <v>0</v>
      </c>
      <c r="GA69" s="102">
        <v>0</v>
      </c>
      <c r="GB69" s="102">
        <v>0</v>
      </c>
      <c r="GC69" s="102">
        <v>0</v>
      </c>
      <c r="GD69" s="102">
        <v>0</v>
      </c>
      <c r="GE69" s="102">
        <v>0</v>
      </c>
      <c r="GF69" s="102">
        <v>0</v>
      </c>
      <c r="GG69" s="102">
        <v>0</v>
      </c>
    </row>
    <row r="70" spans="1:189" x14ac:dyDescent="0.35">
      <c r="A70" t="s">
        <v>533</v>
      </c>
      <c r="B70" s="22" t="s">
        <v>156</v>
      </c>
      <c r="C70" s="22" t="s">
        <v>14</v>
      </c>
      <c r="D70" s="22" t="s">
        <v>539</v>
      </c>
      <c r="F70" s="22" t="s">
        <v>157</v>
      </c>
      <c r="G70" s="24">
        <v>106137.924015593</v>
      </c>
      <c r="H70" s="24">
        <v>105711.680180565</v>
      </c>
      <c r="I70" s="24">
        <v>106731.482855496</v>
      </c>
      <c r="J70" s="24">
        <v>118576.48254258299</v>
      </c>
      <c r="K70" s="24">
        <v>115461.71168896499</v>
      </c>
      <c r="L70" s="24">
        <v>97051.840806398803</v>
      </c>
      <c r="M70" s="24">
        <v>99489.061173693291</v>
      </c>
      <c r="N70" s="24">
        <v>96170.604645455402</v>
      </c>
      <c r="O70" s="24">
        <v>100776.35575283501</v>
      </c>
      <c r="P70" s="24">
        <v>102540.39359741</v>
      </c>
      <c r="Q70" s="43">
        <v>124772.05020495303</v>
      </c>
      <c r="R70" s="43">
        <v>127905.39604880181</v>
      </c>
      <c r="S70" s="43">
        <v>123639.11298704917</v>
      </c>
      <c r="T70" s="43">
        <v>129560.37118912541</v>
      </c>
      <c r="U70" s="43">
        <v>131828.25829644792</v>
      </c>
      <c r="V70" s="23">
        <v>19486.393684550509</v>
      </c>
      <c r="W70" s="23">
        <v>19381.890546874612</v>
      </c>
      <c r="X70" s="23">
        <v>19552.091109591129</v>
      </c>
      <c r="Y70" s="23">
        <v>21768.148670802584</v>
      </c>
      <c r="Z70" s="23">
        <v>21256.808427366606</v>
      </c>
      <c r="AA70" s="23">
        <v>17818.234107216696</v>
      </c>
      <c r="AB70" s="23">
        <v>18240.993719768336</v>
      </c>
      <c r="AC70" s="23">
        <v>17617.448701974881</v>
      </c>
      <c r="AD70" s="23">
        <v>18500.419707943249</v>
      </c>
      <c r="AE70" s="23">
        <v>18877.959376166313</v>
      </c>
      <c r="AF70" s="39">
        <v>22907.526350006825</v>
      </c>
      <c r="AG70" s="39">
        <v>23451.035707105406</v>
      </c>
      <c r="AH70" s="39">
        <v>22649.392073983883</v>
      </c>
      <c r="AI70" s="39">
        <v>23784.559648043327</v>
      </c>
      <c r="AJ70" s="39">
        <v>24269.933217946636</v>
      </c>
      <c r="AK70" s="23">
        <v>7075.5734687999984</v>
      </c>
      <c r="AL70" s="23">
        <v>7314.8728294600005</v>
      </c>
      <c r="AM70" s="23">
        <v>7606.2243708299993</v>
      </c>
      <c r="AN70" s="23">
        <v>9197.0863549599999</v>
      </c>
      <c r="AO70" s="23">
        <v>0</v>
      </c>
      <c r="AP70" s="39">
        <v>8588.9492148824374</v>
      </c>
      <c r="AQ70" s="39">
        <v>8722.4279809398995</v>
      </c>
      <c r="AR70" s="39">
        <v>8953.4476546116784</v>
      </c>
      <c r="AS70" s="39">
        <v>10340.100247154429</v>
      </c>
      <c r="AT70" s="39">
        <v>0</v>
      </c>
      <c r="AU70" s="23">
        <v>6.6663980499999997</v>
      </c>
      <c r="AV70" s="23">
        <v>6.919748779999999</v>
      </c>
      <c r="AW70" s="23">
        <v>7.1266727400000009</v>
      </c>
      <c r="AX70" s="23">
        <v>7.7510099400000012</v>
      </c>
      <c r="AY70" s="23">
        <v>0</v>
      </c>
      <c r="AZ70" s="23">
        <v>1299.9112548799999</v>
      </c>
      <c r="BA70" s="23">
        <v>1342.0748291</v>
      </c>
      <c r="BB70" s="23">
        <v>1393.62438965</v>
      </c>
      <c r="BC70" s="23">
        <v>1684.5155029299997</v>
      </c>
      <c r="BD70" s="23">
        <v>0</v>
      </c>
      <c r="BE70" s="39">
        <v>1577.9458444252373</v>
      </c>
      <c r="BF70" s="39">
        <v>1600.3218804722744</v>
      </c>
      <c r="BG70" s="39">
        <v>1640.4647581490999</v>
      </c>
      <c r="BH70" s="39">
        <v>1893.86708963414</v>
      </c>
      <c r="BI70" s="39">
        <v>0</v>
      </c>
      <c r="BJ70" s="23">
        <v>1029.72406</v>
      </c>
      <c r="BK70" s="23">
        <v>1057.76862355</v>
      </c>
      <c r="BL70" s="23">
        <v>1118.68125252</v>
      </c>
      <c r="BM70" s="23">
        <v>1343.1417614299996</v>
      </c>
      <c r="BN70" s="23">
        <v>0</v>
      </c>
      <c r="BO70" s="39">
        <v>1249.9690231020272</v>
      </c>
      <c r="BP70" s="39">
        <v>1261.3084129439212</v>
      </c>
      <c r="BQ70" s="39">
        <v>1316.8233736365953</v>
      </c>
      <c r="BR70" s="39">
        <v>1510.0674195405199</v>
      </c>
      <c r="BS70" s="39">
        <v>0</v>
      </c>
      <c r="BT70" s="23">
        <v>270.18728749000002</v>
      </c>
      <c r="BU70" s="23">
        <v>284.30620707000003</v>
      </c>
      <c r="BV70" s="23">
        <v>274.94304375000002</v>
      </c>
      <c r="BW70" s="23">
        <v>341.37384365999998</v>
      </c>
      <c r="BX70" s="23">
        <v>0</v>
      </c>
      <c r="BY70" s="39">
        <v>327.97693374131887</v>
      </c>
      <c r="BZ70" s="39">
        <v>339.01346934083728</v>
      </c>
      <c r="CA70" s="39">
        <v>323.64127459293076</v>
      </c>
      <c r="CB70" s="39">
        <v>383.79978495006475</v>
      </c>
      <c r="CC70" s="39">
        <v>0</v>
      </c>
      <c r="CD70" s="23">
        <v>0</v>
      </c>
      <c r="CE70" s="23">
        <v>0</v>
      </c>
      <c r="CF70" s="23">
        <v>0</v>
      </c>
      <c r="CG70" s="23">
        <v>0</v>
      </c>
      <c r="CH70" s="23">
        <v>0</v>
      </c>
      <c r="CI70" s="39">
        <v>0</v>
      </c>
      <c r="CJ70" s="39">
        <v>0</v>
      </c>
      <c r="CK70" s="39">
        <v>0</v>
      </c>
      <c r="CL70" s="39">
        <v>0</v>
      </c>
      <c r="CM70" s="39">
        <v>0</v>
      </c>
      <c r="CN70" s="23">
        <v>245.78489126999997</v>
      </c>
      <c r="CO70" s="23">
        <v>257.13275510999995</v>
      </c>
      <c r="CP70" s="23">
        <v>261.32803501000001</v>
      </c>
      <c r="CQ70" s="23">
        <v>326.86519345999994</v>
      </c>
      <c r="CR70" s="23">
        <v>0</v>
      </c>
      <c r="CS70" s="39">
        <v>298.35517335974436</v>
      </c>
      <c r="CT70" s="39">
        <v>306.61120025967705</v>
      </c>
      <c r="CU70" s="39">
        <v>307.61475971149184</v>
      </c>
      <c r="CV70" s="39">
        <v>367.48799970320874</v>
      </c>
      <c r="CW70" s="39">
        <v>0</v>
      </c>
      <c r="CX70" s="31"/>
      <c r="CY70" s="31"/>
      <c r="CZ70" s="31"/>
      <c r="DA70" s="31"/>
      <c r="DB70" s="31"/>
      <c r="DC70" s="39"/>
      <c r="DD70" s="39"/>
      <c r="DE70" s="39"/>
      <c r="DF70" s="39"/>
      <c r="DG70" s="39"/>
      <c r="DH70" s="39"/>
      <c r="DI70" s="39"/>
      <c r="DJ70" s="39"/>
      <c r="DK70" s="39"/>
      <c r="DL70" s="39"/>
      <c r="DM70" s="24">
        <v>5443.1949999999997</v>
      </c>
      <c r="DN70" s="24">
        <v>5450.2960000000003</v>
      </c>
      <c r="DO70" s="24">
        <v>5457.5519999999997</v>
      </c>
      <c r="DP70" s="24">
        <v>5455.8090000000002</v>
      </c>
      <c r="DQ70" s="24">
        <v>5643.4530000000004</v>
      </c>
      <c r="DR70" s="24">
        <v>5795.1989999999996</v>
      </c>
      <c r="DS70" s="24">
        <v>5443.12</v>
      </c>
      <c r="DT70" s="24">
        <v>5450.4210000000003</v>
      </c>
      <c r="DU70" s="24">
        <v>5457.8730000000005</v>
      </c>
      <c r="DV70" s="24">
        <v>5459.7809999999999</v>
      </c>
      <c r="DW70" s="24">
        <v>0</v>
      </c>
      <c r="DX70" s="24">
        <v>955</v>
      </c>
      <c r="DY70" s="24">
        <v>970</v>
      </c>
      <c r="DZ70" s="24">
        <v>1050</v>
      </c>
      <c r="EA70" s="24">
        <v>1089</v>
      </c>
      <c r="EB70" s="28">
        <v>96667</v>
      </c>
      <c r="EC70" s="28">
        <v>105158</v>
      </c>
      <c r="ED70" s="24">
        <v>938</v>
      </c>
      <c r="EE70" s="24">
        <v>965</v>
      </c>
      <c r="EF70" s="24">
        <v>1006</v>
      </c>
      <c r="EG70" s="24">
        <v>1046</v>
      </c>
      <c r="EH70" s="24">
        <v>96563</v>
      </c>
      <c r="EI70" s="24">
        <v>105104</v>
      </c>
      <c r="EJ70" s="24">
        <v>17</v>
      </c>
      <c r="EK70" s="24">
        <v>5</v>
      </c>
      <c r="EL70" s="24">
        <v>44</v>
      </c>
      <c r="EM70" s="24">
        <v>43</v>
      </c>
      <c r="EN70" s="24">
        <v>104</v>
      </c>
      <c r="EO70" s="24">
        <v>54</v>
      </c>
      <c r="EP70" s="24">
        <v>0</v>
      </c>
      <c r="EQ70" s="24">
        <v>0</v>
      </c>
      <c r="ER70" s="24">
        <v>0</v>
      </c>
      <c r="ES70" s="24">
        <v>0</v>
      </c>
      <c r="ET70" s="24">
        <v>0</v>
      </c>
      <c r="EU70" s="24">
        <v>0</v>
      </c>
      <c r="EV70">
        <v>73</v>
      </c>
      <c r="EW70">
        <v>75.64</v>
      </c>
      <c r="EX70">
        <v>81.83</v>
      </c>
      <c r="EY70">
        <v>83.88</v>
      </c>
      <c r="EZ70">
        <v>81.93</v>
      </c>
      <c r="FA70">
        <v>81.75</v>
      </c>
      <c r="FD70">
        <v>65</v>
      </c>
      <c r="FE70">
        <v>56.84</v>
      </c>
      <c r="FF70">
        <v>46.292000000000002</v>
      </c>
      <c r="FG70">
        <v>78.501000000000005</v>
      </c>
      <c r="FH70" s="22" t="s">
        <v>157</v>
      </c>
      <c r="FI70" s="43">
        <v>22335.527466530497</v>
      </c>
      <c r="FJ70" s="43">
        <v>22894.535713535995</v>
      </c>
      <c r="FK70" s="43">
        <v>22659.582330000001</v>
      </c>
      <c r="FL70" s="43">
        <v>23238.867599999998</v>
      </c>
      <c r="FM70" s="43">
        <v>22974.87</v>
      </c>
      <c r="FN70" s="23"/>
      <c r="FO70" s="23"/>
      <c r="FP70" s="23"/>
      <c r="FQ70" s="23"/>
      <c r="FR70" s="23"/>
      <c r="FS70" s="23"/>
      <c r="FT70" s="23"/>
      <c r="FU70" s="23"/>
      <c r="FV70" s="14">
        <v>0</v>
      </c>
      <c r="FW70" s="14">
        <v>0</v>
      </c>
      <c r="FX70" s="14">
        <v>0</v>
      </c>
      <c r="FY70" s="14">
        <v>0</v>
      </c>
      <c r="FZ70" s="102">
        <v>0</v>
      </c>
      <c r="GA70" s="102">
        <v>0</v>
      </c>
      <c r="GB70" s="102">
        <v>0</v>
      </c>
      <c r="GC70" s="102">
        <v>0</v>
      </c>
      <c r="GD70" s="102">
        <v>0</v>
      </c>
      <c r="GE70" s="102">
        <v>0</v>
      </c>
      <c r="GF70" s="102">
        <v>0</v>
      </c>
      <c r="GG70" s="102">
        <v>0</v>
      </c>
    </row>
    <row r="71" spans="1:189" x14ac:dyDescent="0.35">
      <c r="A71" t="s">
        <v>533</v>
      </c>
      <c r="B71" s="22" t="s">
        <v>158</v>
      </c>
      <c r="C71" s="22" t="s">
        <v>14</v>
      </c>
      <c r="D71" s="22" t="s">
        <v>539</v>
      </c>
      <c r="F71" s="22" t="s">
        <v>159</v>
      </c>
      <c r="G71" s="24">
        <v>54177.882425843105</v>
      </c>
      <c r="H71" s="24">
        <v>54386.654313968502</v>
      </c>
      <c r="I71" s="24">
        <v>53734.526854228898</v>
      </c>
      <c r="J71" s="24">
        <v>61832.201543828502</v>
      </c>
      <c r="K71" s="24">
        <v>60063.4754663446</v>
      </c>
      <c r="L71" s="24">
        <v>48702.3501502586</v>
      </c>
      <c r="M71" s="24">
        <v>50417.9777283902</v>
      </c>
      <c r="N71" s="24">
        <v>48279.809918070299</v>
      </c>
      <c r="O71" s="24">
        <v>52252.514022035895</v>
      </c>
      <c r="P71" s="24">
        <v>53538.335168058598</v>
      </c>
      <c r="Q71" s="43">
        <v>62612.847191319022</v>
      </c>
      <c r="R71" s="43">
        <v>64818.49696089582</v>
      </c>
      <c r="S71" s="43">
        <v>62069.619874596807</v>
      </c>
      <c r="T71" s="43">
        <v>67177.018475085148</v>
      </c>
      <c r="U71" s="43">
        <v>68830.099336335101</v>
      </c>
      <c r="V71" s="23">
        <v>26123.747127791055</v>
      </c>
      <c r="W71" s="23">
        <v>26042.446346803168</v>
      </c>
      <c r="X71" s="23">
        <v>25558.429054450586</v>
      </c>
      <c r="Y71" s="23">
        <v>29331.064701004307</v>
      </c>
      <c r="Z71" s="23">
        <v>28439.334098968739</v>
      </c>
      <c r="AA71" s="23">
        <v>23483.529124564026</v>
      </c>
      <c r="AB71" s="23">
        <v>24142.089570835942</v>
      </c>
      <c r="AC71" s="23">
        <v>22963.933411023347</v>
      </c>
      <c r="AD71" s="23">
        <v>24786.791207557173</v>
      </c>
      <c r="AE71" s="23">
        <v>25349.758553351479</v>
      </c>
      <c r="AF71" s="39">
        <v>30190.958260797805</v>
      </c>
      <c r="AG71" s="39">
        <v>31037.618523833415</v>
      </c>
      <c r="AH71" s="39">
        <v>29522.954213502067</v>
      </c>
      <c r="AI71" s="39">
        <v>31866.461586631798</v>
      </c>
      <c r="AJ71" s="39">
        <v>32590.225189151384</v>
      </c>
      <c r="AK71" s="23">
        <v>4484.2593797999998</v>
      </c>
      <c r="AL71" s="23">
        <v>4617.74413981</v>
      </c>
      <c r="AM71" s="23">
        <v>5066.1335012</v>
      </c>
      <c r="AN71" s="23">
        <v>5852.3827164400009</v>
      </c>
      <c r="AO71" s="23">
        <v>5495.3961342499988</v>
      </c>
      <c r="AP71" s="39">
        <v>5443.3857904657561</v>
      </c>
      <c r="AQ71" s="39">
        <v>5506.3077148360208</v>
      </c>
      <c r="AR71" s="39">
        <v>5963.4529436474049</v>
      </c>
      <c r="AS71" s="39">
        <v>6579.7168404391641</v>
      </c>
      <c r="AT71" s="39">
        <v>5720.7073757542485</v>
      </c>
      <c r="AU71" s="23">
        <v>8.2769317600000001</v>
      </c>
      <c r="AV71" s="23">
        <v>8.4991893800000007</v>
      </c>
      <c r="AW71" s="23">
        <v>9.432950970000002</v>
      </c>
      <c r="AX71" s="23">
        <v>9.4777517299999996</v>
      </c>
      <c r="AY71" s="23">
        <v>8.8467416799999992</v>
      </c>
      <c r="AZ71" s="23">
        <v>2169.5788574200001</v>
      </c>
      <c r="BA71" s="23">
        <v>2219.1005859400002</v>
      </c>
      <c r="BB71" s="23">
        <v>2417.2087402299999</v>
      </c>
      <c r="BC71" s="23">
        <v>2774.9865722700001</v>
      </c>
      <c r="BD71" s="23">
        <v>2607.9384765599998</v>
      </c>
      <c r="BE71" s="39">
        <v>2633.6243565602317</v>
      </c>
      <c r="BF71" s="39">
        <v>2646.1082092047909</v>
      </c>
      <c r="BG71" s="39">
        <v>2845.3475562616763</v>
      </c>
      <c r="BH71" s="39">
        <v>3119.8619034717158</v>
      </c>
      <c r="BI71" s="39">
        <v>2714.8639540989598</v>
      </c>
      <c r="BJ71" s="23">
        <v>1570.9679603200002</v>
      </c>
      <c r="BK71" s="23">
        <v>1605.9713993600003</v>
      </c>
      <c r="BL71" s="23">
        <v>1754.2792882400001</v>
      </c>
      <c r="BM71" s="23">
        <v>2031.30789716</v>
      </c>
      <c r="BN71" s="23">
        <v>0</v>
      </c>
      <c r="BO71" s="39">
        <v>1906.9781536286282</v>
      </c>
      <c r="BP71" s="39">
        <v>1914.9984144565055</v>
      </c>
      <c r="BQ71" s="39">
        <v>2064.9992707370434</v>
      </c>
      <c r="BR71" s="39">
        <v>2283.7588426190446</v>
      </c>
      <c r="BS71" s="39">
        <v>0</v>
      </c>
      <c r="BT71" s="23">
        <v>598.61097528999994</v>
      </c>
      <c r="BU71" s="23">
        <v>613.12919162999992</v>
      </c>
      <c r="BV71" s="23">
        <v>657.52707783999995</v>
      </c>
      <c r="BW71" s="23">
        <v>737.54702312000006</v>
      </c>
      <c r="BX71" s="23">
        <v>0</v>
      </c>
      <c r="BY71" s="39">
        <v>726.64629784545673</v>
      </c>
      <c r="BZ71" s="39">
        <v>731.10980077002546</v>
      </c>
      <c r="CA71" s="39">
        <v>773.98903659843108</v>
      </c>
      <c r="CB71" s="39">
        <v>829.20936715335358</v>
      </c>
      <c r="CC71" s="39">
        <v>0</v>
      </c>
      <c r="CD71" s="23">
        <v>0</v>
      </c>
      <c r="CE71" s="23">
        <v>0</v>
      </c>
      <c r="CF71" s="23">
        <v>5.4023653499999984</v>
      </c>
      <c r="CG71" s="23">
        <v>6.1315733199999993</v>
      </c>
      <c r="CH71" s="23">
        <v>0</v>
      </c>
      <c r="CI71" s="39">
        <v>0</v>
      </c>
      <c r="CJ71" s="39">
        <v>0</v>
      </c>
      <c r="CK71" s="39">
        <v>6.3592385675358045</v>
      </c>
      <c r="CL71" s="39">
        <v>6.893605252209599</v>
      </c>
      <c r="CM71" s="39">
        <v>0</v>
      </c>
      <c r="CN71" s="23">
        <v>259.94979702000001</v>
      </c>
      <c r="CO71" s="23">
        <v>258.77635904000005</v>
      </c>
      <c r="CP71" s="23">
        <v>301.52574479000003</v>
      </c>
      <c r="CQ71" s="23">
        <v>357.90119806999996</v>
      </c>
      <c r="CR71" s="23">
        <v>0</v>
      </c>
      <c r="CS71" s="39">
        <v>315.54977343800209</v>
      </c>
      <c r="CT71" s="39">
        <v>308.5710725968799</v>
      </c>
      <c r="CU71" s="39">
        <v>354.93233447706882</v>
      </c>
      <c r="CV71" s="39">
        <v>402.38115896613954</v>
      </c>
      <c r="CW71" s="39">
        <v>0</v>
      </c>
      <c r="CX71" s="31"/>
      <c r="CY71" s="31"/>
      <c r="CZ71" s="31"/>
      <c r="DA71" s="31"/>
      <c r="DB71" s="31"/>
      <c r="DC71" s="39"/>
      <c r="DD71" s="39"/>
      <c r="DE71" s="39"/>
      <c r="DF71" s="39"/>
      <c r="DG71" s="39"/>
      <c r="DH71" s="39"/>
      <c r="DI71" s="39"/>
      <c r="DJ71" s="39"/>
      <c r="DK71" s="39"/>
      <c r="DL71" s="39"/>
      <c r="DM71" s="24">
        <v>2102.297</v>
      </c>
      <c r="DN71" s="24">
        <v>2109.5509999999999</v>
      </c>
      <c r="DO71" s="24">
        <v>2116.252</v>
      </c>
      <c r="DP71" s="24">
        <v>2119.0300000000002</v>
      </c>
      <c r="DQ71" s="24">
        <v>2119.8440000000001</v>
      </c>
      <c r="DR71" s="24">
        <v>2119.674</v>
      </c>
      <c r="DS71" s="24">
        <v>2066.88</v>
      </c>
      <c r="DT71" s="24">
        <v>2080.9079999999999</v>
      </c>
      <c r="DU71" s="24">
        <v>2095.8609999999999</v>
      </c>
      <c r="DV71" s="24">
        <v>2108.9769999999999</v>
      </c>
      <c r="DW71" s="24">
        <v>2107.1799999999998</v>
      </c>
      <c r="DX71" s="24">
        <v>991</v>
      </c>
      <c r="DY71" s="24">
        <v>1049</v>
      </c>
      <c r="DZ71" s="24">
        <v>1100</v>
      </c>
      <c r="EA71" s="24">
        <v>1411</v>
      </c>
      <c r="EB71" s="28">
        <v>9200</v>
      </c>
      <c r="EC71" s="28">
        <v>11820</v>
      </c>
      <c r="ED71" s="24">
        <v>746</v>
      </c>
      <c r="EE71" s="24">
        <v>741</v>
      </c>
      <c r="EF71" s="24">
        <v>823</v>
      </c>
      <c r="EG71" s="24">
        <v>839</v>
      </c>
      <c r="EH71" s="24">
        <v>8705</v>
      </c>
      <c r="EI71" s="24">
        <v>10684</v>
      </c>
      <c r="EJ71" s="24">
        <v>245</v>
      </c>
      <c r="EK71" s="24">
        <v>308</v>
      </c>
      <c r="EL71" s="24">
        <v>277</v>
      </c>
      <c r="EM71" s="24">
        <v>572</v>
      </c>
      <c r="EN71" s="24">
        <v>495</v>
      </c>
      <c r="EO71" s="24">
        <v>1136</v>
      </c>
      <c r="EP71" s="24">
        <v>0</v>
      </c>
      <c r="EQ71" s="24">
        <v>0</v>
      </c>
      <c r="ER71" s="24">
        <v>0</v>
      </c>
      <c r="ES71" s="24">
        <v>0</v>
      </c>
      <c r="ET71" s="24">
        <v>0</v>
      </c>
      <c r="EU71" s="24">
        <v>0</v>
      </c>
      <c r="EV71">
        <v>73.62</v>
      </c>
      <c r="EW71">
        <v>77.44</v>
      </c>
      <c r="EX71">
        <v>81.17</v>
      </c>
      <c r="EY71">
        <v>83.14</v>
      </c>
      <c r="EZ71">
        <v>84.67</v>
      </c>
      <c r="FA71">
        <v>84.35</v>
      </c>
      <c r="FD71">
        <v>80</v>
      </c>
      <c r="FE71">
        <v>42.47</v>
      </c>
      <c r="FF71">
        <v>32.792000000000002</v>
      </c>
      <c r="FG71">
        <v>105.355</v>
      </c>
      <c r="FH71" s="22" t="s">
        <v>159</v>
      </c>
      <c r="FI71" s="43">
        <v>29922.323480977</v>
      </c>
      <c r="FJ71" s="43">
        <v>31074.562536184792</v>
      </c>
      <c r="FK71" s="43">
        <v>29993.047156799999</v>
      </c>
      <c r="FL71" s="43">
        <v>31895.8236</v>
      </c>
      <c r="FM71" s="43">
        <v>30803.19</v>
      </c>
      <c r="FN71" s="23"/>
      <c r="FO71" s="23"/>
      <c r="FP71" s="23"/>
      <c r="FQ71" s="23"/>
      <c r="FR71" s="23"/>
      <c r="FS71" s="23"/>
      <c r="FT71" s="23"/>
      <c r="FU71" s="23"/>
      <c r="FV71" s="14">
        <v>0</v>
      </c>
      <c r="FW71" s="14">
        <v>0</v>
      </c>
      <c r="FX71" s="14">
        <v>0</v>
      </c>
      <c r="FY71" s="14">
        <v>0</v>
      </c>
      <c r="FZ71" s="102">
        <v>0</v>
      </c>
      <c r="GA71" s="102">
        <v>0</v>
      </c>
      <c r="GB71" s="102">
        <v>0</v>
      </c>
      <c r="GC71" s="102">
        <v>0</v>
      </c>
      <c r="GD71" s="102">
        <v>0</v>
      </c>
      <c r="GE71" s="102">
        <v>0</v>
      </c>
      <c r="GF71" s="102">
        <v>0</v>
      </c>
      <c r="GG71" s="102">
        <v>0</v>
      </c>
    </row>
    <row r="72" spans="1:189" x14ac:dyDescent="0.35">
      <c r="A72" t="s">
        <v>533</v>
      </c>
      <c r="B72" s="22" t="s">
        <v>160</v>
      </c>
      <c r="C72" s="22" t="s">
        <v>14</v>
      </c>
      <c r="D72" s="22" t="s">
        <v>539</v>
      </c>
      <c r="F72" s="22" t="s">
        <v>161</v>
      </c>
      <c r="G72" s="24">
        <v>555455.37148708897</v>
      </c>
      <c r="H72" s="24">
        <v>533879.52918845403</v>
      </c>
      <c r="I72" s="24">
        <v>547054.17423587595</v>
      </c>
      <c r="J72" s="24">
        <v>639714.95606946805</v>
      </c>
      <c r="K72" s="24">
        <v>591718.14460214099</v>
      </c>
      <c r="L72" s="24">
        <v>539113.43318175699</v>
      </c>
      <c r="M72" s="24">
        <v>549821.28194673499</v>
      </c>
      <c r="N72" s="24">
        <v>537888.98802575702</v>
      </c>
      <c r="O72" s="24">
        <v>570953.15669363097</v>
      </c>
      <c r="P72" s="24">
        <v>587578.01100574003</v>
      </c>
      <c r="Q72" s="43">
        <v>693096.47083668492</v>
      </c>
      <c r="R72" s="43">
        <v>706862.72434192279</v>
      </c>
      <c r="S72" s="43">
        <v>691522.29634181468</v>
      </c>
      <c r="T72" s="43">
        <v>734030.34233800147</v>
      </c>
      <c r="U72" s="43">
        <v>755403.63252647303</v>
      </c>
      <c r="V72" s="23">
        <v>54589.060386060613</v>
      </c>
      <c r="W72" s="23">
        <v>51939.429744529123</v>
      </c>
      <c r="X72" s="23">
        <v>52837.903977814902</v>
      </c>
      <c r="Y72" s="23">
        <v>61417.680876646875</v>
      </c>
      <c r="Z72" s="23">
        <v>56424.28469866862</v>
      </c>
      <c r="AA72" s="23">
        <v>52983.006861748217</v>
      </c>
      <c r="AB72" s="23">
        <v>53490.351819874588</v>
      </c>
      <c r="AC72" s="23">
        <v>51952.673132834207</v>
      </c>
      <c r="AD72" s="23">
        <v>54816.005848572975</v>
      </c>
      <c r="AE72" s="23">
        <v>56029.495255646078</v>
      </c>
      <c r="AF72" s="39">
        <v>68116.156656428488</v>
      </c>
      <c r="AG72" s="39">
        <v>68768.410854397283</v>
      </c>
      <c r="AH72" s="39">
        <v>66791.536219724323</v>
      </c>
      <c r="AI72" s="39">
        <v>70472.701774062647</v>
      </c>
      <c r="AJ72" s="39">
        <v>72032.791309350694</v>
      </c>
      <c r="AK72" s="23">
        <v>60772.722705009997</v>
      </c>
      <c r="AL72" s="23">
        <v>57831.12747254999</v>
      </c>
      <c r="AM72" s="23">
        <v>61997.485441589997</v>
      </c>
      <c r="AN72" s="23">
        <v>71625.281011340005</v>
      </c>
      <c r="AO72" s="23">
        <v>62500.524383850003</v>
      </c>
      <c r="AP72" s="39">
        <v>73771.240064869155</v>
      </c>
      <c r="AQ72" s="39">
        <v>68959.209024705648</v>
      </c>
      <c r="AR72" s="39">
        <v>72978.551980087534</v>
      </c>
      <c r="AS72" s="39">
        <v>80526.870935429339</v>
      </c>
      <c r="AT72" s="39">
        <v>65063.045883587845</v>
      </c>
      <c r="AU72" s="23">
        <v>10.941062930000001</v>
      </c>
      <c r="AV72" s="23">
        <v>10.832242970000001</v>
      </c>
      <c r="AW72" s="23">
        <v>11.332969670000001</v>
      </c>
      <c r="AX72" s="23">
        <v>11.246695519999999</v>
      </c>
      <c r="AY72" s="23">
        <v>10.666725160000002</v>
      </c>
      <c r="AZ72" s="23">
        <v>6005.0659179699996</v>
      </c>
      <c r="BA72" s="23">
        <v>5652.9897460899992</v>
      </c>
      <c r="BB72" s="23">
        <v>6003.09375</v>
      </c>
      <c r="BC72" s="23">
        <v>6900.7846679699987</v>
      </c>
      <c r="BD72" s="23">
        <v>5979.5805664100008</v>
      </c>
      <c r="BE72" s="39">
        <v>7289.47362767093</v>
      </c>
      <c r="BF72" s="39">
        <v>6740.7591474015762</v>
      </c>
      <c r="BG72" s="39">
        <v>7066.3686785887503</v>
      </c>
      <c r="BH72" s="39">
        <v>7758.4141865053098</v>
      </c>
      <c r="BI72" s="39">
        <v>6224.7433696328108</v>
      </c>
      <c r="BJ72" s="23">
        <v>5091.3723332400004</v>
      </c>
      <c r="BK72" s="23">
        <v>4812.0588301799999</v>
      </c>
      <c r="BL72" s="23">
        <v>5173.4390163299995</v>
      </c>
      <c r="BM72" s="23">
        <v>5929.3373855400005</v>
      </c>
      <c r="BN72" s="23">
        <v>0</v>
      </c>
      <c r="BO72" s="39">
        <v>6180.3525321421466</v>
      </c>
      <c r="BP72" s="39">
        <v>5738.0131637079294</v>
      </c>
      <c r="BQ72" s="39">
        <v>6089.7645360916276</v>
      </c>
      <c r="BR72" s="39">
        <v>6666.2354358149114</v>
      </c>
      <c r="BS72" s="39">
        <v>0</v>
      </c>
      <c r="BT72" s="23">
        <v>913.69382081000003</v>
      </c>
      <c r="BU72" s="23">
        <v>840.93058033000011</v>
      </c>
      <c r="BV72" s="23">
        <v>829.65477850999991</v>
      </c>
      <c r="BW72" s="23">
        <v>971.4473991000001</v>
      </c>
      <c r="BX72" s="23">
        <v>0</v>
      </c>
      <c r="BY72" s="39">
        <v>1109.1213821033125</v>
      </c>
      <c r="BZ72" s="39">
        <v>1002.7455835400905</v>
      </c>
      <c r="CA72" s="39">
        <v>976.6041952792342</v>
      </c>
      <c r="CB72" s="39">
        <v>1092.1788818601481</v>
      </c>
      <c r="CC72" s="39">
        <v>0</v>
      </c>
      <c r="CD72" s="23"/>
      <c r="CE72" s="23"/>
      <c r="CF72" s="23"/>
      <c r="CG72" s="23"/>
      <c r="CH72" s="23"/>
      <c r="CI72" s="39">
        <v>0</v>
      </c>
      <c r="CJ72" s="39">
        <v>0</v>
      </c>
      <c r="CK72" s="39">
        <v>0</v>
      </c>
      <c r="CL72" s="39">
        <v>0</v>
      </c>
      <c r="CM72" s="39">
        <v>0</v>
      </c>
      <c r="CN72" s="23">
        <v>838.23661133999997</v>
      </c>
      <c r="CO72" s="23">
        <v>775.21172474000002</v>
      </c>
      <c r="CP72" s="23">
        <v>770.28784193000001</v>
      </c>
      <c r="CQ72" s="23">
        <v>902.94495058999996</v>
      </c>
      <c r="CR72" s="23">
        <v>0</v>
      </c>
      <c r="CS72" s="39">
        <v>1017.5248291323924</v>
      </c>
      <c r="CT72" s="39">
        <v>924.38086029227952</v>
      </c>
      <c r="CU72" s="39">
        <v>906.72211802653828</v>
      </c>
      <c r="CV72" s="39">
        <v>1015.1629490493251</v>
      </c>
      <c r="CW72" s="39">
        <v>0</v>
      </c>
      <c r="CX72" s="31"/>
      <c r="CY72" s="31"/>
      <c r="CZ72" s="31"/>
      <c r="DA72" s="31"/>
      <c r="DB72" s="31"/>
      <c r="DC72" s="39"/>
      <c r="DD72" s="39"/>
      <c r="DE72" s="39"/>
      <c r="DF72" s="39"/>
      <c r="DG72" s="39"/>
      <c r="DH72" s="39"/>
      <c r="DI72" s="39"/>
      <c r="DJ72" s="39"/>
      <c r="DK72" s="39"/>
      <c r="DL72" s="39"/>
      <c r="DM72" s="24">
        <v>10110.166999999999</v>
      </c>
      <c r="DN72" s="24">
        <v>10214.429</v>
      </c>
      <c r="DO72" s="24">
        <v>10321.414000000001</v>
      </c>
      <c r="DP72" s="24">
        <v>10416.525</v>
      </c>
      <c r="DQ72" s="24">
        <v>10549.347</v>
      </c>
      <c r="DR72" s="24">
        <v>10612.085999999999</v>
      </c>
      <c r="DS72" s="24">
        <v>10120.242</v>
      </c>
      <c r="DT72" s="24">
        <v>10230.185000000001</v>
      </c>
      <c r="DU72" s="24">
        <v>10327.589</v>
      </c>
      <c r="DV72" s="24">
        <v>10379.295</v>
      </c>
      <c r="DW72" s="24">
        <v>10452.325999999999</v>
      </c>
      <c r="DX72" s="24">
        <v>286102</v>
      </c>
      <c r="DY72" s="24">
        <v>281793</v>
      </c>
      <c r="DZ72" s="24">
        <v>266975</v>
      </c>
      <c r="EA72" s="24">
        <v>254808</v>
      </c>
      <c r="EB72" s="28">
        <v>292195</v>
      </c>
      <c r="EC72" s="28">
        <v>270663</v>
      </c>
      <c r="ED72" s="24">
        <v>248210</v>
      </c>
      <c r="EE72" s="24">
        <v>253787</v>
      </c>
      <c r="EF72" s="24">
        <v>248372</v>
      </c>
      <c r="EG72" s="24">
        <v>240854</v>
      </c>
      <c r="EH72" s="24">
        <v>277726</v>
      </c>
      <c r="EI72" s="24">
        <v>258117</v>
      </c>
      <c r="EJ72" s="24">
        <v>37892</v>
      </c>
      <c r="EK72" s="24">
        <v>28006</v>
      </c>
      <c r="EL72" s="24">
        <v>18603</v>
      </c>
      <c r="EM72" s="24">
        <v>13954</v>
      </c>
      <c r="EN72" s="24">
        <v>14469</v>
      </c>
      <c r="EO72" s="24">
        <v>12546</v>
      </c>
      <c r="EP72" s="24">
        <v>0</v>
      </c>
      <c r="EQ72" s="24">
        <v>0</v>
      </c>
      <c r="ER72" s="24">
        <v>0</v>
      </c>
      <c r="ES72" s="24">
        <v>0</v>
      </c>
      <c r="ET72" s="24">
        <v>0</v>
      </c>
      <c r="EU72" s="24">
        <v>0</v>
      </c>
      <c r="EV72">
        <v>75.930000000000007</v>
      </c>
      <c r="EW72">
        <v>80.64</v>
      </c>
      <c r="EX72">
        <v>84.28</v>
      </c>
      <c r="EY72">
        <v>84.94</v>
      </c>
      <c r="EZ72">
        <v>85.36</v>
      </c>
      <c r="FA72">
        <v>85.25</v>
      </c>
      <c r="FD72">
        <v>88</v>
      </c>
      <c r="FE72">
        <v>20.46</v>
      </c>
      <c r="FF72">
        <v>70.616</v>
      </c>
      <c r="FG72">
        <v>215.93899999999999</v>
      </c>
      <c r="FH72" s="22" t="s">
        <v>161</v>
      </c>
      <c r="FI72" s="43">
        <v>67613.526080747208</v>
      </c>
      <c r="FJ72" s="43">
        <v>67336.16831996759</v>
      </c>
      <c r="FK72" s="43">
        <v>64529.781991199998</v>
      </c>
      <c r="FL72" s="43">
        <v>68243.796000000002</v>
      </c>
      <c r="FM72" s="43">
        <v>66103.5</v>
      </c>
      <c r="FN72" s="23"/>
      <c r="FO72" s="23"/>
      <c r="FP72" s="23"/>
      <c r="FQ72" s="23"/>
      <c r="FR72" s="23"/>
      <c r="FS72" s="23"/>
      <c r="FT72" s="23"/>
      <c r="FU72" s="23"/>
      <c r="FV72" s="14">
        <v>0</v>
      </c>
      <c r="FW72" s="14">
        <v>0</v>
      </c>
      <c r="FX72" s="14">
        <v>0</v>
      </c>
      <c r="FY72" s="14">
        <v>0</v>
      </c>
      <c r="FZ72" s="102">
        <v>0</v>
      </c>
      <c r="GA72" s="102">
        <v>0</v>
      </c>
      <c r="GB72" s="102">
        <v>0</v>
      </c>
      <c r="GC72" s="102">
        <v>0</v>
      </c>
      <c r="GD72" s="102">
        <v>0</v>
      </c>
      <c r="GE72" s="102">
        <v>0</v>
      </c>
      <c r="GF72" s="102">
        <v>0</v>
      </c>
      <c r="GG72" s="102">
        <v>0</v>
      </c>
    </row>
    <row r="73" spans="1:189" x14ac:dyDescent="0.35">
      <c r="A73" t="s">
        <v>533</v>
      </c>
      <c r="B73" s="22" t="s">
        <v>162</v>
      </c>
      <c r="C73" s="22" t="s">
        <v>14</v>
      </c>
      <c r="D73" s="22" t="s">
        <v>536</v>
      </c>
      <c r="F73" s="22" t="s">
        <v>163</v>
      </c>
      <c r="G73" s="24">
        <v>1259.2004426957401</v>
      </c>
      <c r="H73" s="24">
        <v>1407.8804655511999</v>
      </c>
      <c r="I73" s="24">
        <v>1236.42807542112</v>
      </c>
      <c r="J73" s="24">
        <v>1353.0710602652</v>
      </c>
      <c r="K73" s="24">
        <v>1537.08872446126</v>
      </c>
      <c r="L73" s="24">
        <v>1232.96722983209</v>
      </c>
      <c r="M73" s="24">
        <v>1368.16208046259</v>
      </c>
      <c r="N73" s="24">
        <v>1185.96683853283</v>
      </c>
      <c r="O73" s="24">
        <v>1240.25563285106</v>
      </c>
      <c r="P73" s="24">
        <v>1361.8006848704701</v>
      </c>
      <c r="Q73" s="43">
        <v>1585.1306664914744</v>
      </c>
      <c r="R73" s="43">
        <v>1758.9402362034966</v>
      </c>
      <c r="S73" s="43">
        <v>1524.705896243767</v>
      </c>
      <c r="T73" s="43">
        <v>1594.5008029035278</v>
      </c>
      <c r="U73" s="43">
        <v>1750.7618815880817</v>
      </c>
      <c r="V73" s="23">
        <v>30791.061075821919</v>
      </c>
      <c r="W73" s="23">
        <v>33836.773350105635</v>
      </c>
      <c r="X73" s="23">
        <v>29223.069615247525</v>
      </c>
      <c r="Y73" s="23">
        <v>31711.611987090924</v>
      </c>
      <c r="Z73" s="23">
        <v>35873.05648948055</v>
      </c>
      <c r="AA73" s="23">
        <v>30149.583808096046</v>
      </c>
      <c r="AB73" s="23">
        <v>32882.188051879151</v>
      </c>
      <c r="AC73" s="23">
        <v>28030.414524529151</v>
      </c>
      <c r="AD73" s="23">
        <v>29067.583032977047</v>
      </c>
      <c r="AE73" s="23">
        <v>31782.129501271138</v>
      </c>
      <c r="AF73" s="39">
        <v>38760.989521737902</v>
      </c>
      <c r="AG73" s="39">
        <v>42274.087584202411</v>
      </c>
      <c r="AH73" s="39">
        <v>36036.537372814113</v>
      </c>
      <c r="AI73" s="39">
        <v>37369.94475727791</v>
      </c>
      <c r="AJ73" s="39">
        <v>40859.82733355293</v>
      </c>
      <c r="AP73" s="39">
        <v>0</v>
      </c>
      <c r="AQ73" s="39">
        <v>0</v>
      </c>
      <c r="AR73" s="39">
        <v>0</v>
      </c>
      <c r="AS73" s="39">
        <v>0</v>
      </c>
      <c r="AT73" s="39">
        <v>0</v>
      </c>
      <c r="AZ73" s="23"/>
      <c r="BA73" s="23"/>
      <c r="BB73" s="23"/>
      <c r="BC73" s="23"/>
      <c r="BD73" s="23"/>
      <c r="BE73" s="39">
        <v>0</v>
      </c>
      <c r="BF73" s="39">
        <v>0</v>
      </c>
      <c r="BG73" s="39">
        <v>0</v>
      </c>
      <c r="BH73" s="39">
        <v>0</v>
      </c>
      <c r="BI73" s="39">
        <v>0</v>
      </c>
      <c r="BJ73" s="23"/>
      <c r="BK73" s="23"/>
      <c r="BL73" s="23"/>
      <c r="BM73" s="23"/>
      <c r="BN73" s="23"/>
      <c r="BO73" s="39">
        <v>0</v>
      </c>
      <c r="BP73" s="39">
        <v>0</v>
      </c>
      <c r="BQ73" s="39">
        <v>0</v>
      </c>
      <c r="BR73" s="39">
        <v>0</v>
      </c>
      <c r="BS73" s="39">
        <v>0</v>
      </c>
      <c r="BT73" s="23"/>
      <c r="BU73" s="23"/>
      <c r="BV73" s="23"/>
      <c r="BW73" s="23"/>
      <c r="BX73" s="23"/>
      <c r="BY73" s="39">
        <v>0</v>
      </c>
      <c r="BZ73" s="39">
        <v>0</v>
      </c>
      <c r="CA73" s="39">
        <v>0</v>
      </c>
      <c r="CB73" s="39">
        <v>0</v>
      </c>
      <c r="CC73" s="39">
        <v>0</v>
      </c>
      <c r="CD73" s="23"/>
      <c r="CE73" s="23"/>
      <c r="CF73" s="23"/>
      <c r="CG73" s="23"/>
      <c r="CH73" s="23"/>
      <c r="CI73" s="39">
        <v>0</v>
      </c>
      <c r="CJ73" s="39">
        <v>0</v>
      </c>
      <c r="CK73" s="39">
        <v>0</v>
      </c>
      <c r="CL73" s="39">
        <v>0</v>
      </c>
      <c r="CM73" s="39">
        <v>0</v>
      </c>
      <c r="CN73" s="23"/>
      <c r="CO73" s="23"/>
      <c r="CP73" s="23"/>
      <c r="CQ73" s="23"/>
      <c r="CR73" s="23"/>
      <c r="CS73" s="39">
        <v>0</v>
      </c>
      <c r="CT73" s="39">
        <v>0</v>
      </c>
      <c r="CU73" s="39">
        <v>0</v>
      </c>
      <c r="CV73" s="39">
        <v>0</v>
      </c>
      <c r="CW73" s="39">
        <v>0</v>
      </c>
      <c r="CX73" s="31"/>
      <c r="CY73" s="31"/>
      <c r="CZ73" s="31"/>
      <c r="DA73" s="31"/>
      <c r="DB73" s="31"/>
      <c r="DC73" s="39"/>
      <c r="DD73" s="39"/>
      <c r="DE73" s="39"/>
      <c r="DF73" s="39"/>
      <c r="DG73" s="39"/>
      <c r="DH73" s="39"/>
      <c r="DI73" s="39"/>
      <c r="DJ73" s="39"/>
      <c r="DK73" s="39"/>
      <c r="DL73" s="39"/>
      <c r="DM73" s="24">
        <v>41.86</v>
      </c>
      <c r="DN73" s="24">
        <v>42.633000000000003</v>
      </c>
      <c r="DO73" s="24">
        <v>43.326999999999998</v>
      </c>
      <c r="DP73" s="24">
        <v>43.915999999999997</v>
      </c>
      <c r="DQ73" s="24">
        <v>44.174999999999997</v>
      </c>
      <c r="DR73" s="24">
        <v>44.222000000000001</v>
      </c>
      <c r="DS73" s="24"/>
      <c r="DT73" s="24"/>
      <c r="DU73" s="24"/>
      <c r="DV73" s="24"/>
      <c r="DW73" s="24"/>
      <c r="DX73" s="24">
        <v>5</v>
      </c>
      <c r="DY73" s="24">
        <v>10</v>
      </c>
      <c r="DZ73" s="24">
        <v>8</v>
      </c>
      <c r="EA73" s="24">
        <v>41</v>
      </c>
      <c r="EB73" s="28">
        <v>122</v>
      </c>
      <c r="EC73" s="28">
        <v>131</v>
      </c>
      <c r="ED73" s="24">
        <v>5</v>
      </c>
      <c r="EE73" s="24">
        <v>5</v>
      </c>
      <c r="EF73" s="24">
        <v>0</v>
      </c>
      <c r="EG73" s="24">
        <v>0</v>
      </c>
      <c r="EH73" s="24">
        <v>0</v>
      </c>
      <c r="EI73" s="24">
        <v>0</v>
      </c>
      <c r="EJ73" s="24">
        <v>0</v>
      </c>
      <c r="EK73" s="24">
        <v>5</v>
      </c>
      <c r="EL73" s="24">
        <v>8</v>
      </c>
      <c r="EM73" s="24">
        <v>41</v>
      </c>
      <c r="EN73" s="24">
        <v>122</v>
      </c>
      <c r="EO73" s="24">
        <v>131</v>
      </c>
      <c r="EP73" s="24">
        <v>0</v>
      </c>
      <c r="EQ73" s="24">
        <v>0</v>
      </c>
      <c r="ER73" s="24">
        <v>0</v>
      </c>
      <c r="ES73" s="24">
        <v>0</v>
      </c>
      <c r="ET73" s="24">
        <v>0</v>
      </c>
      <c r="EU73" s="24">
        <v>0</v>
      </c>
      <c r="FH73" s="22" t="s">
        <v>163</v>
      </c>
      <c r="FI73" s="43">
        <v>36707.953836297951</v>
      </c>
      <c r="FJ73" s="43">
        <v>39409.60444439399</v>
      </c>
      <c r="FK73" s="43">
        <v>33583.266694799997</v>
      </c>
      <c r="FL73" s="43">
        <v>34661.5524</v>
      </c>
      <c r="FM73" s="43">
        <v>36705.659999999996</v>
      </c>
      <c r="FN73" s="23"/>
      <c r="FO73" s="23"/>
      <c r="FP73" s="23"/>
      <c r="FQ73" s="23"/>
      <c r="FR73" s="23"/>
      <c r="FS73" s="23"/>
      <c r="FT73" s="23"/>
      <c r="FU73" s="23"/>
      <c r="FV73" s="14">
        <v>0</v>
      </c>
      <c r="FW73" s="14">
        <v>0</v>
      </c>
      <c r="FX73" s="14">
        <v>0</v>
      </c>
      <c r="FY73" s="14">
        <v>0</v>
      </c>
      <c r="FZ73" s="102">
        <v>0</v>
      </c>
      <c r="GA73" s="102">
        <v>0</v>
      </c>
      <c r="GB73" s="102">
        <v>0</v>
      </c>
      <c r="GC73" s="102">
        <v>0</v>
      </c>
      <c r="GD73" s="102">
        <v>0</v>
      </c>
      <c r="GE73" s="102">
        <v>0</v>
      </c>
      <c r="GF73" s="102">
        <v>0</v>
      </c>
      <c r="GG73" s="102">
        <v>0</v>
      </c>
    </row>
    <row r="74" spans="1:189" x14ac:dyDescent="0.35">
      <c r="A74" t="s">
        <v>533</v>
      </c>
      <c r="B74" s="22" t="s">
        <v>164</v>
      </c>
      <c r="C74" s="22" t="s">
        <v>14</v>
      </c>
      <c r="D74" s="22" t="s">
        <v>538</v>
      </c>
      <c r="F74" s="22" t="s">
        <v>165</v>
      </c>
      <c r="G74" s="24">
        <v>1588.0503111645401</v>
      </c>
      <c r="H74" s="24">
        <v>1645.09056704612</v>
      </c>
      <c r="I74" s="24">
        <v>1183.51531403478</v>
      </c>
      <c r="J74" s="24">
        <v>1286.6873082580701</v>
      </c>
      <c r="K74" s="24">
        <v>1588.4381443768498</v>
      </c>
      <c r="L74" s="24">
        <v>1558.9316976839002</v>
      </c>
      <c r="M74" s="24">
        <v>1634.9605730988401</v>
      </c>
      <c r="N74" s="24">
        <v>1508.6043715229198</v>
      </c>
      <c r="O74" s="24">
        <v>1590.4736567966002</v>
      </c>
      <c r="P74" s="24">
        <v>1733.62117450459</v>
      </c>
      <c r="Q74" s="43">
        <v>2004.1979877282636</v>
      </c>
      <c r="R74" s="43">
        <v>2101.9424362773893</v>
      </c>
      <c r="S74" s="43">
        <v>1939.4960344807691</v>
      </c>
      <c r="T74" s="43">
        <v>2044.7490465569479</v>
      </c>
      <c r="U74" s="43">
        <v>2228.7827456374716</v>
      </c>
      <c r="V74" s="23">
        <v>16411.921117427686</v>
      </c>
      <c r="W74" s="23">
        <v>16851.119764877054</v>
      </c>
      <c r="X74" s="23">
        <v>12020.021064317005</v>
      </c>
      <c r="Y74" s="23">
        <v>12963.058980213935</v>
      </c>
      <c r="Z74" s="23">
        <v>13250.45583323752</v>
      </c>
      <c r="AA74" s="23">
        <v>16110.990860915454</v>
      </c>
      <c r="AB74" s="23">
        <v>16747.355422267265</v>
      </c>
      <c r="AC74" s="23">
        <v>15321.691327851575</v>
      </c>
      <c r="AD74" s="23">
        <v>16023.631916788612</v>
      </c>
      <c r="AE74" s="23">
        <v>14461.545692325426</v>
      </c>
      <c r="AF74" s="39">
        <v>20712.655667806212</v>
      </c>
      <c r="AG74" s="39">
        <v>21530.780397207596</v>
      </c>
      <c r="AH74" s="39">
        <v>19697.914266222215</v>
      </c>
      <c r="AI74" s="39">
        <v>20600.345025659924</v>
      </c>
      <c r="AJ74" s="39">
        <v>18592.09150667736</v>
      </c>
      <c r="AK74" s="23">
        <v>80.90670187000002</v>
      </c>
      <c r="AL74" s="23">
        <v>80.34052054</v>
      </c>
      <c r="AM74" s="23">
        <v>82.473768829999997</v>
      </c>
      <c r="AN74" s="23">
        <v>76.497990640000012</v>
      </c>
      <c r="AO74" s="23">
        <v>0</v>
      </c>
      <c r="AP74" s="39">
        <v>98.211622926292378</v>
      </c>
      <c r="AQ74" s="39">
        <v>95.799943580578244</v>
      </c>
      <c r="AR74" s="39">
        <v>97.081618434741443</v>
      </c>
      <c r="AS74" s="39">
        <v>86.005160916739214</v>
      </c>
      <c r="AT74" s="39">
        <v>0</v>
      </c>
      <c r="AU74" s="23">
        <v>4.9444384599999998</v>
      </c>
      <c r="AV74" s="23">
        <v>4.7702078799999992</v>
      </c>
      <c r="AW74" s="23">
        <v>6.541356089999999</v>
      </c>
      <c r="AX74" s="23">
        <v>5.2593798600000001</v>
      </c>
      <c r="AY74" s="23">
        <v>0</v>
      </c>
      <c r="AZ74" s="23">
        <v>784.73242187999983</v>
      </c>
      <c r="BA74" s="23">
        <v>769.74798583999996</v>
      </c>
      <c r="BB74" s="23">
        <v>781.51965331999986</v>
      </c>
      <c r="BC74" s="23">
        <v>718.49005127000009</v>
      </c>
      <c r="BD74" s="23">
        <v>0</v>
      </c>
      <c r="BE74" s="39">
        <v>952.57676971618127</v>
      </c>
      <c r="BF74" s="39">
        <v>917.86576834563948</v>
      </c>
      <c r="BG74" s="39">
        <v>919.94332087883606</v>
      </c>
      <c r="BH74" s="39">
        <v>807.78399484183569</v>
      </c>
      <c r="BI74" s="39">
        <v>0</v>
      </c>
      <c r="BJ74" s="23">
        <v>575.59878102999994</v>
      </c>
      <c r="BK74" s="23">
        <v>563.84665948999998</v>
      </c>
      <c r="BL74" s="23">
        <v>610.79777146000004</v>
      </c>
      <c r="BM74" s="23">
        <v>549.72946441000011</v>
      </c>
      <c r="BN74" s="23">
        <v>0</v>
      </c>
      <c r="BO74" s="39">
        <v>698.71208605418678</v>
      </c>
      <c r="BP74" s="39">
        <v>672.3441397214466</v>
      </c>
      <c r="BQ74" s="39">
        <v>718.98298126641009</v>
      </c>
      <c r="BR74" s="39">
        <v>618.04984224687485</v>
      </c>
      <c r="BS74" s="39">
        <v>0</v>
      </c>
      <c r="BT74" s="23">
        <v>206.09774894000003</v>
      </c>
      <c r="BU74" s="23">
        <v>205.90132456000001</v>
      </c>
      <c r="BV74" s="23">
        <v>168.23649347999998</v>
      </c>
      <c r="BW74" s="23">
        <v>168.76054852000001</v>
      </c>
      <c r="BX74" s="23">
        <v>0</v>
      </c>
      <c r="BY74" s="39">
        <v>250.17945283910205</v>
      </c>
      <c r="BZ74" s="39">
        <v>245.52162648975451</v>
      </c>
      <c r="CA74" s="39">
        <v>198.03473635951002</v>
      </c>
      <c r="CB74" s="39">
        <v>189.73410949006561</v>
      </c>
      <c r="CC74" s="39">
        <v>0</v>
      </c>
      <c r="CD74" s="23">
        <v>3.0359333500000001</v>
      </c>
      <c r="CE74" s="23">
        <v>0</v>
      </c>
      <c r="CF74" s="23">
        <v>2.4853839</v>
      </c>
      <c r="CG74" s="23">
        <v>0</v>
      </c>
      <c r="CH74" s="23">
        <v>0</v>
      </c>
      <c r="CI74" s="39">
        <v>3.6852811263848344</v>
      </c>
      <c r="CJ74" s="39">
        <v>0</v>
      </c>
      <c r="CK74" s="39">
        <v>2.925597979413324</v>
      </c>
      <c r="CL74" s="39">
        <v>0</v>
      </c>
      <c r="CM74" s="39">
        <v>0</v>
      </c>
      <c r="CN74" s="23">
        <v>193.20596671999996</v>
      </c>
      <c r="CO74" s="23">
        <v>189.9921215</v>
      </c>
      <c r="CP74" s="23">
        <v>158.16915042000002</v>
      </c>
      <c r="CQ74" s="23">
        <v>157.90319743999999</v>
      </c>
      <c r="CR74" s="23">
        <v>0</v>
      </c>
      <c r="CS74" s="39">
        <v>234.53028132457263</v>
      </c>
      <c r="CT74" s="39">
        <v>226.55111515480311</v>
      </c>
      <c r="CU74" s="39">
        <v>186.1842538186049</v>
      </c>
      <c r="CV74" s="39">
        <v>177.52740681784317</v>
      </c>
      <c r="CW74" s="39">
        <v>0</v>
      </c>
      <c r="CX74" s="31"/>
      <c r="CY74" s="31"/>
      <c r="CZ74" s="31"/>
      <c r="DA74" s="31"/>
      <c r="DB74" s="31"/>
      <c r="DC74" s="39"/>
      <c r="DD74" s="39"/>
      <c r="DE74" s="39"/>
      <c r="DF74" s="39"/>
      <c r="DG74" s="39"/>
      <c r="DH74" s="39"/>
      <c r="DI74" s="39"/>
      <c r="DJ74" s="39"/>
      <c r="DK74" s="39"/>
      <c r="DL74" s="39"/>
      <c r="DM74" s="24">
        <v>102.46299999999999</v>
      </c>
      <c r="DN74" s="24">
        <v>103.739</v>
      </c>
      <c r="DO74" s="24">
        <v>105.006</v>
      </c>
      <c r="DP74" s="24">
        <v>106.054</v>
      </c>
      <c r="DQ74" s="24">
        <v>107.11799999999999</v>
      </c>
      <c r="DR74" s="24">
        <v>107.66</v>
      </c>
      <c r="DS74" s="24">
        <v>103.101</v>
      </c>
      <c r="DT74" s="24">
        <v>104.37249999999999</v>
      </c>
      <c r="DU74" s="24">
        <v>105.53</v>
      </c>
      <c r="DV74" s="24">
        <v>106.47049999999999</v>
      </c>
      <c r="DW74" s="24">
        <v>0</v>
      </c>
      <c r="DX74" s="24"/>
      <c r="DY74" s="24"/>
      <c r="DZ74" s="24"/>
      <c r="EA74" s="24"/>
      <c r="EB74" s="28"/>
      <c r="EC74" s="28"/>
      <c r="ED74" s="24"/>
      <c r="EE74" s="24"/>
      <c r="EF74" s="24"/>
      <c r="EG74" s="24"/>
      <c r="EH74" s="24"/>
      <c r="EI74" s="24"/>
      <c r="EJ74" s="24"/>
      <c r="EK74" s="24"/>
      <c r="EL74" s="24"/>
      <c r="EM74" s="24"/>
      <c r="EN74" s="24"/>
      <c r="EO74" s="24"/>
      <c r="EP74" s="24"/>
      <c r="EQ74" s="24"/>
      <c r="ER74" s="24"/>
      <c r="ES74" s="24"/>
      <c r="ET74" s="24"/>
      <c r="EU74" s="24"/>
      <c r="EV74">
        <v>47.98</v>
      </c>
      <c r="EW74">
        <v>59.41</v>
      </c>
      <c r="EX74">
        <v>72.84</v>
      </c>
      <c r="EY74">
        <v>75.37</v>
      </c>
      <c r="EZ74">
        <v>73.7</v>
      </c>
      <c r="FA74">
        <v>74.569999999999993</v>
      </c>
      <c r="FD74">
        <v>52</v>
      </c>
      <c r="FE74">
        <v>31.93</v>
      </c>
      <c r="FF74">
        <v>21.073</v>
      </c>
      <c r="FG74">
        <v>92.241</v>
      </c>
      <c r="FH74" s="22" t="s">
        <v>165</v>
      </c>
      <c r="FI74" s="43">
        <v>18487.504528003232</v>
      </c>
      <c r="FJ74" s="43">
        <v>19269.567558892795</v>
      </c>
      <c r="FK74" s="43">
        <v>15879.3644484</v>
      </c>
      <c r="FL74" s="43">
        <v>14851.738799999999</v>
      </c>
      <c r="FM74" s="43">
        <v>12502.41</v>
      </c>
      <c r="FN74" s="23"/>
      <c r="FO74" s="23"/>
      <c r="FP74" s="23"/>
      <c r="FQ74" s="23"/>
      <c r="FR74" s="23"/>
      <c r="FS74" s="23"/>
      <c r="FT74" s="23"/>
      <c r="FU74" s="23"/>
      <c r="FV74" s="14">
        <v>0</v>
      </c>
      <c r="FW74" s="14">
        <v>0</v>
      </c>
      <c r="FX74" s="14">
        <v>0</v>
      </c>
      <c r="FY74" s="14">
        <v>0</v>
      </c>
      <c r="FZ74" s="102">
        <v>0</v>
      </c>
      <c r="GA74" s="102">
        <v>0</v>
      </c>
      <c r="GB74" s="102">
        <v>0</v>
      </c>
      <c r="GC74" s="102">
        <v>0</v>
      </c>
      <c r="GD74" s="102">
        <v>0</v>
      </c>
      <c r="GE74" s="102">
        <v>0</v>
      </c>
      <c r="GF74" s="102">
        <v>0</v>
      </c>
      <c r="GG74" s="102">
        <v>0</v>
      </c>
    </row>
    <row r="75" spans="1:189" x14ac:dyDescent="0.35">
      <c r="A75" t="s">
        <v>533</v>
      </c>
      <c r="B75" s="22" t="s">
        <v>166</v>
      </c>
      <c r="C75" s="22" t="s">
        <v>14</v>
      </c>
      <c r="D75" s="22" t="s">
        <v>536</v>
      </c>
      <c r="F75" s="22" t="s">
        <v>167</v>
      </c>
      <c r="G75" s="24">
        <v>1113.1780000000001</v>
      </c>
      <c r="H75" s="24">
        <v>1197.415</v>
      </c>
      <c r="I75" s="24">
        <v>924.58299999999997</v>
      </c>
      <c r="J75" s="24">
        <v>1044.7787900000001</v>
      </c>
      <c r="K75" s="24">
        <v>1138.8088811</v>
      </c>
      <c r="L75" s="24">
        <v>1040.5007841573499</v>
      </c>
      <c r="M75" s="24">
        <v>1095.9027840925801</v>
      </c>
      <c r="N75" s="24">
        <v>802.38849018489202</v>
      </c>
      <c r="O75" s="24">
        <v>874.603454301532</v>
      </c>
      <c r="P75" s="24">
        <v>928.82886846822703</v>
      </c>
      <c r="Q75" s="43">
        <v>1337.6914337787011</v>
      </c>
      <c r="R75" s="43">
        <v>1408.9175028561831</v>
      </c>
      <c r="S75" s="43">
        <v>1031.5688620573285</v>
      </c>
      <c r="T75" s="43">
        <v>1124.4100596424876</v>
      </c>
      <c r="U75" s="43">
        <v>1194.1234833403219</v>
      </c>
      <c r="V75" s="23">
        <v>26831.971460939571</v>
      </c>
      <c r="W75" s="23">
        <v>27795.148560817084</v>
      </c>
      <c r="X75" s="23">
        <v>20882.261270214112</v>
      </c>
      <c r="Y75" s="23">
        <v>23158.637895110169</v>
      </c>
      <c r="Z75" s="23">
        <v>24917.595805526988</v>
      </c>
      <c r="AA75" s="23">
        <v>25080.164489053139</v>
      </c>
      <c r="AB75" s="23">
        <v>25438.78328905717</v>
      </c>
      <c r="AC75" s="23">
        <v>18122.425019985814</v>
      </c>
      <c r="AD75" s="23">
        <v>19386.519800982671</v>
      </c>
      <c r="AE75" s="23">
        <v>20323.148775096324</v>
      </c>
      <c r="AF75" s="39">
        <v>32243.628938672307</v>
      </c>
      <c r="AG75" s="39">
        <v>32704.677410774992</v>
      </c>
      <c r="AH75" s="39">
        <v>23298.601094437807</v>
      </c>
      <c r="AI75" s="39">
        <v>24923.750047490536</v>
      </c>
      <c r="AJ75" s="39">
        <v>26127.901523758228</v>
      </c>
      <c r="AP75" s="39">
        <v>0</v>
      </c>
      <c r="AQ75" s="39">
        <v>0</v>
      </c>
      <c r="AR75" s="39">
        <v>0</v>
      </c>
      <c r="AS75" s="39">
        <v>0</v>
      </c>
      <c r="AT75" s="39">
        <v>0</v>
      </c>
      <c r="AZ75" s="23"/>
      <c r="BA75" s="23"/>
      <c r="BB75" s="23"/>
      <c r="BC75" s="23"/>
      <c r="BD75" s="23"/>
      <c r="BE75" s="39">
        <v>0</v>
      </c>
      <c r="BF75" s="39">
        <v>0</v>
      </c>
      <c r="BG75" s="39">
        <v>0</v>
      </c>
      <c r="BH75" s="39">
        <v>0</v>
      </c>
      <c r="BI75" s="39">
        <v>0</v>
      </c>
      <c r="BJ75" s="23"/>
      <c r="BK75" s="23"/>
      <c r="BL75" s="23"/>
      <c r="BM75" s="23"/>
      <c r="BN75" s="23"/>
      <c r="BO75" s="39">
        <v>0</v>
      </c>
      <c r="BP75" s="39">
        <v>0</v>
      </c>
      <c r="BQ75" s="39">
        <v>0</v>
      </c>
      <c r="BR75" s="39">
        <v>0</v>
      </c>
      <c r="BS75" s="39">
        <v>0</v>
      </c>
      <c r="BT75" s="23"/>
      <c r="BU75" s="23"/>
      <c r="BV75" s="23"/>
      <c r="BW75" s="23"/>
      <c r="BX75" s="23"/>
      <c r="BY75" s="39">
        <v>0</v>
      </c>
      <c r="BZ75" s="39">
        <v>0</v>
      </c>
      <c r="CA75" s="39">
        <v>0</v>
      </c>
      <c r="CB75" s="39">
        <v>0</v>
      </c>
      <c r="CC75" s="39">
        <v>0</v>
      </c>
      <c r="CD75" s="23"/>
      <c r="CE75" s="23"/>
      <c r="CF75" s="23"/>
      <c r="CG75" s="23"/>
      <c r="CH75" s="23"/>
      <c r="CI75" s="39">
        <v>0</v>
      </c>
      <c r="CJ75" s="39">
        <v>0</v>
      </c>
      <c r="CK75" s="39">
        <v>0</v>
      </c>
      <c r="CL75" s="39">
        <v>0</v>
      </c>
      <c r="CM75" s="39">
        <v>0</v>
      </c>
      <c r="CN75" s="23"/>
      <c r="CO75" s="23"/>
      <c r="CP75" s="23"/>
      <c r="CQ75" s="23"/>
      <c r="CR75" s="23"/>
      <c r="CS75" s="39">
        <v>0</v>
      </c>
      <c r="CT75" s="39">
        <v>0</v>
      </c>
      <c r="CU75" s="39">
        <v>0</v>
      </c>
      <c r="CV75" s="39">
        <v>0</v>
      </c>
      <c r="CW75" s="39">
        <v>0</v>
      </c>
      <c r="CX75" s="31"/>
      <c r="CY75" s="31"/>
      <c r="CZ75" s="31"/>
      <c r="DA75" s="31"/>
      <c r="DB75" s="31"/>
      <c r="DC75" s="39"/>
      <c r="DD75" s="39"/>
      <c r="DE75" s="39"/>
      <c r="DF75" s="39"/>
      <c r="DG75" s="39"/>
      <c r="DH75" s="39"/>
      <c r="DI75" s="39"/>
      <c r="DJ75" s="39"/>
      <c r="DK75" s="39"/>
      <c r="DL75" s="39"/>
      <c r="DM75" s="24">
        <v>40.668999999999997</v>
      </c>
      <c r="DN75" s="24">
        <v>42.305999999999997</v>
      </c>
      <c r="DO75" s="24">
        <v>43.853999999999999</v>
      </c>
      <c r="DP75" s="24">
        <v>44.698999999999998</v>
      </c>
      <c r="DQ75" s="24">
        <v>45.701999999999998</v>
      </c>
      <c r="DR75" s="24">
        <v>46.061</v>
      </c>
      <c r="DS75" s="24"/>
      <c r="DT75" s="24"/>
      <c r="DU75" s="24"/>
      <c r="DV75" s="24"/>
      <c r="DW75" s="24"/>
      <c r="DX75" s="24">
        <v>5</v>
      </c>
      <c r="DY75" s="24">
        <v>5</v>
      </c>
      <c r="DZ75" s="24">
        <v>8</v>
      </c>
      <c r="EA75" s="24">
        <v>7</v>
      </c>
      <c r="EB75" s="28">
        <v>7</v>
      </c>
      <c r="EC75" s="28">
        <v>7</v>
      </c>
      <c r="ED75" s="24">
        <v>5</v>
      </c>
      <c r="EE75" s="24">
        <v>5</v>
      </c>
      <c r="EF75" s="24">
        <v>8</v>
      </c>
      <c r="EG75" s="24">
        <v>7</v>
      </c>
      <c r="EH75" s="24">
        <v>7</v>
      </c>
      <c r="EI75" s="24">
        <v>7</v>
      </c>
      <c r="EJ75" s="24">
        <v>0</v>
      </c>
      <c r="EK75" s="24">
        <v>0</v>
      </c>
      <c r="EL75" s="24">
        <v>0</v>
      </c>
      <c r="EM75" s="24">
        <v>0</v>
      </c>
      <c r="EN75" s="24">
        <v>0</v>
      </c>
      <c r="EO75" s="24">
        <v>0</v>
      </c>
      <c r="EP75" s="24">
        <v>0</v>
      </c>
      <c r="EQ75" s="24">
        <v>0</v>
      </c>
      <c r="ER75" s="24">
        <v>0</v>
      </c>
      <c r="ES75" s="24">
        <v>0</v>
      </c>
      <c r="ET75" s="24">
        <v>0</v>
      </c>
      <c r="EU75" s="24">
        <v>0</v>
      </c>
      <c r="FH75" s="22" t="s">
        <v>167</v>
      </c>
      <c r="FI75" s="43">
        <v>32070.904112268247</v>
      </c>
      <c r="FJ75" s="43">
        <v>32147.743897756794</v>
      </c>
      <c r="FK75" s="43">
        <v>23860.2459132</v>
      </c>
      <c r="FL75" s="43">
        <v>25869.682799999999</v>
      </c>
      <c r="FM75" s="43">
        <v>26274.839999999997</v>
      </c>
      <c r="FN75" s="23"/>
      <c r="FO75" s="23"/>
      <c r="FP75" s="23"/>
      <c r="FQ75" s="23"/>
      <c r="FR75" s="23"/>
      <c r="FS75" s="23"/>
      <c r="FT75" s="23"/>
      <c r="FU75" s="23"/>
      <c r="FV75" s="14">
        <v>0</v>
      </c>
      <c r="FW75" s="14">
        <v>0</v>
      </c>
      <c r="FX75" s="14">
        <v>0</v>
      </c>
      <c r="FY75" s="14">
        <v>0</v>
      </c>
      <c r="FZ75" s="102">
        <v>0</v>
      </c>
      <c r="GA75" s="102">
        <v>0</v>
      </c>
      <c r="GB75" s="102">
        <v>0</v>
      </c>
      <c r="GC75" s="102">
        <v>0</v>
      </c>
      <c r="GD75" s="102">
        <v>0</v>
      </c>
      <c r="GE75" s="102">
        <v>0</v>
      </c>
      <c r="GF75" s="102">
        <v>0</v>
      </c>
      <c r="GG75" s="102">
        <v>0</v>
      </c>
    </row>
    <row r="76" spans="1:189" x14ac:dyDescent="0.35">
      <c r="A76" t="s">
        <v>533</v>
      </c>
      <c r="B76" s="22" t="s">
        <v>168</v>
      </c>
      <c r="C76" s="22" t="s">
        <v>14</v>
      </c>
      <c r="D76" s="22" t="s">
        <v>536</v>
      </c>
      <c r="F76" s="22" t="s">
        <v>169</v>
      </c>
      <c r="G76" s="24">
        <v>24569.0794883913</v>
      </c>
      <c r="H76" s="24">
        <v>23775.754304665199</v>
      </c>
      <c r="I76" s="24">
        <v>20807.571314304299</v>
      </c>
      <c r="J76" s="24">
        <v>24496.505940667303</v>
      </c>
      <c r="K76" s="24">
        <v>30053.575132141999</v>
      </c>
      <c r="L76" s="24">
        <v>23648.653263886503</v>
      </c>
      <c r="M76" s="24">
        <v>23734.084234244703</v>
      </c>
      <c r="N76" s="24">
        <v>21579.528710842802</v>
      </c>
      <c r="O76" s="24">
        <v>21355.652579308498</v>
      </c>
      <c r="P76" s="24">
        <v>21672.195440796</v>
      </c>
      <c r="Q76" s="43">
        <v>30403.245603628249</v>
      </c>
      <c r="R76" s="43">
        <v>30513.077598920896</v>
      </c>
      <c r="S76" s="43">
        <v>27743.132096583384</v>
      </c>
      <c r="T76" s="43">
        <v>27455.31185853956</v>
      </c>
      <c r="U76" s="43">
        <v>27862.266548706903</v>
      </c>
      <c r="V76" s="23">
        <v>16328.126892569479</v>
      </c>
      <c r="W76" s="23">
        <v>15642.406719057588</v>
      </c>
      <c r="X76" s="23">
        <v>13705.900228570972</v>
      </c>
      <c r="Y76" s="23">
        <v>16056.302040927327</v>
      </c>
      <c r="Z76" s="23">
        <v>19629.465340082948</v>
      </c>
      <c r="AA76" s="23">
        <v>15716.429730855916</v>
      </c>
      <c r="AB76" s="23">
        <v>15614.991387405995</v>
      </c>
      <c r="AC76" s="23">
        <v>14214.38682212116</v>
      </c>
      <c r="AD76" s="23">
        <v>13997.621086248086</v>
      </c>
      <c r="AE76" s="23">
        <v>14155.174796280196</v>
      </c>
      <c r="AF76" s="39">
        <v>20205.398920075717</v>
      </c>
      <c r="AG76" s="39">
        <v>20074.98748247209</v>
      </c>
      <c r="AH76" s="39">
        <v>18274.338451140335</v>
      </c>
      <c r="AI76" s="39">
        <v>17995.65949920761</v>
      </c>
      <c r="AJ76" s="39">
        <v>18198.214126247793</v>
      </c>
      <c r="AK76" s="23">
        <v>1588.8275647600001</v>
      </c>
      <c r="AL76" s="23">
        <v>1629.2340343600004</v>
      </c>
      <c r="AM76" s="23">
        <v>1587.5704096100003</v>
      </c>
      <c r="AN76" s="23">
        <v>1716.9770830500001</v>
      </c>
      <c r="AO76" s="23">
        <v>0</v>
      </c>
      <c r="AP76" s="39">
        <v>1928.6577017542254</v>
      </c>
      <c r="AQ76" s="39">
        <v>1942.7373325710082</v>
      </c>
      <c r="AR76" s="39">
        <v>1868.7627221417988</v>
      </c>
      <c r="AS76" s="39">
        <v>1930.3629949314541</v>
      </c>
      <c r="AT76" s="39">
        <v>0</v>
      </c>
      <c r="AU76" s="23">
        <v>6.5323595999999995</v>
      </c>
      <c r="AV76" s="23">
        <v>6.8312840500000007</v>
      </c>
      <c r="AW76" s="23">
        <v>7.5385417900000018</v>
      </c>
      <c r="AX76" s="23">
        <v>7.0194725999999985</v>
      </c>
      <c r="AY76" s="23">
        <v>0</v>
      </c>
      <c r="AZ76" s="23">
        <v>1055.90356445</v>
      </c>
      <c r="BA76" s="23">
        <v>1071.8962402299999</v>
      </c>
      <c r="BB76" s="23">
        <v>1045.7290039100001</v>
      </c>
      <c r="BC76" s="23">
        <v>1125.3973388700001</v>
      </c>
      <c r="BD76" s="23">
        <v>0</v>
      </c>
      <c r="BE76" s="39">
        <v>1281.7479927054583</v>
      </c>
      <c r="BF76" s="39">
        <v>1278.1545183932651</v>
      </c>
      <c r="BG76" s="39">
        <v>1230.9497381281838</v>
      </c>
      <c r="BH76" s="39">
        <v>1265.2617201447636</v>
      </c>
      <c r="BI76" s="39">
        <v>0</v>
      </c>
      <c r="BJ76" s="23">
        <v>511.43736353999992</v>
      </c>
      <c r="BK76" s="23">
        <v>492.84309708000001</v>
      </c>
      <c r="BL76" s="23">
        <v>476.39687671000013</v>
      </c>
      <c r="BM76" s="23">
        <v>532.72469385999989</v>
      </c>
      <c r="BN76" s="23">
        <v>0</v>
      </c>
      <c r="BO76" s="39">
        <v>620.82735221508756</v>
      </c>
      <c r="BP76" s="39">
        <v>587.67780662852851</v>
      </c>
      <c r="BQ76" s="39">
        <v>560.77684413325233</v>
      </c>
      <c r="BR76" s="39">
        <v>598.93171881292062</v>
      </c>
      <c r="BS76" s="39">
        <v>0</v>
      </c>
      <c r="BT76" s="23">
        <v>544.33884462000003</v>
      </c>
      <c r="BU76" s="23">
        <v>578.37333056000011</v>
      </c>
      <c r="BV76" s="23">
        <v>568.96269588999996</v>
      </c>
      <c r="BW76" s="23">
        <v>592.0687856699999</v>
      </c>
      <c r="BX76" s="23">
        <v>0</v>
      </c>
      <c r="BY76" s="39">
        <v>660.7660442994287</v>
      </c>
      <c r="BZ76" s="39">
        <v>689.66608709701472</v>
      </c>
      <c r="CA76" s="39">
        <v>669.73802858276395</v>
      </c>
      <c r="CB76" s="39">
        <v>665.65109435306749</v>
      </c>
      <c r="CC76" s="39">
        <v>0</v>
      </c>
      <c r="CD76" s="23">
        <v>0.12735489999999999</v>
      </c>
      <c r="CE76" s="23">
        <v>0.67979365999999997</v>
      </c>
      <c r="CF76" s="23">
        <v>0.36947581000000002</v>
      </c>
      <c r="CG76" s="23">
        <v>0.60387727000000002</v>
      </c>
      <c r="CH76" s="23">
        <v>0</v>
      </c>
      <c r="CI76" s="39">
        <v>0.15459450363843721</v>
      </c>
      <c r="CJ76" s="39">
        <v>0.81060209514090342</v>
      </c>
      <c r="CK76" s="39">
        <v>0.43491779405913961</v>
      </c>
      <c r="CL76" s="39">
        <v>0.67892713711560004</v>
      </c>
      <c r="CM76" s="39">
        <v>0</v>
      </c>
      <c r="CN76" s="23">
        <v>473.99180343</v>
      </c>
      <c r="CO76" s="23">
        <v>502.85712346999998</v>
      </c>
      <c r="CP76" s="23">
        <v>492.36504738999992</v>
      </c>
      <c r="CQ76" s="23">
        <v>517.31803483999988</v>
      </c>
      <c r="CR76" s="23">
        <v>0</v>
      </c>
      <c r="CS76" s="39">
        <v>575.37266002288527</v>
      </c>
      <c r="CT76" s="39">
        <v>599.61876937968202</v>
      </c>
      <c r="CU76" s="39">
        <v>579.57331572717169</v>
      </c>
      <c r="CV76" s="39">
        <v>581.61032020991502</v>
      </c>
      <c r="CW76" s="39">
        <v>0</v>
      </c>
      <c r="CX76" s="31"/>
      <c r="CY76" s="31"/>
      <c r="CZ76" s="31"/>
      <c r="DA76" s="31"/>
      <c r="DB76" s="31"/>
      <c r="DC76" s="39"/>
      <c r="DD76" s="39"/>
      <c r="DE76" s="39"/>
      <c r="DF76" s="39"/>
      <c r="DG76" s="39"/>
      <c r="DH76" s="39"/>
      <c r="DI76" s="39"/>
      <c r="DJ76" s="39"/>
      <c r="DK76" s="39"/>
      <c r="DL76" s="39"/>
      <c r="DM76" s="24">
        <v>1483.4079999999999</v>
      </c>
      <c r="DN76" s="24">
        <v>1526.01</v>
      </c>
      <c r="DO76" s="24">
        <v>1513.9</v>
      </c>
      <c r="DP76" s="24">
        <v>1522.394</v>
      </c>
      <c r="DQ76" s="24">
        <v>1531.0440000000001</v>
      </c>
      <c r="DR76" s="24">
        <v>1534.9369999999999</v>
      </c>
      <c r="DS76" s="24">
        <v>1504.7090000000001</v>
      </c>
      <c r="DT76" s="24">
        <v>1519.9549999999999</v>
      </c>
      <c r="DU76" s="24">
        <v>1518.1470000000002</v>
      </c>
      <c r="DV76" s="24">
        <v>1525.663</v>
      </c>
      <c r="DW76" s="24">
        <v>0</v>
      </c>
      <c r="DX76" s="24">
        <v>42564</v>
      </c>
      <c r="DY76" s="24">
        <v>27336</v>
      </c>
      <c r="DZ76" s="24">
        <v>27768</v>
      </c>
      <c r="EA76" s="24">
        <v>33596</v>
      </c>
      <c r="EB76" s="28">
        <v>37971</v>
      </c>
      <c r="EC76" s="28">
        <v>38552</v>
      </c>
      <c r="ED76" s="24">
        <v>784</v>
      </c>
      <c r="EE76" s="24">
        <v>2308</v>
      </c>
      <c r="EF76" s="24">
        <v>3179</v>
      </c>
      <c r="EG76" s="24">
        <v>3571</v>
      </c>
      <c r="EH76" s="24">
        <v>3424</v>
      </c>
      <c r="EI76" s="24">
        <v>3407</v>
      </c>
      <c r="EJ76" s="24">
        <v>9937</v>
      </c>
      <c r="EK76" s="24">
        <v>17364</v>
      </c>
      <c r="EL76" s="24">
        <v>19926</v>
      </c>
      <c r="EM76" s="24">
        <v>21622</v>
      </c>
      <c r="EN76" s="24">
        <v>20369</v>
      </c>
      <c r="EO76" s="24">
        <v>24267</v>
      </c>
      <c r="EP76" s="24">
        <v>31843</v>
      </c>
      <c r="EQ76" s="24">
        <v>7664</v>
      </c>
      <c r="ER76" s="24">
        <v>4663</v>
      </c>
      <c r="ES76" s="24">
        <v>8403</v>
      </c>
      <c r="ET76" s="24">
        <v>14178</v>
      </c>
      <c r="EU76" s="24">
        <v>10878</v>
      </c>
      <c r="EV76">
        <v>66.06</v>
      </c>
      <c r="EW76">
        <v>72.040000000000006</v>
      </c>
      <c r="EX76">
        <v>77.209999999999994</v>
      </c>
      <c r="EY76">
        <v>76.930000000000007</v>
      </c>
      <c r="EZ76">
        <v>76.02</v>
      </c>
      <c r="FA76">
        <v>75</v>
      </c>
      <c r="FD76">
        <v>65</v>
      </c>
      <c r="FE76">
        <v>16.100000000000001</v>
      </c>
      <c r="FF76">
        <v>34.115000000000002</v>
      </c>
      <c r="FG76">
        <v>37.348999999999997</v>
      </c>
      <c r="FH76" s="22" t="s">
        <v>169</v>
      </c>
      <c r="FI76" s="43">
        <v>18730.282000465522</v>
      </c>
      <c r="FJ76" s="43">
        <v>18768.749590159197</v>
      </c>
      <c r="FK76" s="43">
        <v>16091.2462572</v>
      </c>
      <c r="FL76" s="43">
        <v>16695.558000000001</v>
      </c>
      <c r="FM76" s="43">
        <v>16853.789999999997</v>
      </c>
      <c r="FN76" s="23"/>
      <c r="FO76" s="23"/>
      <c r="FP76" s="23"/>
      <c r="FQ76" s="23"/>
      <c r="FR76" s="23"/>
      <c r="FS76" s="23"/>
      <c r="FT76" s="23"/>
      <c r="FU76" s="23"/>
      <c r="FV76" s="14">
        <v>0</v>
      </c>
      <c r="FW76" s="14">
        <v>0</v>
      </c>
      <c r="FX76" s="14">
        <v>0</v>
      </c>
      <c r="FY76" s="14">
        <v>0</v>
      </c>
      <c r="FZ76" s="102">
        <v>0</v>
      </c>
      <c r="GA76" s="102">
        <v>0</v>
      </c>
      <c r="GB76" s="102">
        <v>0</v>
      </c>
      <c r="GC76" s="102">
        <v>0</v>
      </c>
      <c r="GD76" s="102">
        <v>0</v>
      </c>
      <c r="GE76" s="102">
        <v>0</v>
      </c>
      <c r="GF76" s="102">
        <v>0</v>
      </c>
      <c r="GG76" s="102">
        <v>0</v>
      </c>
    </row>
    <row r="77" spans="1:189" x14ac:dyDescent="0.35">
      <c r="A77" t="s">
        <v>533</v>
      </c>
      <c r="B77" s="22" t="s">
        <v>170</v>
      </c>
      <c r="C77" s="22" t="s">
        <v>14</v>
      </c>
      <c r="D77" s="22" t="s">
        <v>541</v>
      </c>
      <c r="F77" s="22" t="s">
        <v>171</v>
      </c>
      <c r="G77" s="24"/>
      <c r="H77" s="24"/>
      <c r="I77" s="24"/>
      <c r="J77" s="24"/>
      <c r="K77" s="24"/>
      <c r="L77" s="24"/>
      <c r="M77" s="24"/>
      <c r="N77" s="24"/>
      <c r="O77" s="24"/>
      <c r="P77" s="24"/>
      <c r="Q77" s="43">
        <v>0</v>
      </c>
      <c r="R77" s="43">
        <v>0</v>
      </c>
      <c r="S77" s="43">
        <v>0</v>
      </c>
      <c r="T77" s="43">
        <v>0</v>
      </c>
      <c r="U77" s="43">
        <v>0</v>
      </c>
      <c r="V77" s="23"/>
      <c r="W77" s="23"/>
      <c r="X77" s="23"/>
      <c r="Y77" s="23"/>
      <c r="Z77" s="23"/>
      <c r="AF77" s="39">
        <v>0</v>
      </c>
      <c r="AG77" s="39">
        <v>0</v>
      </c>
      <c r="AH77" s="39">
        <v>0</v>
      </c>
      <c r="AI77" s="39">
        <v>0</v>
      </c>
      <c r="AJ77" s="39">
        <v>0</v>
      </c>
      <c r="AP77" s="39">
        <v>0</v>
      </c>
      <c r="AQ77" s="39">
        <v>0</v>
      </c>
      <c r="AR77" s="39">
        <v>0</v>
      </c>
      <c r="AS77" s="39">
        <v>0</v>
      </c>
      <c r="AT77" s="39">
        <v>0</v>
      </c>
      <c r="AZ77" s="23"/>
      <c r="BA77" s="23"/>
      <c r="BB77" s="23"/>
      <c r="BC77" s="23"/>
      <c r="BD77" s="23"/>
      <c r="BE77" s="39">
        <v>0</v>
      </c>
      <c r="BF77" s="39">
        <v>0</v>
      </c>
      <c r="BG77" s="39">
        <v>0</v>
      </c>
      <c r="BH77" s="39">
        <v>0</v>
      </c>
      <c r="BI77" s="39">
        <v>0</v>
      </c>
      <c r="BJ77" s="23"/>
      <c r="BK77" s="23"/>
      <c r="BL77" s="23"/>
      <c r="BM77" s="23"/>
      <c r="BN77" s="23"/>
      <c r="BO77" s="39">
        <v>0</v>
      </c>
      <c r="BP77" s="39">
        <v>0</v>
      </c>
      <c r="BQ77" s="39">
        <v>0</v>
      </c>
      <c r="BR77" s="39">
        <v>0</v>
      </c>
      <c r="BS77" s="39">
        <v>0</v>
      </c>
      <c r="BT77" s="23"/>
      <c r="BU77" s="23"/>
      <c r="BV77" s="23"/>
      <c r="BW77" s="23"/>
      <c r="BX77" s="23"/>
      <c r="BY77" s="39">
        <v>0</v>
      </c>
      <c r="BZ77" s="39">
        <v>0</v>
      </c>
      <c r="CA77" s="39">
        <v>0</v>
      </c>
      <c r="CB77" s="39">
        <v>0</v>
      </c>
      <c r="CC77" s="39">
        <v>0</v>
      </c>
      <c r="CD77" s="23"/>
      <c r="CE77" s="23"/>
      <c r="CF77" s="23"/>
      <c r="CG77" s="23"/>
      <c r="CH77" s="23"/>
      <c r="CI77" s="39">
        <v>0</v>
      </c>
      <c r="CJ77" s="39">
        <v>0</v>
      </c>
      <c r="CK77" s="39">
        <v>0</v>
      </c>
      <c r="CL77" s="39">
        <v>0</v>
      </c>
      <c r="CM77" s="39">
        <v>0</v>
      </c>
      <c r="CN77" s="23"/>
      <c r="CO77" s="23"/>
      <c r="CP77" s="23"/>
      <c r="CQ77" s="23"/>
      <c r="CR77" s="23"/>
      <c r="CS77" s="39">
        <v>0</v>
      </c>
      <c r="CT77" s="39">
        <v>0</v>
      </c>
      <c r="CU77" s="39">
        <v>0</v>
      </c>
      <c r="CV77" s="39">
        <v>0</v>
      </c>
      <c r="CW77" s="39">
        <v>0</v>
      </c>
      <c r="CX77" s="31"/>
      <c r="CY77" s="31"/>
      <c r="CZ77" s="31"/>
      <c r="DA77" s="31"/>
      <c r="DB77" s="31"/>
      <c r="DC77" s="39"/>
      <c r="DD77" s="39"/>
      <c r="DE77" s="39"/>
      <c r="DF77" s="39"/>
      <c r="DG77" s="39"/>
      <c r="DH77" s="39"/>
      <c r="DI77" s="39"/>
      <c r="DJ77" s="39"/>
      <c r="DK77" s="39"/>
      <c r="DL77" s="39"/>
      <c r="DM77" s="24">
        <v>23697.792000000001</v>
      </c>
      <c r="DN77" s="24">
        <v>23754.579000000002</v>
      </c>
      <c r="DO77" s="24">
        <v>23800.896000000001</v>
      </c>
      <c r="DP77" s="24">
        <v>23842.032999999999</v>
      </c>
      <c r="DQ77" s="24">
        <v>23893.395</v>
      </c>
      <c r="DR77" s="24">
        <v>23923.276000000002</v>
      </c>
      <c r="DS77" s="24"/>
      <c r="DT77" s="24"/>
      <c r="DU77" s="24"/>
      <c r="DV77" s="24"/>
      <c r="DW77" s="24"/>
      <c r="DX77" s="24"/>
      <c r="DY77" s="24"/>
      <c r="DZ77" s="24"/>
      <c r="EA77" s="24"/>
      <c r="EB77" s="28"/>
      <c r="EC77" s="28"/>
      <c r="ED77" s="24"/>
      <c r="EE77" s="24"/>
      <c r="EF77" s="24"/>
      <c r="EG77" s="24"/>
      <c r="EH77" s="24"/>
      <c r="EI77" s="24"/>
      <c r="EJ77" s="24"/>
      <c r="EK77" s="24"/>
      <c r="EL77" s="24"/>
      <c r="EM77" s="24"/>
      <c r="EN77" s="24"/>
      <c r="EO77" s="24"/>
      <c r="EP77" s="24"/>
      <c r="EQ77" s="24"/>
      <c r="ER77" s="24"/>
      <c r="ES77" s="24"/>
      <c r="ET77" s="24"/>
      <c r="EU77" s="24"/>
      <c r="FH77" s="22" t="s">
        <v>171</v>
      </c>
      <c r="FI77" s="43" t="e">
        <v>#N/A</v>
      </c>
      <c r="FJ77" s="43" t="e">
        <v>#N/A</v>
      </c>
      <c r="FK77" s="43" t="e">
        <v>#N/A</v>
      </c>
      <c r="FL77" s="43" t="e">
        <v>#N/A</v>
      </c>
      <c r="FM77" s="43" t="e">
        <v>#N/A</v>
      </c>
      <c r="FN77" s="23"/>
      <c r="FO77" s="23"/>
      <c r="FP77" s="23"/>
      <c r="FQ77" s="23"/>
      <c r="FR77" s="23"/>
      <c r="FS77" s="23"/>
      <c r="FT77" s="23"/>
      <c r="FU77" s="23"/>
      <c r="FV77" s="14">
        <v>0</v>
      </c>
      <c r="FW77" s="14">
        <v>0</v>
      </c>
      <c r="FX77" s="14">
        <v>0</v>
      </c>
      <c r="FY77" s="14">
        <v>0</v>
      </c>
      <c r="FZ77" s="102">
        <v>0</v>
      </c>
      <c r="GA77" s="102">
        <v>0</v>
      </c>
      <c r="GB77" s="102">
        <v>0</v>
      </c>
      <c r="GC77" s="102">
        <v>0</v>
      </c>
      <c r="GD77" s="102">
        <v>0</v>
      </c>
      <c r="GE77" s="102">
        <v>0</v>
      </c>
      <c r="GF77" s="102">
        <v>0</v>
      </c>
      <c r="GG77" s="102">
        <v>0</v>
      </c>
    </row>
    <row r="78" spans="1:189" x14ac:dyDescent="0.35">
      <c r="A78" t="s">
        <v>533</v>
      </c>
      <c r="B78" s="22" t="s">
        <v>172</v>
      </c>
      <c r="C78" s="22" t="s">
        <v>14</v>
      </c>
      <c r="D78" s="22" t="s">
        <v>536</v>
      </c>
      <c r="F78" s="22" t="s">
        <v>173</v>
      </c>
      <c r="G78" s="24">
        <v>65203.071817981203</v>
      </c>
      <c r="H78" s="24">
        <v>62048.585618505</v>
      </c>
      <c r="I78" s="24">
        <v>53666.908053765503</v>
      </c>
      <c r="J78" s="24">
        <v>61412.2682489461</v>
      </c>
      <c r="K78" s="24">
        <v>71177.146197495109</v>
      </c>
      <c r="L78" s="24">
        <v>59768.921400921601</v>
      </c>
      <c r="M78" s="24">
        <v>60213.860165691905</v>
      </c>
      <c r="N78" s="24">
        <v>56442.680061765903</v>
      </c>
      <c r="O78" s="24">
        <v>59420.911301597196</v>
      </c>
      <c r="P78" s="24">
        <v>62345.533960792396</v>
      </c>
      <c r="Q78" s="43">
        <v>76840.282469325364</v>
      </c>
      <c r="R78" s="43">
        <v>77412.305848117263</v>
      </c>
      <c r="S78" s="43">
        <v>72563.991077894461</v>
      </c>
      <c r="T78" s="43">
        <v>76392.872783698127</v>
      </c>
      <c r="U78" s="43">
        <v>80152.834080996749</v>
      </c>
      <c r="V78" s="23">
        <v>19026.049817300503</v>
      </c>
      <c r="W78" s="23">
        <v>18098.361548608984</v>
      </c>
      <c r="X78" s="23">
        <v>15650.499303244496</v>
      </c>
      <c r="Y78" s="23">
        <v>17923.995332796145</v>
      </c>
      <c r="Z78" s="23">
        <v>20795.042353555345</v>
      </c>
      <c r="AA78" s="23">
        <v>17440.38193897875</v>
      </c>
      <c r="AB78" s="23">
        <v>17563.207938636227</v>
      </c>
      <c r="AC78" s="23">
        <v>16459.977982986096</v>
      </c>
      <c r="AD78" s="23">
        <v>17342.791061272983</v>
      </c>
      <c r="AE78" s="23">
        <v>18214.807540504153</v>
      </c>
      <c r="AF78" s="39">
        <v>22421.751022988741</v>
      </c>
      <c r="AG78" s="39">
        <v>22579.658917042059</v>
      </c>
      <c r="AH78" s="39">
        <v>21161.321436060342</v>
      </c>
      <c r="AI78" s="39">
        <v>22296.28597470656</v>
      </c>
      <c r="AJ78" s="39">
        <v>23417.370160458595</v>
      </c>
      <c r="AK78" s="23">
        <v>5815.7403619099987</v>
      </c>
      <c r="AL78" s="23">
        <v>5749.7770730000002</v>
      </c>
      <c r="AM78" s="23">
        <v>4893.7875807199989</v>
      </c>
      <c r="AN78" s="23">
        <v>5551.6588240199999</v>
      </c>
      <c r="AO78" s="23">
        <v>0</v>
      </c>
      <c r="AP78" s="39">
        <v>7059.6537278071082</v>
      </c>
      <c r="AQ78" s="39">
        <v>6856.1706532640092</v>
      </c>
      <c r="AR78" s="39">
        <v>5760.5809138107188</v>
      </c>
      <c r="AS78" s="39">
        <v>6241.6189826692053</v>
      </c>
      <c r="AT78" s="39">
        <v>0</v>
      </c>
      <c r="AU78" s="23">
        <v>9.0145235100000001</v>
      </c>
      <c r="AV78" s="23">
        <v>9.3902769100000008</v>
      </c>
      <c r="AW78" s="23">
        <v>9.1368846900000023</v>
      </c>
      <c r="AX78" s="23">
        <v>9.3592061999999991</v>
      </c>
      <c r="AY78" s="23">
        <v>0</v>
      </c>
      <c r="AZ78" s="23">
        <v>1697.0145263700001</v>
      </c>
      <c r="BA78" s="23">
        <v>1677.0979003899997</v>
      </c>
      <c r="BB78" s="23">
        <v>1427.1402587900002</v>
      </c>
      <c r="BC78" s="23">
        <v>1620.3264160199999</v>
      </c>
      <c r="BD78" s="23">
        <v>0</v>
      </c>
      <c r="BE78" s="39">
        <v>2059.9844872194772</v>
      </c>
      <c r="BF78" s="39">
        <v>1999.8113424778689</v>
      </c>
      <c r="BG78" s="39">
        <v>1679.9169969095851</v>
      </c>
      <c r="BH78" s="39">
        <v>1821.7005830029655</v>
      </c>
      <c r="BI78" s="39">
        <v>0</v>
      </c>
      <c r="BJ78" s="23">
        <v>1172.97641507</v>
      </c>
      <c r="BK78" s="23">
        <v>1116.9565163499999</v>
      </c>
      <c r="BL78" s="23">
        <v>1022.06930104</v>
      </c>
      <c r="BM78" s="23">
        <v>1200.08406956</v>
      </c>
      <c r="BN78" s="23">
        <v>0</v>
      </c>
      <c r="BO78" s="39">
        <v>1423.8612465428514</v>
      </c>
      <c r="BP78" s="39">
        <v>1331.8854611480117</v>
      </c>
      <c r="BQ78" s="39">
        <v>1203.099401240594</v>
      </c>
      <c r="BR78" s="39">
        <v>1349.2305177249168</v>
      </c>
      <c r="BS78" s="39">
        <v>0</v>
      </c>
      <c r="BT78" s="23">
        <v>524.03819808000014</v>
      </c>
      <c r="BU78" s="23">
        <v>560.14147306999996</v>
      </c>
      <c r="BV78" s="23">
        <v>405.07099914000003</v>
      </c>
      <c r="BW78" s="23">
        <v>420.23996227000009</v>
      </c>
      <c r="BX78" s="23">
        <v>0</v>
      </c>
      <c r="BY78" s="39">
        <v>636.12334601777138</v>
      </c>
      <c r="BZ78" s="39">
        <v>667.92598749134243</v>
      </c>
      <c r="CA78" s="39">
        <v>476.81764439003581</v>
      </c>
      <c r="CB78" s="39">
        <v>472.46738478091567</v>
      </c>
      <c r="CC78" s="39">
        <v>0</v>
      </c>
      <c r="CD78" s="23">
        <v>0</v>
      </c>
      <c r="CE78" s="23">
        <v>0</v>
      </c>
      <c r="CF78" s="23">
        <v>0</v>
      </c>
      <c r="CG78" s="23">
        <v>2.4010299999999993E-3</v>
      </c>
      <c r="CH78" s="23">
        <v>0</v>
      </c>
      <c r="CI78" s="39">
        <v>0</v>
      </c>
      <c r="CJ78" s="39">
        <v>0</v>
      </c>
      <c r="CK78" s="39">
        <v>0</v>
      </c>
      <c r="CL78" s="39">
        <v>2.6994300083999991E-3</v>
      </c>
      <c r="CM78" s="39">
        <v>0</v>
      </c>
      <c r="CN78" s="23">
        <v>275.70765462999998</v>
      </c>
      <c r="CO78" s="23">
        <v>259.30380229000002</v>
      </c>
      <c r="CP78" s="23">
        <v>239.69290831999996</v>
      </c>
      <c r="CQ78" s="23">
        <v>250.13733708999999</v>
      </c>
      <c r="CR78" s="23">
        <v>0</v>
      </c>
      <c r="CS78" s="39">
        <v>334.6780376478842</v>
      </c>
      <c r="CT78" s="39">
        <v>309.20000844708761</v>
      </c>
      <c r="CU78" s="39">
        <v>282.14759428541203</v>
      </c>
      <c r="CV78" s="39">
        <v>281.22440534354519</v>
      </c>
      <c r="CW78" s="39">
        <v>0</v>
      </c>
      <c r="CX78" s="31"/>
      <c r="CY78" s="31"/>
      <c r="CZ78" s="31"/>
      <c r="DA78" s="31"/>
      <c r="DB78" s="31"/>
      <c r="DC78" s="39"/>
      <c r="DD78" s="39"/>
      <c r="DE78" s="39"/>
      <c r="DF78" s="39"/>
      <c r="DG78" s="39"/>
      <c r="DH78" s="39"/>
      <c r="DI78" s="39"/>
      <c r="DJ78" s="39"/>
      <c r="DK78" s="39"/>
      <c r="DL78" s="39"/>
      <c r="DM78" s="24">
        <v>3425.538</v>
      </c>
      <c r="DN78" s="24">
        <v>3428.5459999999998</v>
      </c>
      <c r="DO78" s="24">
        <v>3428.2710000000002</v>
      </c>
      <c r="DP78" s="24">
        <v>3429.902</v>
      </c>
      <c r="DQ78" s="24">
        <v>3422.7930000000001</v>
      </c>
      <c r="DR78" s="24">
        <v>3423.1080000000002</v>
      </c>
      <c r="DS78" s="24">
        <v>3427.0419999999999</v>
      </c>
      <c r="DT78" s="24">
        <v>3428.4085</v>
      </c>
      <c r="DU78" s="24">
        <v>3429.0865000000003</v>
      </c>
      <c r="DV78" s="24">
        <v>3426.2595000000001</v>
      </c>
      <c r="DW78" s="24">
        <v>0</v>
      </c>
      <c r="DX78" s="24">
        <v>18388</v>
      </c>
      <c r="DY78" s="24">
        <v>28602</v>
      </c>
      <c r="DZ78" s="24">
        <v>25358</v>
      </c>
      <c r="EA78" s="24">
        <v>29391</v>
      </c>
      <c r="EB78" s="28">
        <v>40617</v>
      </c>
      <c r="EC78" s="28">
        <v>46001</v>
      </c>
      <c r="ED78" s="24">
        <v>379</v>
      </c>
      <c r="EE78" s="24">
        <v>498</v>
      </c>
      <c r="EF78" s="24">
        <v>664</v>
      </c>
      <c r="EG78" s="24">
        <v>877</v>
      </c>
      <c r="EH78" s="24">
        <v>1115</v>
      </c>
      <c r="EI78" s="24">
        <v>1222</v>
      </c>
      <c r="EJ78" s="24">
        <v>6404</v>
      </c>
      <c r="EK78" s="24">
        <v>13742</v>
      </c>
      <c r="EL78" s="24">
        <v>10631</v>
      </c>
      <c r="EM78" s="24">
        <v>13519</v>
      </c>
      <c r="EN78" s="24">
        <v>16479</v>
      </c>
      <c r="EO78" s="24">
        <v>21151</v>
      </c>
      <c r="EP78" s="24">
        <v>11605</v>
      </c>
      <c r="EQ78" s="24">
        <v>14362</v>
      </c>
      <c r="ER78" s="24">
        <v>14063</v>
      </c>
      <c r="ES78" s="24">
        <v>14995</v>
      </c>
      <c r="ET78" s="24">
        <v>23023</v>
      </c>
      <c r="EU78" s="24">
        <v>23628</v>
      </c>
      <c r="EV78">
        <v>70.28</v>
      </c>
      <c r="EW78">
        <v>77.58</v>
      </c>
      <c r="EX78">
        <v>81.010000000000005</v>
      </c>
      <c r="EY78">
        <v>81.96</v>
      </c>
      <c r="EZ78">
        <v>82.8</v>
      </c>
      <c r="FA78">
        <v>81.53</v>
      </c>
      <c r="FD78">
        <v>70</v>
      </c>
      <c r="FE78">
        <v>24.76</v>
      </c>
      <c r="FF78">
        <v>62</v>
      </c>
      <c r="FG78">
        <v>115.512</v>
      </c>
      <c r="FH78" s="22" t="s">
        <v>173</v>
      </c>
      <c r="FI78" s="43">
        <v>21267.306587696432</v>
      </c>
      <c r="FJ78" s="43">
        <v>21666.339266403596</v>
      </c>
      <c r="FK78" s="43">
        <v>18928.108252800001</v>
      </c>
      <c r="FL78" s="43">
        <v>18190.850399999999</v>
      </c>
      <c r="FM78" s="43">
        <v>18738</v>
      </c>
      <c r="FN78" s="23"/>
      <c r="FO78" s="23"/>
      <c r="FP78" s="23"/>
      <c r="FQ78" s="23"/>
      <c r="FR78" s="23"/>
      <c r="FS78" s="23"/>
      <c r="FT78" s="23"/>
      <c r="FU78" s="23"/>
      <c r="FV78" s="14">
        <v>0</v>
      </c>
      <c r="FW78" s="14">
        <v>0</v>
      </c>
      <c r="FX78" s="14">
        <v>0</v>
      </c>
      <c r="FY78" s="14">
        <v>0</v>
      </c>
      <c r="FZ78" s="102">
        <v>0</v>
      </c>
      <c r="GA78" s="102">
        <v>0</v>
      </c>
      <c r="GB78" s="102">
        <v>0</v>
      </c>
      <c r="GC78" s="102">
        <v>0</v>
      </c>
      <c r="GD78" s="102">
        <v>0</v>
      </c>
      <c r="GE78" s="102">
        <v>0</v>
      </c>
      <c r="GF78" s="102">
        <v>0</v>
      </c>
      <c r="GG78" s="102">
        <v>0</v>
      </c>
    </row>
    <row r="79" spans="1:189" x14ac:dyDescent="0.35">
      <c r="A79" t="s">
        <v>533</v>
      </c>
      <c r="B79" s="22" t="s">
        <v>174</v>
      </c>
      <c r="C79" s="22" t="s">
        <v>14</v>
      </c>
      <c r="D79" s="22" t="s">
        <v>542</v>
      </c>
      <c r="F79" s="22" t="s">
        <v>175</v>
      </c>
      <c r="G79" s="24">
        <v>20533057.311999999</v>
      </c>
      <c r="H79" s="24">
        <v>21380976.118999999</v>
      </c>
      <c r="I79" s="24">
        <v>21060473.613000002</v>
      </c>
      <c r="J79" s="24">
        <v>23315080.559999999</v>
      </c>
      <c r="K79" s="24">
        <v>25439700</v>
      </c>
      <c r="L79" s="24">
        <v>19481973.191</v>
      </c>
      <c r="M79" s="24">
        <v>19928975.197000001</v>
      </c>
      <c r="N79" s="24">
        <v>19377380.521000002</v>
      </c>
      <c r="O79" s="24">
        <v>20529459.727000002</v>
      </c>
      <c r="P79" s="24">
        <v>20926835.050999999</v>
      </c>
      <c r="Q79" s="43">
        <v>25046467.093066551</v>
      </c>
      <c r="R79" s="43">
        <v>25621143.021631416</v>
      </c>
      <c r="S79" s="43">
        <v>24912000.381627839</v>
      </c>
      <c r="T79" s="43">
        <v>26393139.568033017</v>
      </c>
      <c r="U79" s="43">
        <v>26904014.307392605</v>
      </c>
      <c r="V79" s="23">
        <v>62823.309438196971</v>
      </c>
      <c r="W79" s="23">
        <v>65120.394662865256</v>
      </c>
      <c r="X79" s="23">
        <v>63528.634302750848</v>
      </c>
      <c r="Y79" s="23">
        <v>70219.472454115006</v>
      </c>
      <c r="Z79" s="23">
        <v>76329.582265202902</v>
      </c>
      <c r="AA79" s="23">
        <v>59607.393660249611</v>
      </c>
      <c r="AB79" s="23">
        <v>60698.011299017853</v>
      </c>
      <c r="AC79" s="23">
        <v>58451.606715244328</v>
      </c>
      <c r="AD79" s="23">
        <v>61829.845626659931</v>
      </c>
      <c r="AE79" s="23">
        <v>62789.127921148269</v>
      </c>
      <c r="AF79" s="39">
        <v>76632.618738260004</v>
      </c>
      <c r="AG79" s="39">
        <v>78034.741538282426</v>
      </c>
      <c r="AH79" s="39">
        <v>75146.71279840151</v>
      </c>
      <c r="AI79" s="39">
        <v>79489.853449389382</v>
      </c>
      <c r="AJ79" s="39">
        <v>80723.128548698267</v>
      </c>
      <c r="AK79" s="23">
        <v>3414574.5</v>
      </c>
      <c r="AL79" s="23">
        <v>3563312</v>
      </c>
      <c r="AM79" s="23">
        <v>3950148.75</v>
      </c>
      <c r="AN79" s="23">
        <v>4048096.75</v>
      </c>
      <c r="AO79" s="23">
        <v>4219757</v>
      </c>
      <c r="AP79" s="39">
        <v>4144908.8332209047</v>
      </c>
      <c r="AQ79" s="39">
        <v>4248977.8042953843</v>
      </c>
      <c r="AR79" s="39">
        <v>4649803.6787725501</v>
      </c>
      <c r="AS79" s="39">
        <v>4551194.2140899999</v>
      </c>
      <c r="AT79" s="39">
        <v>4392767.0369999995</v>
      </c>
      <c r="AU79" s="23">
        <v>16.629644390000003</v>
      </c>
      <c r="AV79" s="23">
        <v>16.665805819999999</v>
      </c>
      <c r="AW79" s="23">
        <v>18.756219860000002</v>
      </c>
      <c r="AX79" s="23">
        <v>17.362567899999998</v>
      </c>
      <c r="AY79" s="23">
        <v>16.571151730000004</v>
      </c>
      <c r="AZ79" s="23">
        <v>10280.526367189999</v>
      </c>
      <c r="BA79" s="23">
        <v>10658.397460939999</v>
      </c>
      <c r="BB79" s="23">
        <v>11758.424804689999</v>
      </c>
      <c r="BC79" s="23">
        <v>12012.241210939999</v>
      </c>
      <c r="BD79" s="23">
        <v>12473.791015630002</v>
      </c>
      <c r="BE79" s="39">
        <v>12479.401035041479</v>
      </c>
      <c r="BF79" s="39">
        <v>12709.326110341261</v>
      </c>
      <c r="BG79" s="39">
        <v>13841.090645869466</v>
      </c>
      <c r="BH79" s="39">
        <v>13505.122548635622</v>
      </c>
      <c r="BI79" s="39">
        <v>12985.216447270832</v>
      </c>
      <c r="BJ79" s="23">
        <v>5289.0170023199998</v>
      </c>
      <c r="BK79" s="23">
        <v>5521.7570480400009</v>
      </c>
      <c r="BL79" s="23">
        <v>6703.2603631499996</v>
      </c>
      <c r="BM79" s="23">
        <v>6655.172370530001</v>
      </c>
      <c r="BN79" s="23">
        <v>0</v>
      </c>
      <c r="BO79" s="39">
        <v>6420.2708981665846</v>
      </c>
      <c r="BP79" s="39">
        <v>6584.274163428172</v>
      </c>
      <c r="BQ79" s="39">
        <v>7890.5496144531489</v>
      </c>
      <c r="BR79" s="39">
        <v>7482.2771927394688</v>
      </c>
      <c r="BS79" s="39">
        <v>0</v>
      </c>
      <c r="BT79" s="23">
        <v>4991.5097935199983</v>
      </c>
      <c r="BU79" s="23">
        <v>5136.6406213300006</v>
      </c>
      <c r="BV79" s="23">
        <v>5055.1642316400012</v>
      </c>
      <c r="BW79" s="23">
        <v>5357.0689269900013</v>
      </c>
      <c r="BX79" s="23">
        <v>0</v>
      </c>
      <c r="BY79" s="39">
        <v>6059.1306572077119</v>
      </c>
      <c r="BZ79" s="39">
        <v>6125.05219544997</v>
      </c>
      <c r="CA79" s="39">
        <v>5950.5407843385865</v>
      </c>
      <c r="CB79" s="39">
        <v>6022.8454532363185</v>
      </c>
      <c r="CC79" s="39">
        <v>0</v>
      </c>
      <c r="CD79" s="23">
        <v>0</v>
      </c>
      <c r="CE79" s="23">
        <v>0</v>
      </c>
      <c r="CF79" s="23">
        <v>0</v>
      </c>
      <c r="CG79" s="23">
        <v>0</v>
      </c>
      <c r="CH79" s="23">
        <v>0</v>
      </c>
      <c r="CI79" s="39">
        <v>0</v>
      </c>
      <c r="CJ79" s="39">
        <v>0</v>
      </c>
      <c r="CK79" s="39">
        <v>0</v>
      </c>
      <c r="CL79" s="39">
        <v>0</v>
      </c>
      <c r="CM79" s="39">
        <v>0</v>
      </c>
      <c r="CN79" s="23">
        <v>1164.6019319100003</v>
      </c>
      <c r="CO79" s="23">
        <v>1205.2841971299999</v>
      </c>
      <c r="CP79" s="23">
        <v>1167.73456261</v>
      </c>
      <c r="CQ79" s="23">
        <v>1285.3300472699998</v>
      </c>
      <c r="CR79" s="23">
        <v>0</v>
      </c>
      <c r="CS79" s="39">
        <v>1413.6955672690376</v>
      </c>
      <c r="CT79" s="39">
        <v>1437.2094841746532</v>
      </c>
      <c r="CU79" s="39">
        <v>1374.5650629115758</v>
      </c>
      <c r="CV79" s="39">
        <v>1445.0708655447154</v>
      </c>
      <c r="CW79" s="39">
        <v>0</v>
      </c>
      <c r="CX79" s="31"/>
      <c r="CY79" s="31"/>
      <c r="CZ79" s="31"/>
      <c r="DA79" s="31"/>
      <c r="DB79" s="31"/>
      <c r="DC79" s="39"/>
      <c r="DD79" s="39"/>
      <c r="DE79" s="39"/>
      <c r="DF79" s="39"/>
      <c r="DG79" s="39"/>
      <c r="DH79" s="39"/>
      <c r="DI79" s="39"/>
      <c r="DJ79" s="39"/>
      <c r="DK79" s="39"/>
      <c r="DL79" s="39"/>
      <c r="DM79" s="24">
        <v>331028.97200000001</v>
      </c>
      <c r="DN79" s="24">
        <v>333251.103</v>
      </c>
      <c r="DO79" s="24">
        <v>335388.23800000001</v>
      </c>
      <c r="DP79" s="24">
        <v>336495.76899999997</v>
      </c>
      <c r="DQ79" s="24">
        <v>338289.85700000002</v>
      </c>
      <c r="DR79" s="24">
        <v>339996.56300000002</v>
      </c>
      <c r="DS79" s="24">
        <v>332140.03749999998</v>
      </c>
      <c r="DT79" s="24">
        <v>334319.67050000001</v>
      </c>
      <c r="DU79" s="24">
        <v>335942.00349999999</v>
      </c>
      <c r="DV79" s="24">
        <v>336997.62399999995</v>
      </c>
      <c r="DW79" s="24">
        <v>338289.85700000002</v>
      </c>
      <c r="DX79" s="24">
        <v>1032234</v>
      </c>
      <c r="DY79" s="24">
        <v>1189323</v>
      </c>
      <c r="DZ79" s="24">
        <v>1338842</v>
      </c>
      <c r="EA79" s="24">
        <v>1642360</v>
      </c>
      <c r="EB79" s="28">
        <v>2161851</v>
      </c>
      <c r="EC79" s="28">
        <v>2584635</v>
      </c>
      <c r="ED79" s="24">
        <v>313242</v>
      </c>
      <c r="EE79" s="24">
        <v>341715</v>
      </c>
      <c r="EF79" s="24">
        <v>340846</v>
      </c>
      <c r="EG79" s="24">
        <v>339179</v>
      </c>
      <c r="EH79" s="24">
        <v>363059</v>
      </c>
      <c r="EI79" s="24">
        <v>389335</v>
      </c>
      <c r="EJ79" s="24">
        <v>718992</v>
      </c>
      <c r="EK79" s="24">
        <v>847608</v>
      </c>
      <c r="EL79" s="24">
        <v>997996</v>
      </c>
      <c r="EM79" s="24">
        <v>1303181</v>
      </c>
      <c r="EN79" s="24">
        <v>1798792</v>
      </c>
      <c r="EO79" s="24">
        <v>2195300</v>
      </c>
      <c r="EP79" s="24">
        <v>0</v>
      </c>
      <c r="EQ79" s="24">
        <v>0</v>
      </c>
      <c r="ER79" s="24">
        <v>0</v>
      </c>
      <c r="ES79" s="24">
        <v>0</v>
      </c>
      <c r="ET79" s="24">
        <v>0</v>
      </c>
      <c r="EU79" s="24">
        <v>0</v>
      </c>
      <c r="EV79">
        <v>81.12</v>
      </c>
      <c r="EW79">
        <v>82.9</v>
      </c>
      <c r="EX79">
        <v>84.86</v>
      </c>
      <c r="EY79">
        <v>85.75</v>
      </c>
      <c r="EZ79">
        <v>85.39</v>
      </c>
      <c r="FA79">
        <v>85.73</v>
      </c>
      <c r="FD79">
        <v>91</v>
      </c>
      <c r="FE79">
        <v>27.4</v>
      </c>
      <c r="FF79">
        <v>35.549999999999997</v>
      </c>
      <c r="FG79">
        <v>124.68300000000001</v>
      </c>
      <c r="FH79" s="22" t="s">
        <v>175</v>
      </c>
      <c r="FI79" s="43">
        <v>76826.931160691049</v>
      </c>
      <c r="FJ79" s="43">
        <v>78843.057363489585</v>
      </c>
      <c r="FK79" s="43">
        <v>76124.425417199993</v>
      </c>
      <c r="FL79" s="43">
        <v>80262.349199999997</v>
      </c>
      <c r="FM79" s="43">
        <v>79917.569999999992</v>
      </c>
      <c r="FN79" s="23"/>
      <c r="FO79" s="23"/>
      <c r="FP79" s="23"/>
      <c r="FQ79" s="23"/>
      <c r="FR79" s="23"/>
      <c r="FS79" s="23"/>
      <c r="FT79" s="23"/>
      <c r="FU79" s="23"/>
      <c r="FV79" s="14">
        <v>0</v>
      </c>
      <c r="FW79" s="14">
        <v>0</v>
      </c>
      <c r="FX79" s="14">
        <v>0</v>
      </c>
      <c r="FY79" s="14">
        <v>0</v>
      </c>
      <c r="FZ79" s="102">
        <v>0</v>
      </c>
      <c r="GA79" s="102">
        <v>0</v>
      </c>
      <c r="GB79" s="102">
        <v>0</v>
      </c>
      <c r="GC79" s="102">
        <v>0</v>
      </c>
      <c r="GD79" s="102">
        <v>0</v>
      </c>
      <c r="GE79" s="102">
        <v>0</v>
      </c>
      <c r="GF79" s="102">
        <v>0</v>
      </c>
      <c r="GG79" s="102">
        <v>0</v>
      </c>
    </row>
    <row r="80" spans="1:189" x14ac:dyDescent="0.35">
      <c r="A80" t="s">
        <v>533</v>
      </c>
      <c r="B80" s="22" t="s">
        <v>176</v>
      </c>
      <c r="C80" s="22" t="s">
        <v>14</v>
      </c>
      <c r="D80" s="22" t="s">
        <v>536</v>
      </c>
      <c r="F80" s="22" t="s">
        <v>177</v>
      </c>
      <c r="G80" s="24">
        <v>0</v>
      </c>
      <c r="H80" s="24">
        <v>0</v>
      </c>
      <c r="I80" s="24">
        <v>0</v>
      </c>
      <c r="J80" s="24">
        <v>0</v>
      </c>
      <c r="K80" s="24">
        <v>0</v>
      </c>
      <c r="L80" s="24">
        <v>0</v>
      </c>
      <c r="M80" s="24">
        <v>0</v>
      </c>
      <c r="N80" s="24">
        <v>0</v>
      </c>
      <c r="O80" s="24">
        <v>0</v>
      </c>
      <c r="P80" s="24">
        <v>0</v>
      </c>
      <c r="Q80" s="43">
        <v>0</v>
      </c>
      <c r="R80" s="43">
        <v>0</v>
      </c>
      <c r="S80" s="43">
        <v>0</v>
      </c>
      <c r="T80" s="43">
        <v>0</v>
      </c>
      <c r="U80" s="43">
        <v>0</v>
      </c>
      <c r="V80" s="23">
        <v>0</v>
      </c>
      <c r="W80" s="23">
        <v>0</v>
      </c>
      <c r="X80" s="23">
        <v>0</v>
      </c>
      <c r="Y80" s="23">
        <v>0</v>
      </c>
      <c r="Z80" s="23">
        <v>0</v>
      </c>
      <c r="AA80" s="23">
        <v>0</v>
      </c>
      <c r="AB80" s="23">
        <v>0</v>
      </c>
      <c r="AC80" s="23">
        <v>0</v>
      </c>
      <c r="AD80" s="23">
        <v>0</v>
      </c>
      <c r="AE80" s="23">
        <v>0</v>
      </c>
      <c r="AF80" s="39">
        <v>0</v>
      </c>
      <c r="AG80" s="39">
        <v>0</v>
      </c>
      <c r="AH80" s="39">
        <v>0</v>
      </c>
      <c r="AI80" s="39">
        <v>0</v>
      </c>
      <c r="AJ80" s="39">
        <v>0</v>
      </c>
      <c r="AP80" s="39">
        <v>0</v>
      </c>
      <c r="AQ80" s="39">
        <v>0</v>
      </c>
      <c r="AR80" s="39">
        <v>0</v>
      </c>
      <c r="AS80" s="39">
        <v>0</v>
      </c>
      <c r="AT80" s="39">
        <v>0</v>
      </c>
      <c r="AZ80" s="23"/>
      <c r="BA80" s="23"/>
      <c r="BB80" s="23"/>
      <c r="BC80" s="23"/>
      <c r="BD80" s="23"/>
      <c r="BE80" s="39">
        <v>0</v>
      </c>
      <c r="BF80" s="39">
        <v>0</v>
      </c>
      <c r="BG80" s="39">
        <v>0</v>
      </c>
      <c r="BH80" s="39">
        <v>0</v>
      </c>
      <c r="BI80" s="39">
        <v>0</v>
      </c>
      <c r="BJ80" s="23"/>
      <c r="BK80" s="23"/>
      <c r="BL80" s="23"/>
      <c r="BM80" s="23"/>
      <c r="BN80" s="23"/>
      <c r="BO80" s="39">
        <v>0</v>
      </c>
      <c r="BP80" s="39">
        <v>0</v>
      </c>
      <c r="BQ80" s="39">
        <v>0</v>
      </c>
      <c r="BR80" s="39">
        <v>0</v>
      </c>
      <c r="BS80" s="39">
        <v>0</v>
      </c>
      <c r="BT80" s="23"/>
      <c r="BU80" s="23"/>
      <c r="BV80" s="23"/>
      <c r="BW80" s="23"/>
      <c r="BX80" s="23"/>
      <c r="BY80" s="39">
        <v>0</v>
      </c>
      <c r="BZ80" s="39">
        <v>0</v>
      </c>
      <c r="CA80" s="39">
        <v>0</v>
      </c>
      <c r="CB80" s="39">
        <v>0</v>
      </c>
      <c r="CC80" s="39">
        <v>0</v>
      </c>
      <c r="CD80" s="23"/>
      <c r="CE80" s="23"/>
      <c r="CF80" s="23"/>
      <c r="CG80" s="23"/>
      <c r="CH80" s="23"/>
      <c r="CI80" s="39">
        <v>0</v>
      </c>
      <c r="CJ80" s="39">
        <v>0</v>
      </c>
      <c r="CK80" s="39">
        <v>0</v>
      </c>
      <c r="CL80" s="39">
        <v>0</v>
      </c>
      <c r="CM80" s="39">
        <v>0</v>
      </c>
      <c r="CN80" s="23"/>
      <c r="CO80" s="23"/>
      <c r="CP80" s="23"/>
      <c r="CQ80" s="23"/>
      <c r="CR80" s="23"/>
      <c r="CS80" s="39">
        <v>0</v>
      </c>
      <c r="CT80" s="39">
        <v>0</v>
      </c>
      <c r="CU80" s="39">
        <v>0</v>
      </c>
      <c r="CV80" s="39">
        <v>0</v>
      </c>
      <c r="CW80" s="39">
        <v>0</v>
      </c>
      <c r="CX80" s="31"/>
      <c r="CY80" s="31"/>
      <c r="CZ80" s="31"/>
      <c r="DA80" s="31"/>
      <c r="DB80" s="31"/>
      <c r="DC80" s="39"/>
      <c r="DD80" s="39"/>
      <c r="DE80" s="39"/>
      <c r="DF80" s="39"/>
      <c r="DG80" s="39"/>
      <c r="DH80" s="39"/>
      <c r="DI80" s="39"/>
      <c r="DJ80" s="39"/>
      <c r="DK80" s="39"/>
      <c r="DL80" s="39"/>
      <c r="DM80" s="24">
        <v>30.21</v>
      </c>
      <c r="DN80" s="24">
        <v>30.46</v>
      </c>
      <c r="DO80" s="24">
        <v>30.76</v>
      </c>
      <c r="DP80" s="24">
        <v>31.06</v>
      </c>
      <c r="DQ80" s="24">
        <v>31.305</v>
      </c>
      <c r="DR80" s="24">
        <v>31.538</v>
      </c>
      <c r="DS80" s="24"/>
      <c r="DT80" s="24"/>
      <c r="DU80" s="24"/>
      <c r="DV80" s="24"/>
      <c r="DW80" s="24"/>
      <c r="DX80" s="24"/>
      <c r="DY80" s="24"/>
      <c r="DZ80" s="24"/>
      <c r="EA80" s="24"/>
      <c r="EB80" s="28"/>
      <c r="EC80" s="28"/>
      <c r="ED80" s="24"/>
      <c r="EE80" s="24"/>
      <c r="EF80" s="24"/>
      <c r="EG80" s="24"/>
      <c r="EH80" s="24"/>
      <c r="EI80" s="24"/>
      <c r="EJ80" s="24"/>
      <c r="EK80" s="24"/>
      <c r="EL80" s="24"/>
      <c r="EM80" s="24"/>
      <c r="EN80" s="24"/>
      <c r="EO80" s="24"/>
      <c r="EP80" s="24"/>
      <c r="EQ80" s="24"/>
      <c r="ER80" s="24"/>
      <c r="ES80" s="24"/>
      <c r="ET80" s="24"/>
      <c r="EU80" s="24"/>
      <c r="FH80" s="22" t="s">
        <v>177</v>
      </c>
      <c r="FI80" s="43">
        <v>0</v>
      </c>
      <c r="FJ80" s="43">
        <v>0</v>
      </c>
      <c r="FK80" s="43">
        <v>0</v>
      </c>
      <c r="FL80" s="43">
        <v>0</v>
      </c>
      <c r="FM80" s="43">
        <v>0</v>
      </c>
      <c r="FN80" s="23"/>
      <c r="FO80" s="23"/>
      <c r="FP80" s="23"/>
      <c r="FQ80" s="23"/>
      <c r="FR80" s="23"/>
      <c r="FS80" s="23"/>
      <c r="FT80" s="23"/>
      <c r="FU80" s="23"/>
      <c r="FV80" s="14">
        <v>0</v>
      </c>
      <c r="FW80" s="14">
        <v>0</v>
      </c>
      <c r="FX80" s="14">
        <v>0</v>
      </c>
      <c r="FY80" s="14">
        <v>0</v>
      </c>
      <c r="FZ80" s="102">
        <v>0</v>
      </c>
      <c r="GA80" s="102">
        <v>0</v>
      </c>
      <c r="GB80" s="102">
        <v>0</v>
      </c>
      <c r="GC80" s="102">
        <v>0</v>
      </c>
      <c r="GD80" s="102">
        <v>0</v>
      </c>
      <c r="GE80" s="102">
        <v>0</v>
      </c>
      <c r="GF80" s="102">
        <v>0</v>
      </c>
      <c r="GG80" s="102">
        <v>0</v>
      </c>
    </row>
    <row r="81" spans="1:189" x14ac:dyDescent="0.35">
      <c r="A81" t="s">
        <v>533</v>
      </c>
      <c r="B81" s="22" t="s">
        <v>178</v>
      </c>
      <c r="C81" s="22" t="s">
        <v>14</v>
      </c>
      <c r="D81" s="22" t="s">
        <v>536</v>
      </c>
      <c r="F81" s="22" t="s">
        <v>179</v>
      </c>
      <c r="G81" s="24">
        <v>3923</v>
      </c>
      <c r="H81" s="24">
        <v>4121</v>
      </c>
      <c r="I81" s="24">
        <v>4189</v>
      </c>
      <c r="J81" s="24">
        <v>4444</v>
      </c>
      <c r="K81" s="24">
        <v>0</v>
      </c>
      <c r="L81" s="24">
        <v>3764.6414087513299</v>
      </c>
      <c r="M81" s="24">
        <v>3875.0787086446098</v>
      </c>
      <c r="N81" s="24">
        <v>3800.8022945570997</v>
      </c>
      <c r="O81" s="24">
        <v>3909.28495197439</v>
      </c>
      <c r="P81" s="24">
        <v>0</v>
      </c>
      <c r="Q81" s="43">
        <v>4839.9084752382814</v>
      </c>
      <c r="R81" s="43">
        <v>4981.8891755762734</v>
      </c>
      <c r="S81" s="43">
        <v>4886.3977311011704</v>
      </c>
      <c r="T81" s="43">
        <v>5025.8654986898146</v>
      </c>
      <c r="U81" s="43">
        <v>0</v>
      </c>
      <c r="V81" s="23">
        <v>36663.208755058367</v>
      </c>
      <c r="W81" s="23">
        <v>38633.529891533624</v>
      </c>
      <c r="X81" s="23">
        <v>39411.045253551601</v>
      </c>
      <c r="Y81" s="23">
        <v>41976.008312080856</v>
      </c>
      <c r="Z81" s="23">
        <v>0</v>
      </c>
      <c r="AA81" s="23">
        <v>35183.235752482069</v>
      </c>
      <c r="AB81" s="23">
        <v>36328.068217050975</v>
      </c>
      <c r="AC81" s="23">
        <v>35758.794755452975</v>
      </c>
      <c r="AD81" s="23">
        <v>36925.332501883313</v>
      </c>
      <c r="AE81" s="23">
        <v>0</v>
      </c>
      <c r="AF81" s="39">
        <v>45232.366755808696</v>
      </c>
      <c r="AG81" s="39">
        <v>46704.18936688517</v>
      </c>
      <c r="AH81" s="39">
        <v>45972.318478701352</v>
      </c>
      <c r="AI81" s="39">
        <v>47472.045892980161</v>
      </c>
      <c r="AJ81" s="39">
        <v>0</v>
      </c>
      <c r="AP81" s="39">
        <v>0</v>
      </c>
      <c r="AQ81" s="39">
        <v>0</v>
      </c>
      <c r="AR81" s="39">
        <v>0</v>
      </c>
      <c r="AS81" s="39">
        <v>0</v>
      </c>
      <c r="AT81" s="39">
        <v>0</v>
      </c>
      <c r="AZ81" s="23"/>
      <c r="BA81" s="23"/>
      <c r="BB81" s="23"/>
      <c r="BC81" s="23"/>
      <c r="BD81" s="23"/>
      <c r="BE81" s="39">
        <v>0</v>
      </c>
      <c r="BF81" s="39">
        <v>0</v>
      </c>
      <c r="BG81" s="39">
        <v>0</v>
      </c>
      <c r="BH81" s="39">
        <v>0</v>
      </c>
      <c r="BI81" s="39">
        <v>0</v>
      </c>
      <c r="BJ81" s="23"/>
      <c r="BK81" s="23"/>
      <c r="BL81" s="23"/>
      <c r="BM81" s="23"/>
      <c r="BN81" s="23"/>
      <c r="BO81" s="39">
        <v>0</v>
      </c>
      <c r="BP81" s="39">
        <v>0</v>
      </c>
      <c r="BQ81" s="39">
        <v>0</v>
      </c>
      <c r="BR81" s="39">
        <v>0</v>
      </c>
      <c r="BS81" s="39">
        <v>0</v>
      </c>
      <c r="BT81" s="23"/>
      <c r="BU81" s="23"/>
      <c r="BV81" s="23"/>
      <c r="BW81" s="23"/>
      <c r="BX81" s="23"/>
      <c r="BY81" s="39">
        <v>0</v>
      </c>
      <c r="BZ81" s="39">
        <v>0</v>
      </c>
      <c r="CA81" s="39">
        <v>0</v>
      </c>
      <c r="CB81" s="39">
        <v>0</v>
      </c>
      <c r="CC81" s="39">
        <v>0</v>
      </c>
      <c r="CD81" s="23"/>
      <c r="CE81" s="23"/>
      <c r="CF81" s="23"/>
      <c r="CG81" s="23"/>
      <c r="CH81" s="23"/>
      <c r="CI81" s="39">
        <v>0</v>
      </c>
      <c r="CJ81" s="39">
        <v>0</v>
      </c>
      <c r="CK81" s="39">
        <v>0</v>
      </c>
      <c r="CL81" s="39">
        <v>0</v>
      </c>
      <c r="CM81" s="39">
        <v>0</v>
      </c>
      <c r="CN81" s="23"/>
      <c r="CO81" s="23"/>
      <c r="CP81" s="23"/>
      <c r="CQ81" s="23"/>
      <c r="CR81" s="23"/>
      <c r="CS81" s="39">
        <v>0</v>
      </c>
      <c r="CT81" s="39">
        <v>0</v>
      </c>
      <c r="CU81" s="39">
        <v>0</v>
      </c>
      <c r="CV81" s="39">
        <v>0</v>
      </c>
      <c r="CW81" s="39">
        <v>0</v>
      </c>
      <c r="CX81" s="31"/>
      <c r="CY81" s="31"/>
      <c r="CZ81" s="31"/>
      <c r="DA81" s="31"/>
      <c r="DB81" s="31"/>
      <c r="DC81" s="39"/>
      <c r="DD81" s="39"/>
      <c r="DE81" s="39"/>
      <c r="DF81" s="39"/>
      <c r="DG81" s="39"/>
      <c r="DH81" s="39"/>
      <c r="DI81" s="39"/>
      <c r="DJ81" s="39"/>
      <c r="DK81" s="39"/>
      <c r="DL81" s="39"/>
      <c r="DM81" s="24">
        <v>101.619</v>
      </c>
      <c r="DN81" s="24">
        <v>101.11</v>
      </c>
      <c r="DO81" s="24">
        <v>100.54300000000001</v>
      </c>
      <c r="DP81" s="24">
        <v>100.342</v>
      </c>
      <c r="DQ81" s="24">
        <v>99.465000000000003</v>
      </c>
      <c r="DR81" s="24">
        <v>98.75</v>
      </c>
      <c r="DS81" s="24"/>
      <c r="DT81" s="24"/>
      <c r="DU81" s="24"/>
      <c r="DV81" s="24"/>
      <c r="DW81" s="24"/>
      <c r="DX81" s="24"/>
      <c r="DY81" s="24"/>
      <c r="DZ81" s="24"/>
      <c r="EA81" s="24"/>
      <c r="EB81" s="28"/>
      <c r="EC81" s="28"/>
      <c r="ED81" s="24"/>
      <c r="EE81" s="24"/>
      <c r="EF81" s="24"/>
      <c r="EG81" s="24"/>
      <c r="EH81" s="24"/>
      <c r="EI81" s="24"/>
      <c r="EJ81" s="24"/>
      <c r="EK81" s="24"/>
      <c r="EL81" s="24"/>
      <c r="EM81" s="24"/>
      <c r="EN81" s="24"/>
      <c r="EO81" s="24"/>
      <c r="EP81" s="24"/>
      <c r="EQ81" s="24"/>
      <c r="ER81" s="24"/>
      <c r="ES81" s="24"/>
      <c r="ET81" s="24"/>
      <c r="EU81" s="24"/>
      <c r="FH81" s="22" t="s">
        <v>179</v>
      </c>
      <c r="FI81" s="43">
        <v>0</v>
      </c>
      <c r="FJ81" s="43">
        <v>0</v>
      </c>
      <c r="FK81" s="43">
        <v>0</v>
      </c>
      <c r="FL81" s="43">
        <v>0</v>
      </c>
      <c r="FM81" s="43">
        <v>0</v>
      </c>
      <c r="FN81" s="23"/>
      <c r="FO81" s="23"/>
      <c r="FP81" s="23"/>
      <c r="FQ81" s="23"/>
      <c r="FR81" s="23"/>
      <c r="FS81" s="23"/>
      <c r="FT81" s="23"/>
      <c r="FU81" s="23"/>
      <c r="FV81" s="14">
        <v>0</v>
      </c>
      <c r="FW81" s="14">
        <v>0</v>
      </c>
      <c r="FX81" s="14">
        <v>0</v>
      </c>
      <c r="FY81" s="14">
        <v>0</v>
      </c>
      <c r="FZ81" s="102">
        <v>0</v>
      </c>
      <c r="GA81" s="102">
        <v>0</v>
      </c>
      <c r="GB81" s="102">
        <v>0</v>
      </c>
      <c r="GC81" s="102">
        <v>0</v>
      </c>
      <c r="GD81" s="102">
        <v>0</v>
      </c>
      <c r="GE81" s="102">
        <v>0</v>
      </c>
      <c r="GF81" s="102">
        <v>0</v>
      </c>
      <c r="GG81" s="102">
        <v>0</v>
      </c>
    </row>
    <row r="82" spans="1:189" x14ac:dyDescent="0.35">
      <c r="A82" t="s">
        <v>533</v>
      </c>
      <c r="B82" s="22" t="s">
        <v>130</v>
      </c>
      <c r="C82" s="22" t="s">
        <v>14</v>
      </c>
      <c r="D82" s="22" t="s">
        <v>541</v>
      </c>
      <c r="F82" s="22" t="s">
        <v>131</v>
      </c>
      <c r="G82" s="24">
        <v>130.99556630391001</v>
      </c>
      <c r="H82" s="24">
        <v>125.160115547819</v>
      </c>
      <c r="I82" s="24">
        <v>124.68568816109399</v>
      </c>
      <c r="J82" s="24">
        <v>145.53661589304599</v>
      </c>
      <c r="K82" s="24">
        <v>151.64784612895301</v>
      </c>
      <c r="L82" s="24">
        <v>92.5011502324177</v>
      </c>
      <c r="M82" s="24">
        <v>100.13885988463601</v>
      </c>
      <c r="N82" s="24">
        <v>104.382031913646</v>
      </c>
      <c r="O82" s="24">
        <v>107.776569536854</v>
      </c>
      <c r="P82" s="24">
        <v>109.473838348458</v>
      </c>
      <c r="Q82" s="43">
        <v>118.92157907482131</v>
      </c>
      <c r="R82" s="43">
        <v>128.74079202595377</v>
      </c>
      <c r="S82" s="43">
        <v>134.19591033213825</v>
      </c>
      <c r="T82" s="43">
        <v>138.56000497708581</v>
      </c>
      <c r="U82" s="43">
        <v>140.74205229955962</v>
      </c>
      <c r="V82" s="23">
        <v>10985.874396503667</v>
      </c>
      <c r="W82" s="23">
        <v>10316.52782293263</v>
      </c>
      <c r="X82" s="23">
        <v>10124.700622094511</v>
      </c>
      <c r="Y82" s="23">
        <v>11632.692502041904</v>
      </c>
      <c r="Z82" s="23">
        <v>11970.938279835247</v>
      </c>
      <c r="AA82" s="23">
        <v>7757.5604019135935</v>
      </c>
      <c r="AB82" s="23">
        <v>8254.1097827757712</v>
      </c>
      <c r="AC82" s="23">
        <v>8476.0074635522233</v>
      </c>
      <c r="AD82" s="23">
        <v>8614.5447635563596</v>
      </c>
      <c r="AE82" s="23">
        <v>8641.7617894267132</v>
      </c>
      <c r="AF82" s="39">
        <v>9973.295796278202</v>
      </c>
      <c r="AG82" s="39">
        <v>10611.670954991207</v>
      </c>
      <c r="AH82" s="39">
        <v>10896.947651817925</v>
      </c>
      <c r="AI82" s="39">
        <v>11075.054350338529</v>
      </c>
      <c r="AJ82" s="39">
        <v>11110.045176788688</v>
      </c>
      <c r="AK82" s="23">
        <v>14.01888926</v>
      </c>
      <c r="AL82" s="23">
        <v>14.057629270000001</v>
      </c>
      <c r="AM82" s="23">
        <v>16.233201449999999</v>
      </c>
      <c r="AN82" s="23">
        <v>19.136580130000002</v>
      </c>
      <c r="AO82" s="23">
        <v>0</v>
      </c>
      <c r="AP82" s="39">
        <v>17.017352506357575</v>
      </c>
      <c r="AQ82" s="39">
        <v>16.762650800503334</v>
      </c>
      <c r="AR82" s="39">
        <v>19.108444921337682</v>
      </c>
      <c r="AS82" s="39">
        <v>21.514874308556401</v>
      </c>
      <c r="AT82" s="39">
        <v>0</v>
      </c>
      <c r="AU82" s="23">
        <v>11.102397919999998</v>
      </c>
      <c r="AV82" s="23">
        <v>11.555424689999999</v>
      </c>
      <c r="AW82" s="23">
        <v>12.681839940000001</v>
      </c>
      <c r="AX82" s="23">
        <v>13.064142230000002</v>
      </c>
      <c r="AY82" s="23">
        <v>0</v>
      </c>
      <c r="AZ82" s="23">
        <v>1175.6867675799999</v>
      </c>
      <c r="BA82" s="23">
        <v>1158.7708740200001</v>
      </c>
      <c r="BB82" s="23">
        <v>1318.16503906</v>
      </c>
      <c r="BC82" s="23">
        <v>1529.5191650400002</v>
      </c>
      <c r="BD82" s="23">
        <v>0</v>
      </c>
      <c r="BE82" s="39">
        <v>1427.1513092021492</v>
      </c>
      <c r="BF82" s="39">
        <v>1381.7458937008444</v>
      </c>
      <c r="BG82" s="39">
        <v>1551.6399598497526</v>
      </c>
      <c r="BH82" s="39">
        <v>1719.6078068711713</v>
      </c>
      <c r="BI82" s="39">
        <v>0</v>
      </c>
      <c r="BJ82" s="23">
        <v>1035.5348849300001</v>
      </c>
      <c r="BK82" s="23">
        <v>1037.5071385400001</v>
      </c>
      <c r="BL82" s="23">
        <v>1026.94989803</v>
      </c>
      <c r="BM82" s="23">
        <v>1327.9539989299997</v>
      </c>
      <c r="BN82" s="23">
        <v>0</v>
      </c>
      <c r="BO82" s="39">
        <v>1257.0227100491584</v>
      </c>
      <c r="BP82" s="39">
        <v>1237.1481373100298</v>
      </c>
      <c r="BQ82" s="39">
        <v>1208.8444552309552</v>
      </c>
      <c r="BR82" s="39">
        <v>1492.9921219170199</v>
      </c>
      <c r="BS82" s="39">
        <v>0</v>
      </c>
      <c r="BT82" s="23">
        <v>35.065942579999998</v>
      </c>
      <c r="BU82" s="23">
        <v>36.63097277</v>
      </c>
      <c r="BV82" s="23">
        <v>36.641765650000004</v>
      </c>
      <c r="BW82" s="23">
        <v>41.546934339999993</v>
      </c>
      <c r="BX82" s="23">
        <v>0</v>
      </c>
      <c r="BY82" s="39">
        <v>42.566104545400613</v>
      </c>
      <c r="BZ82" s="39">
        <v>43.679641370017166</v>
      </c>
      <c r="CA82" s="39">
        <v>43.13179768637616</v>
      </c>
      <c r="CB82" s="39">
        <v>46.710387339775188</v>
      </c>
      <c r="CC82" s="39">
        <v>0</v>
      </c>
      <c r="CD82" s="23">
        <v>105.08596061</v>
      </c>
      <c r="CE82" s="23">
        <v>84.632798099999974</v>
      </c>
      <c r="CF82" s="23">
        <v>254.57329471999992</v>
      </c>
      <c r="CG82" s="23">
        <v>160.01832099999999</v>
      </c>
      <c r="CH82" s="23">
        <v>0</v>
      </c>
      <c r="CI82" s="39">
        <v>127.5625195408368</v>
      </c>
      <c r="CJ82" s="39">
        <v>100.91815722067348</v>
      </c>
      <c r="CK82" s="39">
        <v>299.6636119858282</v>
      </c>
      <c r="CL82" s="39">
        <v>179.90539793387998</v>
      </c>
      <c r="CM82" s="39">
        <v>0</v>
      </c>
      <c r="CN82" s="23">
        <v>8.766482390000002</v>
      </c>
      <c r="CO82" s="23">
        <v>9.3114858199999997</v>
      </c>
      <c r="CP82" s="23">
        <v>9.3452588000000016</v>
      </c>
      <c r="CQ82" s="23">
        <v>10.38670956</v>
      </c>
      <c r="CR82" s="23">
        <v>0</v>
      </c>
      <c r="CS82" s="39">
        <v>10.641522185146792</v>
      </c>
      <c r="CT82" s="39">
        <v>11.103236700628853</v>
      </c>
      <c r="CU82" s="39">
        <v>11.000501879156211</v>
      </c>
      <c r="CV82" s="39">
        <v>11.6775698241168</v>
      </c>
      <c r="CW82" s="39">
        <v>0</v>
      </c>
      <c r="CX82" s="31"/>
      <c r="CY82" s="31"/>
      <c r="CZ82" s="31"/>
      <c r="DA82" s="31"/>
      <c r="DB82" s="31"/>
      <c r="DC82" s="39"/>
      <c r="DD82" s="39"/>
      <c r="DE82" s="39"/>
      <c r="DF82" s="39"/>
      <c r="DG82" s="39"/>
      <c r="DH82" s="39"/>
      <c r="DI82" s="39"/>
      <c r="DJ82" s="39"/>
      <c r="DK82" s="39"/>
      <c r="DL82" s="39"/>
      <c r="DM82" s="24">
        <v>11.801</v>
      </c>
      <c r="DN82" s="24">
        <v>12.047000000000001</v>
      </c>
      <c r="DO82" s="24">
        <v>12.215999999999999</v>
      </c>
      <c r="DP82" s="24">
        <v>12.414</v>
      </c>
      <c r="DQ82" s="24">
        <v>12.667999999999999</v>
      </c>
      <c r="DR82" s="24">
        <v>12.78</v>
      </c>
      <c r="DS82" s="24">
        <v>11.924000000000001</v>
      </c>
      <c r="DT82" s="24">
        <v>12.131500000000001</v>
      </c>
      <c r="DU82" s="24">
        <v>12.315000000000001</v>
      </c>
      <c r="DV82" s="24">
        <v>12.511500000000002</v>
      </c>
      <c r="DW82" s="24">
        <v>0</v>
      </c>
      <c r="DX82" s="24">
        <v>1380</v>
      </c>
      <c r="DY82" s="24">
        <v>1170</v>
      </c>
      <c r="DZ82" s="24">
        <v>1164</v>
      </c>
      <c r="EA82" s="24">
        <v>1029</v>
      </c>
      <c r="EB82" s="28">
        <v>67</v>
      </c>
      <c r="EC82" s="28"/>
      <c r="ED82" s="24">
        <v>964</v>
      </c>
      <c r="EE82" s="24">
        <v>755</v>
      </c>
      <c r="EF82" s="24">
        <v>1074</v>
      </c>
      <c r="EG82" s="24">
        <v>953</v>
      </c>
      <c r="EH82" s="24">
        <v>45</v>
      </c>
      <c r="EI82" s="24"/>
      <c r="EJ82" s="24">
        <v>416</v>
      </c>
      <c r="EK82" s="24">
        <v>415</v>
      </c>
      <c r="EL82" s="24">
        <v>90</v>
      </c>
      <c r="EM82" s="24">
        <v>76</v>
      </c>
      <c r="EN82" s="24">
        <v>22</v>
      </c>
      <c r="EO82" s="24"/>
      <c r="EP82" s="24">
        <v>0</v>
      </c>
      <c r="EQ82" s="24">
        <v>0</v>
      </c>
      <c r="ER82" s="24">
        <v>0</v>
      </c>
      <c r="ES82" s="24">
        <v>0</v>
      </c>
      <c r="ET82" s="24">
        <v>0</v>
      </c>
      <c r="EU82" s="24"/>
      <c r="EV82">
        <v>40.200000000000003</v>
      </c>
      <c r="EW82">
        <v>51.98</v>
      </c>
      <c r="EX82">
        <v>57.2</v>
      </c>
      <c r="EY82">
        <v>58.66</v>
      </c>
      <c r="EZ82">
        <v>59.52</v>
      </c>
      <c r="FA82">
        <v>60.35</v>
      </c>
      <c r="FD82">
        <v>0</v>
      </c>
      <c r="FE82">
        <v>48.83</v>
      </c>
      <c r="FF82">
        <v>12.5</v>
      </c>
      <c r="FG82">
        <v>70.587999999999994</v>
      </c>
      <c r="FH82" s="22" t="s">
        <v>131</v>
      </c>
      <c r="FI82" s="43">
        <v>15804.813457294951</v>
      </c>
      <c r="FJ82" s="43">
        <v>18542.189080493998</v>
      </c>
      <c r="FK82" s="43">
        <v>19422.49914</v>
      </c>
      <c r="FL82" s="43">
        <v>20248.282799999997</v>
      </c>
      <c r="FM82" s="43">
        <v>18529.8</v>
      </c>
      <c r="FN82" s="23"/>
      <c r="FO82" s="23"/>
      <c r="FP82" s="23"/>
      <c r="FQ82" s="23"/>
      <c r="FR82" s="23"/>
      <c r="FS82" s="23"/>
      <c r="FT82" s="23"/>
      <c r="FU82" s="23"/>
      <c r="FV82" s="14">
        <v>0</v>
      </c>
      <c r="FW82" s="14">
        <v>0</v>
      </c>
      <c r="FX82" s="14">
        <v>0</v>
      </c>
      <c r="FY82" s="14">
        <v>0</v>
      </c>
      <c r="FZ82" s="102">
        <v>0</v>
      </c>
      <c r="GA82" s="102">
        <v>0</v>
      </c>
      <c r="GB82" s="102">
        <v>0</v>
      </c>
      <c r="GC82" s="102">
        <v>0</v>
      </c>
      <c r="GD82" s="102">
        <v>0</v>
      </c>
      <c r="GE82" s="102">
        <v>0</v>
      </c>
      <c r="GF82" s="102">
        <v>0</v>
      </c>
      <c r="GG82" s="102">
        <v>0</v>
      </c>
    </row>
    <row r="83" spans="1:189" x14ac:dyDescent="0.35">
      <c r="A83" t="s">
        <v>533</v>
      </c>
      <c r="B83" s="22" t="s">
        <v>148</v>
      </c>
      <c r="C83" s="22" t="s">
        <v>14</v>
      </c>
      <c r="D83" s="22" t="s">
        <v>539</v>
      </c>
      <c r="F83" s="22" t="s">
        <v>149</v>
      </c>
      <c r="G83" s="24">
        <v>243316.029944056</v>
      </c>
      <c r="H83" s="24">
        <v>251017.797625017</v>
      </c>
      <c r="I83" s="24">
        <v>251362.51434969698</v>
      </c>
      <c r="J83" s="24">
        <v>285810.24450193299</v>
      </c>
      <c r="K83" s="24">
        <v>300691.35486485501</v>
      </c>
      <c r="L83" s="24">
        <v>209899.17983942802</v>
      </c>
      <c r="M83" s="24">
        <v>217986.93912377601</v>
      </c>
      <c r="N83" s="24">
        <v>209970.44591405301</v>
      </c>
      <c r="O83" s="24">
        <v>221957.43727354199</v>
      </c>
      <c r="P83" s="24">
        <v>232157.18266258301</v>
      </c>
      <c r="Q83" s="43">
        <v>269851.15158348292</v>
      </c>
      <c r="R83" s="43">
        <v>280248.95856053213</v>
      </c>
      <c r="S83" s="43">
        <v>269942.77286719211</v>
      </c>
      <c r="T83" s="43">
        <v>285353.52113621292</v>
      </c>
      <c r="U83" s="43">
        <v>298466.54540432408</v>
      </c>
      <c r="V83" s="23">
        <v>12494.423578964945</v>
      </c>
      <c r="W83" s="23">
        <v>12957.999114221826</v>
      </c>
      <c r="X83" s="23">
        <v>13047.456656399327</v>
      </c>
      <c r="Y83" s="23">
        <v>14946.624968677972</v>
      </c>
      <c r="Z83" s="23">
        <v>15786.801742197671</v>
      </c>
      <c r="AA83" s="23">
        <v>10778.448351282639</v>
      </c>
      <c r="AB83" s="23">
        <v>11252.88561529592</v>
      </c>
      <c r="AC83" s="23">
        <v>10898.921421422165</v>
      </c>
      <c r="AD83" s="23">
        <v>11607.402595794834</v>
      </c>
      <c r="AE83" s="23">
        <v>12188.642461532037</v>
      </c>
      <c r="AF83" s="39">
        <v>13857.017936429109</v>
      </c>
      <c r="AG83" s="39">
        <v>14466.965255642272</v>
      </c>
      <c r="AH83" s="39">
        <v>14011.900850868406</v>
      </c>
      <c r="AI83" s="39">
        <v>14922.740335453045</v>
      </c>
      <c r="AJ83" s="39">
        <v>15669.995504508024</v>
      </c>
      <c r="AK83" s="23">
        <v>13422.511857360001</v>
      </c>
      <c r="AL83" s="23">
        <v>14338.70635438</v>
      </c>
      <c r="AM83" s="23">
        <v>15648.41081105</v>
      </c>
      <c r="AN83" s="23">
        <v>18491.44801281</v>
      </c>
      <c r="AO83" s="23">
        <v>0</v>
      </c>
      <c r="AP83" s="39">
        <v>16293.417514124762</v>
      </c>
      <c r="AQ83" s="39">
        <v>17097.813787305127</v>
      </c>
      <c r="AR83" s="39">
        <v>18420.075486059715</v>
      </c>
      <c r="AS83" s="39">
        <v>20789.565171842027</v>
      </c>
      <c r="AT83" s="39">
        <v>0</v>
      </c>
      <c r="AU83" s="23">
        <v>5.5180087100000001</v>
      </c>
      <c r="AV83" s="23">
        <v>5.7142147999999997</v>
      </c>
      <c r="AW83" s="23">
        <v>6.2261805499999996</v>
      </c>
      <c r="AX83" s="23">
        <v>6.4790015199999997</v>
      </c>
      <c r="AY83" s="23">
        <v>0</v>
      </c>
      <c r="AZ83" s="23">
        <v>687.15411377000009</v>
      </c>
      <c r="BA83" s="23">
        <v>738.55816650000008</v>
      </c>
      <c r="BB83" s="23">
        <v>809.58880614999998</v>
      </c>
      <c r="BC83" s="23">
        <v>963.01287842000022</v>
      </c>
      <c r="BD83" s="23">
        <v>0</v>
      </c>
      <c r="BE83" s="39">
        <v>834.1276946657207</v>
      </c>
      <c r="BF83" s="39">
        <v>880.67428747176643</v>
      </c>
      <c r="BG83" s="39">
        <v>952.98411461830312</v>
      </c>
      <c r="BH83" s="39">
        <v>1082.6961189500378</v>
      </c>
      <c r="BI83" s="39">
        <v>0</v>
      </c>
      <c r="BJ83" s="23">
        <v>547.59798254999998</v>
      </c>
      <c r="BK83" s="23">
        <v>591.87914899000009</v>
      </c>
      <c r="BL83" s="23">
        <v>648.29580394999994</v>
      </c>
      <c r="BM83" s="23">
        <v>728.49351794999995</v>
      </c>
      <c r="BN83" s="23">
        <v>0</v>
      </c>
      <c r="BO83" s="39">
        <v>664.72227064468552</v>
      </c>
      <c r="BP83" s="39">
        <v>705.77074555462752</v>
      </c>
      <c r="BQ83" s="39">
        <v>763.12270876875652</v>
      </c>
      <c r="BR83" s="39">
        <v>819.03069236082592</v>
      </c>
      <c r="BS83" s="39">
        <v>0</v>
      </c>
      <c r="BT83" s="23">
        <v>139.55612880000001</v>
      </c>
      <c r="BU83" s="23">
        <v>146.67900979999999</v>
      </c>
      <c r="BV83" s="23">
        <v>160.04972162999996</v>
      </c>
      <c r="BW83" s="23">
        <v>209.68388661</v>
      </c>
      <c r="BX83" s="23">
        <v>0</v>
      </c>
      <c r="BY83" s="39">
        <v>169.40542108342763</v>
      </c>
      <c r="BZ83" s="39">
        <v>174.90353272355188</v>
      </c>
      <c r="CA83" s="39">
        <v>188.39791398278265</v>
      </c>
      <c r="CB83" s="39">
        <v>235.74340003789078</v>
      </c>
      <c r="CC83" s="39">
        <v>0</v>
      </c>
      <c r="CD83" s="23">
        <v>0</v>
      </c>
      <c r="CE83" s="23">
        <v>0</v>
      </c>
      <c r="CF83" s="23">
        <v>1.2432769700000001</v>
      </c>
      <c r="CG83" s="23">
        <v>24.835480860000001</v>
      </c>
      <c r="CH83" s="23">
        <v>0</v>
      </c>
      <c r="CI83" s="39">
        <v>0</v>
      </c>
      <c r="CJ83" s="39">
        <v>0</v>
      </c>
      <c r="CK83" s="39">
        <v>1.4634876291276853</v>
      </c>
      <c r="CL83" s="39">
        <v>27.922034421280799</v>
      </c>
      <c r="CM83" s="39">
        <v>0</v>
      </c>
      <c r="CN83" s="23">
        <v>133.70350004000002</v>
      </c>
      <c r="CO83" s="23">
        <v>139.41885578</v>
      </c>
      <c r="CP83" s="23">
        <v>154.03384948999999</v>
      </c>
      <c r="CQ83" s="23">
        <v>201.67854299000004</v>
      </c>
      <c r="CR83" s="23">
        <v>0</v>
      </c>
      <c r="CS83" s="39">
        <v>162.30098899536316</v>
      </c>
      <c r="CT83" s="39">
        <v>166.24635274976742</v>
      </c>
      <c r="CU83" s="39">
        <v>181.31650359093419</v>
      </c>
      <c r="CV83" s="39">
        <v>226.74315231279724</v>
      </c>
      <c r="CW83" s="39">
        <v>0</v>
      </c>
      <c r="CX83" s="31"/>
      <c r="CY83" s="31"/>
      <c r="CZ83" s="31"/>
      <c r="DA83" s="31"/>
      <c r="DB83" s="31"/>
      <c r="DC83" s="39"/>
      <c r="DD83" s="39"/>
      <c r="DE83" s="39"/>
      <c r="DF83" s="39"/>
      <c r="DG83" s="39"/>
      <c r="DH83" s="39"/>
      <c r="DI83" s="39"/>
      <c r="DJ83" s="39"/>
      <c r="DK83" s="39"/>
      <c r="DL83" s="39"/>
      <c r="DM83" s="24">
        <v>19654.874</v>
      </c>
      <c r="DN83" s="24">
        <v>19558.691999999999</v>
      </c>
      <c r="DO83" s="24">
        <v>19489.73</v>
      </c>
      <c r="DP83" s="24">
        <v>19394.347000000002</v>
      </c>
      <c r="DQ83" s="24">
        <v>19659.266</v>
      </c>
      <c r="DR83" s="24">
        <v>19892.812000000002</v>
      </c>
      <c r="DS83" s="24">
        <v>19533.481</v>
      </c>
      <c r="DT83" s="24">
        <v>19414.458000000002</v>
      </c>
      <c r="DU83" s="24">
        <v>19328.838</v>
      </c>
      <c r="DV83" s="24">
        <v>19201.662</v>
      </c>
      <c r="DW83" s="24">
        <v>0</v>
      </c>
      <c r="DX83" s="24">
        <v>5610</v>
      </c>
      <c r="DY83" s="24">
        <v>4776</v>
      </c>
      <c r="DZ83" s="24">
        <v>5823</v>
      </c>
      <c r="EA83" s="24">
        <v>5704</v>
      </c>
      <c r="EB83" s="28">
        <v>106793</v>
      </c>
      <c r="EC83" s="28">
        <v>140999</v>
      </c>
      <c r="ED83" s="24">
        <v>4134</v>
      </c>
      <c r="EE83" s="24">
        <v>3860</v>
      </c>
      <c r="EF83" s="24">
        <v>3581</v>
      </c>
      <c r="EG83" s="24">
        <v>4200</v>
      </c>
      <c r="EH83" s="24">
        <v>105621</v>
      </c>
      <c r="EI83" s="24">
        <v>139081</v>
      </c>
      <c r="EJ83" s="24">
        <v>1476</v>
      </c>
      <c r="EK83" s="24">
        <v>916</v>
      </c>
      <c r="EL83" s="24">
        <v>2242</v>
      </c>
      <c r="EM83" s="24">
        <v>1504</v>
      </c>
      <c r="EN83" s="24">
        <v>1172</v>
      </c>
      <c r="EO83" s="24">
        <v>1918</v>
      </c>
      <c r="EP83" s="24">
        <v>0</v>
      </c>
      <c r="EQ83" s="24">
        <v>0</v>
      </c>
      <c r="ER83" s="24">
        <v>0</v>
      </c>
      <c r="ES83" s="24">
        <v>0</v>
      </c>
      <c r="ET83" s="24">
        <v>0</v>
      </c>
      <c r="EU83" s="24">
        <v>0</v>
      </c>
      <c r="EV83">
        <v>71.760000000000005</v>
      </c>
      <c r="EW83">
        <v>73.73</v>
      </c>
      <c r="EX83">
        <v>77.64</v>
      </c>
      <c r="EY83">
        <v>78.08</v>
      </c>
      <c r="EZ83">
        <v>78.569999999999993</v>
      </c>
      <c r="FA83">
        <v>78.39</v>
      </c>
      <c r="FD83">
        <v>64</v>
      </c>
      <c r="FE83">
        <v>70.56</v>
      </c>
      <c r="FF83">
        <v>29.739000000000001</v>
      </c>
      <c r="FG83">
        <v>73.722999999999999</v>
      </c>
      <c r="FH83" s="22" t="s">
        <v>149</v>
      </c>
      <c r="FI83" s="43">
        <v>13983.982413827791</v>
      </c>
      <c r="FJ83" s="43">
        <v>15108.008723463598</v>
      </c>
      <c r="FK83" s="43">
        <v>14961.209943600001</v>
      </c>
      <c r="FL83" s="43">
        <v>15953.5332</v>
      </c>
      <c r="FM83" s="43">
        <v>16208.369999999999</v>
      </c>
      <c r="FN83" s="23"/>
      <c r="FO83" s="23"/>
      <c r="FP83" s="23"/>
      <c r="FQ83" s="23"/>
      <c r="FR83" s="23"/>
      <c r="FS83" s="23"/>
      <c r="FT83" s="23"/>
      <c r="FU83" s="23"/>
      <c r="FV83" s="14">
        <v>0</v>
      </c>
      <c r="FW83" s="14">
        <v>0</v>
      </c>
      <c r="FX83" s="14">
        <v>0</v>
      </c>
      <c r="FY83" s="14">
        <v>0</v>
      </c>
      <c r="FZ83" s="102">
        <v>0</v>
      </c>
      <c r="GA83" s="102">
        <v>0</v>
      </c>
      <c r="GB83" s="102">
        <v>0</v>
      </c>
      <c r="GC83" s="102">
        <v>0</v>
      </c>
      <c r="GD83" s="102">
        <v>0</v>
      </c>
      <c r="GE83" s="102">
        <v>0</v>
      </c>
      <c r="GF83" s="102">
        <v>0</v>
      </c>
      <c r="GG83" s="102">
        <v>0</v>
      </c>
    </row>
    <row r="84" spans="1:189" x14ac:dyDescent="0.35">
      <c r="A84" t="e">
        <v>#REF!</v>
      </c>
      <c r="B84" s="22" t="s">
        <v>229</v>
      </c>
      <c r="C84" s="22" t="s">
        <v>181</v>
      </c>
      <c r="D84" s="22" t="s">
        <v>538</v>
      </c>
      <c r="E84" s="22" t="s">
        <v>453</v>
      </c>
      <c r="F84" s="22" t="s">
        <v>230</v>
      </c>
      <c r="G84" s="24">
        <v>32927.025619679502</v>
      </c>
      <c r="H84" s="24">
        <v>35348.155095421498</v>
      </c>
      <c r="I84" s="24">
        <v>37605.430214351902</v>
      </c>
      <c r="J84" s="24">
        <v>40510.241365891401</v>
      </c>
      <c r="K84" s="24">
        <v>45567.304608476399</v>
      </c>
      <c r="L84" s="24">
        <v>37204.541496698504</v>
      </c>
      <c r="M84" s="24">
        <v>39600.047064279999</v>
      </c>
      <c r="N84" s="24">
        <v>40768.765796480599</v>
      </c>
      <c r="O84" s="24">
        <v>42210.585952786103</v>
      </c>
      <c r="P84" s="24">
        <v>44147.216889612399</v>
      </c>
      <c r="Q84" s="43">
        <v>47831.00331644882</v>
      </c>
      <c r="R84" s="43">
        <v>50910.719666608107</v>
      </c>
      <c r="S84" s="43">
        <v>52413.251005714745</v>
      </c>
      <c r="T84" s="43">
        <v>54266.88773670607</v>
      </c>
      <c r="U84" s="43">
        <v>56756.664442334761</v>
      </c>
      <c r="V84" s="23">
        <v>793.12808223743377</v>
      </c>
      <c r="W84" s="23">
        <v>823.0247329028108</v>
      </c>
      <c r="X84" s="23">
        <v>846.88119921491659</v>
      </c>
      <c r="Y84" s="23">
        <v>883.46572807787823</v>
      </c>
      <c r="Z84" s="23">
        <v>964.39586947645034</v>
      </c>
      <c r="AA84" s="23">
        <v>896.16253191613737</v>
      </c>
      <c r="AB84" s="23">
        <v>922.02317405355348</v>
      </c>
      <c r="AC84" s="23">
        <v>918.12009785381463</v>
      </c>
      <c r="AD84" s="23">
        <v>920.54761447979558</v>
      </c>
      <c r="AE84" s="23">
        <v>934.34083896424386</v>
      </c>
      <c r="AF84" s="39">
        <v>1152.1268993453846</v>
      </c>
      <c r="AG84" s="39">
        <v>1185.3739280703592</v>
      </c>
      <c r="AH84" s="39">
        <v>1180.3560446845197</v>
      </c>
      <c r="AI84" s="39">
        <v>1183.476915178202</v>
      </c>
      <c r="AJ84" s="39">
        <v>1201.2097977650958</v>
      </c>
      <c r="AK84" s="23">
        <v>1369.6592078799999</v>
      </c>
      <c r="AL84" s="23">
        <v>1434.7085841200001</v>
      </c>
      <c r="AM84" s="23">
        <v>1637.5724061599999</v>
      </c>
      <c r="AN84" s="23">
        <v>1992.2584011899999</v>
      </c>
      <c r="AO84" s="23">
        <v>0</v>
      </c>
      <c r="AP84" s="39">
        <v>1662.6120031190296</v>
      </c>
      <c r="AQ84" s="39">
        <v>1710.7805686277086</v>
      </c>
      <c r="AR84" s="39">
        <v>1927.6211303230502</v>
      </c>
      <c r="AS84" s="39">
        <v>2239.8562752898929</v>
      </c>
      <c r="AT84" s="39">
        <v>0</v>
      </c>
      <c r="AU84" s="23">
        <v>4.0208053599999998</v>
      </c>
      <c r="AV84" s="23">
        <v>3.7983484299999999</v>
      </c>
      <c r="AW84" s="23">
        <v>4.3019857400000001</v>
      </c>
      <c r="AX84" s="23">
        <v>4.6719670299999994</v>
      </c>
      <c r="AY84" s="23">
        <v>0</v>
      </c>
      <c r="AZ84" s="23">
        <v>32.991596220000005</v>
      </c>
      <c r="BA84" s="23">
        <v>33.404872889999993</v>
      </c>
      <c r="BB84" s="23">
        <v>36.878429410000003</v>
      </c>
      <c r="BC84" s="23">
        <v>43.448074339999991</v>
      </c>
      <c r="BD84" s="23">
        <v>0</v>
      </c>
      <c r="BE84" s="39">
        <v>40.048081713939887</v>
      </c>
      <c r="BF84" s="39">
        <v>39.83276330136642</v>
      </c>
      <c r="BG84" s="39">
        <v>43.410379606077321</v>
      </c>
      <c r="BH84" s="39">
        <v>48.84780101897519</v>
      </c>
      <c r="BI84" s="39">
        <v>0</v>
      </c>
      <c r="BJ84" s="23">
        <v>5.5342309099999998</v>
      </c>
      <c r="BK84" s="23">
        <v>5.0497306799999997</v>
      </c>
      <c r="BL84" s="23">
        <v>8.0582093099999987</v>
      </c>
      <c r="BM84" s="23">
        <v>9.7898420700000006</v>
      </c>
      <c r="BN84" s="23">
        <v>0</v>
      </c>
      <c r="BO84" s="39">
        <v>6.7179329617623411</v>
      </c>
      <c r="BP84" s="39">
        <v>6.021418718593667</v>
      </c>
      <c r="BQ84" s="39">
        <v>9.4854886905099978</v>
      </c>
      <c r="BR84" s="39">
        <v>11.0065236424596</v>
      </c>
      <c r="BS84" s="39">
        <v>0</v>
      </c>
      <c r="BT84" s="23">
        <v>13.101810300000002</v>
      </c>
      <c r="BU84" s="23">
        <v>14.318470260000002</v>
      </c>
      <c r="BV84" s="23">
        <v>14.047459280000002</v>
      </c>
      <c r="BW84" s="23">
        <v>15.211909669999997</v>
      </c>
      <c r="BX84" s="23">
        <v>0</v>
      </c>
      <c r="BY84" s="39">
        <v>15.904121946571861</v>
      </c>
      <c r="BZ84" s="39">
        <v>17.073683788061096</v>
      </c>
      <c r="CA84" s="39">
        <v>16.535561562726368</v>
      </c>
      <c r="CB84" s="39">
        <v>17.102445803787596</v>
      </c>
      <c r="CC84" s="39">
        <v>0</v>
      </c>
      <c r="CD84" s="23">
        <v>14.355556760000002</v>
      </c>
      <c r="CE84" s="23">
        <v>14.036671949999999</v>
      </c>
      <c r="CF84" s="23">
        <v>14.77276311</v>
      </c>
      <c r="CG84" s="23">
        <v>18.44632344</v>
      </c>
      <c r="CH84" s="23">
        <v>0</v>
      </c>
      <c r="CI84" s="39">
        <v>17.426028929908565</v>
      </c>
      <c r="CJ84" s="39">
        <v>16.737660794711662</v>
      </c>
      <c r="CK84" s="39">
        <v>17.389332048448406</v>
      </c>
      <c r="CL84" s="39">
        <v>20.7388325171232</v>
      </c>
      <c r="CM84" s="39">
        <v>0</v>
      </c>
      <c r="CN84" s="23">
        <v>11.75455432</v>
      </c>
      <c r="CO84" s="23">
        <v>12.780800459999998</v>
      </c>
      <c r="CP84" s="23">
        <v>12.53967389</v>
      </c>
      <c r="CQ84" s="23">
        <v>13.57890566</v>
      </c>
      <c r="CR84" s="23">
        <v>0</v>
      </c>
      <c r="CS84" s="39">
        <v>14.268704938651345</v>
      </c>
      <c r="CT84" s="39">
        <v>15.240129821825377</v>
      </c>
      <c r="CU84" s="39">
        <v>14.760715475418511</v>
      </c>
      <c r="CV84" s="39">
        <v>15.2664920554248</v>
      </c>
      <c r="CW84" s="39">
        <v>0</v>
      </c>
      <c r="CX84" s="31">
        <v>40.041450140000002</v>
      </c>
      <c r="CY84" s="31">
        <v>64.231055929999997</v>
      </c>
      <c r="CZ84" s="31">
        <v>0</v>
      </c>
      <c r="DA84" s="31">
        <v>0</v>
      </c>
      <c r="DB84" s="31">
        <v>0</v>
      </c>
      <c r="DC84" s="39">
        <v>1.1907791474214799</v>
      </c>
      <c r="DD84" s="39">
        <v>1.814415254876629</v>
      </c>
      <c r="DE84" s="39">
        <v>0</v>
      </c>
      <c r="DF84" s="39">
        <v>0</v>
      </c>
      <c r="DG84" s="39">
        <v>0</v>
      </c>
      <c r="DH84" s="39">
        <v>41.238860861361367</v>
      </c>
      <c r="DI84" s="39">
        <v>41.647178556243048</v>
      </c>
      <c r="DJ84" s="39">
        <v>43.410379606077321</v>
      </c>
      <c r="DK84" s="39">
        <v>48.84780101897519</v>
      </c>
      <c r="DL84" s="39">
        <v>0</v>
      </c>
      <c r="DM84" s="24">
        <v>40818.493000000002</v>
      </c>
      <c r="DN84" s="24">
        <v>42212.296999999999</v>
      </c>
      <c r="DO84" s="24">
        <v>43685.862999999998</v>
      </c>
      <c r="DP84" s="24">
        <v>45123.358999999997</v>
      </c>
      <c r="DQ84" s="24">
        <v>47249.584999999999</v>
      </c>
      <c r="DR84" s="24">
        <v>48582.334000000003</v>
      </c>
      <c r="DS84" s="24">
        <v>41515.395000000004</v>
      </c>
      <c r="DT84" s="24">
        <v>42949.08</v>
      </c>
      <c r="DU84" s="24">
        <v>44404.610999999997</v>
      </c>
      <c r="DV84" s="24">
        <v>45853.777999999998</v>
      </c>
      <c r="DW84" s="24">
        <v>0</v>
      </c>
      <c r="DX84" s="24">
        <v>1190915</v>
      </c>
      <c r="DY84" s="24">
        <v>1381116</v>
      </c>
      <c r="DZ84" s="24">
        <v>1446369</v>
      </c>
      <c r="EA84" s="24">
        <v>1573291</v>
      </c>
      <c r="EB84" s="28">
        <v>1495689</v>
      </c>
      <c r="EC84" s="28">
        <v>1561637</v>
      </c>
      <c r="ED84" s="24">
        <v>1165646</v>
      </c>
      <c r="EE84" s="24">
        <v>1359458</v>
      </c>
      <c r="EF84" s="24">
        <v>1421133</v>
      </c>
      <c r="EG84" s="24">
        <v>1529903</v>
      </c>
      <c r="EH84" s="24">
        <v>1463523</v>
      </c>
      <c r="EI84" s="24">
        <v>1512681</v>
      </c>
      <c r="EJ84" s="24">
        <v>25269</v>
      </c>
      <c r="EK84" s="24">
        <v>21658</v>
      </c>
      <c r="EL84" s="24">
        <v>25236</v>
      </c>
      <c r="EM84" s="24">
        <v>43388</v>
      </c>
      <c r="EN84" s="24">
        <v>32166</v>
      </c>
      <c r="EO84" s="24">
        <v>48956</v>
      </c>
      <c r="EP84" s="24">
        <v>0</v>
      </c>
      <c r="EQ84" s="24">
        <v>0</v>
      </c>
      <c r="ER84" s="24">
        <v>0</v>
      </c>
      <c r="ES84" s="24">
        <v>0</v>
      </c>
      <c r="ET84" s="24">
        <v>0</v>
      </c>
      <c r="EU84" s="24">
        <v>0</v>
      </c>
      <c r="EV84">
        <v>27.8</v>
      </c>
      <c r="EW84">
        <v>36.46</v>
      </c>
      <c r="EX84">
        <v>43.03</v>
      </c>
      <c r="EY84">
        <v>45.84</v>
      </c>
      <c r="EZ84">
        <v>48.11</v>
      </c>
      <c r="FA84">
        <v>48.57</v>
      </c>
      <c r="FB84">
        <v>15.3</v>
      </c>
      <c r="FC84">
        <v>3.8</v>
      </c>
      <c r="FD84">
        <v>65</v>
      </c>
      <c r="FE84">
        <v>5</v>
      </c>
      <c r="FF84">
        <v>1.583</v>
      </c>
      <c r="FG84">
        <v>16.861999999999998</v>
      </c>
      <c r="FH84" s="22" t="s">
        <v>230</v>
      </c>
      <c r="FI84" s="43">
        <v>934.69326897980886</v>
      </c>
      <c r="FJ84" s="43">
        <v>965.86322541479979</v>
      </c>
      <c r="FK84" s="43">
        <v>965.23935119999999</v>
      </c>
      <c r="FL84" s="43">
        <v>955.63799999999992</v>
      </c>
      <c r="FM84" s="43">
        <v>968.12999999999988</v>
      </c>
      <c r="FN84" s="23">
        <v>0.53407177000000006</v>
      </c>
      <c r="FO84" s="23">
        <v>0.40151652000000004</v>
      </c>
      <c r="FP84" s="23">
        <v>213.98072590000001</v>
      </c>
      <c r="FQ84" s="23">
        <v>465.2536144899999</v>
      </c>
      <c r="FR84" s="23">
        <v>229.75578220999995</v>
      </c>
      <c r="FS84" s="23">
        <v>216.88128675000002</v>
      </c>
      <c r="FT84" s="23">
        <v>357.82164982000006</v>
      </c>
      <c r="FU84" s="23">
        <v>448.90124501000003</v>
      </c>
      <c r="FV84" s="14">
        <v>230.28985397999995</v>
      </c>
      <c r="FW84" s="14">
        <v>217.28280327000002</v>
      </c>
      <c r="FX84" s="14">
        <v>571.8023757200001</v>
      </c>
      <c r="FY84" s="14">
        <v>914.15485949999993</v>
      </c>
      <c r="FZ84" s="102">
        <v>279.54594341486882</v>
      </c>
      <c r="GA84" s="102">
        <v>259.09317184386623</v>
      </c>
      <c r="GB84" s="102">
        <v>673.0806757982823</v>
      </c>
      <c r="GC84" s="102">
        <v>1027.7660254386599</v>
      </c>
      <c r="GD84" s="102">
        <v>278.89764044269856</v>
      </c>
      <c r="GE84" s="102">
        <v>258.6143940153915</v>
      </c>
      <c r="GF84" s="102">
        <v>421.19943550923227</v>
      </c>
      <c r="GG84" s="102">
        <v>504.6906917398428</v>
      </c>
    </row>
    <row r="85" spans="1:189" x14ac:dyDescent="0.35">
      <c r="A85" t="e">
        <v>#REF!</v>
      </c>
      <c r="B85" s="22" t="s">
        <v>193</v>
      </c>
      <c r="C85" s="22" t="s">
        <v>181</v>
      </c>
      <c r="D85" s="22" t="s">
        <v>538</v>
      </c>
      <c r="E85" s="22" t="s">
        <v>453</v>
      </c>
      <c r="F85" s="22" t="s">
        <v>194</v>
      </c>
      <c r="G85" s="24">
        <v>84269.196625878409</v>
      </c>
      <c r="H85" s="24">
        <v>95912.607722303204</v>
      </c>
      <c r="I85" s="24">
        <v>107657.734392446</v>
      </c>
      <c r="J85" s="24">
        <v>111261.88295842599</v>
      </c>
      <c r="K85" s="24">
        <v>126783.471597671</v>
      </c>
      <c r="L85" s="24">
        <v>82721.144195291403</v>
      </c>
      <c r="M85" s="24">
        <v>89640.01158704421</v>
      </c>
      <c r="N85" s="24">
        <v>95071.775775763905</v>
      </c>
      <c r="O85" s="24">
        <v>100435.279209681</v>
      </c>
      <c r="P85" s="24">
        <v>105775.519453149</v>
      </c>
      <c r="Q85" s="43">
        <v>106348.18124815574</v>
      </c>
      <c r="R85" s="43">
        <v>115243.23426716325</v>
      </c>
      <c r="S85" s="43">
        <v>122226.43364210716</v>
      </c>
      <c r="T85" s="43">
        <v>129121.87544074454</v>
      </c>
      <c r="U85" s="43">
        <v>135987.4095535253</v>
      </c>
      <c r="V85" s="23">
        <v>758.29769449458036</v>
      </c>
      <c r="W85" s="23">
        <v>840.44960125517059</v>
      </c>
      <c r="X85" s="23">
        <v>918.65259407741826</v>
      </c>
      <c r="Y85" s="23">
        <v>925.00069759157952</v>
      </c>
      <c r="Z85" s="23">
        <v>1027.5859109596429</v>
      </c>
      <c r="AA85" s="23">
        <v>744.36752029009119</v>
      </c>
      <c r="AB85" s="23">
        <v>785.48497203794989</v>
      </c>
      <c r="AC85" s="23">
        <v>811.25553990926767</v>
      </c>
      <c r="AD85" s="23">
        <v>834.99129137040927</v>
      </c>
      <c r="AE85" s="23">
        <v>857.31548556594203</v>
      </c>
      <c r="AF85" s="39">
        <v>956.97578573335159</v>
      </c>
      <c r="AG85" s="39">
        <v>1009.8373153154398</v>
      </c>
      <c r="AH85" s="39">
        <v>1042.9685425186874</v>
      </c>
      <c r="AI85" s="39">
        <v>1073.483763542363</v>
      </c>
      <c r="AJ85" s="39">
        <v>1102.1842544944777</v>
      </c>
      <c r="AK85" s="23">
        <v>2649.9240154899999</v>
      </c>
      <c r="AL85" s="23">
        <v>2993.2885197299997</v>
      </c>
      <c r="AM85" s="23">
        <v>3362.9936070700001</v>
      </c>
      <c r="AN85" s="23">
        <v>3184.7760966799997</v>
      </c>
      <c r="AO85" s="23">
        <v>0</v>
      </c>
      <c r="AP85" s="39">
        <v>3216.7092734888956</v>
      </c>
      <c r="AQ85" s="39">
        <v>3569.2682768685299</v>
      </c>
      <c r="AR85" s="39">
        <v>3958.6509358268227</v>
      </c>
      <c r="AS85" s="39">
        <v>3580.58006997539</v>
      </c>
      <c r="AT85" s="39">
        <v>0</v>
      </c>
      <c r="AU85" s="23">
        <v>3.3037176100000005</v>
      </c>
      <c r="AV85" s="23">
        <v>3.2338237800000003</v>
      </c>
      <c r="AW85" s="23">
        <v>3.4809627499999998</v>
      </c>
      <c r="AX85" s="23">
        <v>3.2082443199999999</v>
      </c>
      <c r="AY85" s="23">
        <v>0</v>
      </c>
      <c r="AZ85" s="23">
        <v>23.845382690000005</v>
      </c>
      <c r="BA85" s="23">
        <v>26.229171749999995</v>
      </c>
      <c r="BB85" s="23">
        <v>28.696710589999991</v>
      </c>
      <c r="BC85" s="23">
        <v>26.477352140000004</v>
      </c>
      <c r="BD85" s="23">
        <v>0</v>
      </c>
      <c r="BE85" s="39">
        <v>28.945608696870977</v>
      </c>
      <c r="BF85" s="39">
        <v>31.27628694618981</v>
      </c>
      <c r="BG85" s="39">
        <v>33.779505257885077</v>
      </c>
      <c r="BH85" s="39">
        <v>29.767957463959203</v>
      </c>
      <c r="BI85" s="39">
        <v>0</v>
      </c>
      <c r="BJ85" s="23">
        <v>5.5318657599999996</v>
      </c>
      <c r="BK85" s="23">
        <v>5.9281241100000006</v>
      </c>
      <c r="BL85" s="23">
        <v>8.101982330000002</v>
      </c>
      <c r="BM85" s="23">
        <v>8.0810862999999991</v>
      </c>
      <c r="BN85" s="23">
        <v>0</v>
      </c>
      <c r="BO85" s="39">
        <v>6.7150619360673698</v>
      </c>
      <c r="BP85" s="39">
        <v>7.0688358932640005</v>
      </c>
      <c r="BQ85" s="39">
        <v>9.5370148385891049</v>
      </c>
      <c r="BR85" s="39">
        <v>9.0854037053639978</v>
      </c>
      <c r="BS85" s="39">
        <v>0</v>
      </c>
      <c r="BT85" s="23">
        <v>9.6940594000000022</v>
      </c>
      <c r="BU85" s="23">
        <v>11.343810720000002</v>
      </c>
      <c r="BV85" s="23">
        <v>10.709183970000002</v>
      </c>
      <c r="BW85" s="23">
        <v>10.901091769999997</v>
      </c>
      <c r="BX85" s="23">
        <v>0</v>
      </c>
      <c r="BY85" s="39">
        <v>11.767496195156424</v>
      </c>
      <c r="BZ85" s="39">
        <v>13.526629148782945</v>
      </c>
      <c r="CA85" s="39">
        <v>12.606007057419808</v>
      </c>
      <c r="CB85" s="39">
        <v>12.255879455175597</v>
      </c>
      <c r="CC85" s="39">
        <v>0</v>
      </c>
      <c r="CD85" s="23">
        <v>8.6194580099999989</v>
      </c>
      <c r="CE85" s="23">
        <v>8.9572363399999997</v>
      </c>
      <c r="CF85" s="23">
        <v>9.8855434599999992</v>
      </c>
      <c r="CG85" s="23">
        <v>7.495174669999999</v>
      </c>
      <c r="CH85" s="23">
        <v>0</v>
      </c>
      <c r="CI85" s="39">
        <v>10.463051148313113</v>
      </c>
      <c r="CJ85" s="39">
        <v>10.680821212537106</v>
      </c>
      <c r="CK85" s="39">
        <v>11.636482384865612</v>
      </c>
      <c r="CL85" s="39">
        <v>8.4266749779875987</v>
      </c>
      <c r="CM85" s="39">
        <v>0</v>
      </c>
      <c r="CN85" s="23">
        <v>8.4631031500000002</v>
      </c>
      <c r="CO85" s="23">
        <v>9.9474716700000023</v>
      </c>
      <c r="CP85" s="23">
        <v>9.4926236699999986</v>
      </c>
      <c r="CQ85" s="23">
        <v>9.7960556799999985</v>
      </c>
      <c r="CR85" s="23">
        <v>0</v>
      </c>
      <c r="CS85" s="39">
        <v>10.27325395972314</v>
      </c>
      <c r="CT85" s="39">
        <v>11.861601323343885</v>
      </c>
      <c r="CU85" s="39">
        <v>11.173968185873855</v>
      </c>
      <c r="CV85" s="39">
        <v>11.013509479910399</v>
      </c>
      <c r="CW85" s="39">
        <v>0</v>
      </c>
      <c r="CX85" s="31">
        <v>0</v>
      </c>
      <c r="CY85" s="31">
        <v>0</v>
      </c>
      <c r="CZ85" s="31">
        <v>269.75136829000002</v>
      </c>
      <c r="DA85" s="31">
        <v>0</v>
      </c>
      <c r="DB85" s="31">
        <v>0</v>
      </c>
      <c r="DC85" s="39">
        <v>0</v>
      </c>
      <c r="DD85" s="39">
        <v>0</v>
      </c>
      <c r="DE85" s="39">
        <v>2.7458885057961044</v>
      </c>
      <c r="DF85" s="39">
        <v>0</v>
      </c>
      <c r="DG85" s="39">
        <v>0</v>
      </c>
      <c r="DH85" s="39">
        <v>28.945608696870977</v>
      </c>
      <c r="DI85" s="39">
        <v>31.27628694618981</v>
      </c>
      <c r="DJ85" s="39">
        <v>36.52539376368118</v>
      </c>
      <c r="DK85" s="39">
        <v>29.767957463959203</v>
      </c>
      <c r="DL85" s="39">
        <v>0</v>
      </c>
      <c r="DM85" s="24">
        <v>109656.049</v>
      </c>
      <c r="DN85" s="24">
        <v>112602.827</v>
      </c>
      <c r="DO85" s="24">
        <v>115638.36</v>
      </c>
      <c r="DP85" s="24">
        <v>118743.462</v>
      </c>
      <c r="DQ85" s="24">
        <v>123379.924</v>
      </c>
      <c r="DR85" s="24">
        <v>126527.06</v>
      </c>
      <c r="DS85" s="24">
        <v>111129.43800000001</v>
      </c>
      <c r="DT85" s="24">
        <v>114120.5935</v>
      </c>
      <c r="DU85" s="24">
        <v>117190.91099999999</v>
      </c>
      <c r="DV85" s="24">
        <v>120283.026</v>
      </c>
      <c r="DW85" s="24">
        <v>0</v>
      </c>
      <c r="DX85" s="24">
        <v>905362</v>
      </c>
      <c r="DY85" s="24">
        <v>734800</v>
      </c>
      <c r="DZ85" s="24">
        <v>802355</v>
      </c>
      <c r="EA85" s="24">
        <v>823534</v>
      </c>
      <c r="EB85" s="28">
        <v>881812</v>
      </c>
      <c r="EC85" s="28">
        <v>925860</v>
      </c>
      <c r="ED85" s="24">
        <v>903226</v>
      </c>
      <c r="EE85" s="24">
        <v>733123</v>
      </c>
      <c r="EF85" s="24">
        <v>800454</v>
      </c>
      <c r="EG85" s="24">
        <v>821283</v>
      </c>
      <c r="EH85" s="24">
        <v>879598</v>
      </c>
      <c r="EI85" s="24">
        <v>921822</v>
      </c>
      <c r="EJ85" s="24">
        <v>2136</v>
      </c>
      <c r="EK85" s="24">
        <v>1677</v>
      </c>
      <c r="EL85" s="24">
        <v>1901</v>
      </c>
      <c r="EM85" s="24">
        <v>2251</v>
      </c>
      <c r="EN85" s="24">
        <v>2214</v>
      </c>
      <c r="EO85" s="24">
        <v>4038</v>
      </c>
      <c r="EP85" s="24">
        <v>0</v>
      </c>
      <c r="EQ85" s="24">
        <v>0</v>
      </c>
      <c r="ER85" s="24">
        <v>0</v>
      </c>
      <c r="ES85" s="24">
        <v>0</v>
      </c>
      <c r="ET85" s="24">
        <v>0</v>
      </c>
      <c r="EU85" s="24">
        <v>0</v>
      </c>
      <c r="EV85">
        <v>16.66</v>
      </c>
      <c r="EW85">
        <v>26.55</v>
      </c>
      <c r="EX85">
        <v>34.229999999999997</v>
      </c>
      <c r="EY85">
        <v>34.909999999999997</v>
      </c>
      <c r="EZ85">
        <v>35.53</v>
      </c>
      <c r="FA85">
        <v>35.14</v>
      </c>
      <c r="FB85">
        <v>3.5</v>
      </c>
      <c r="FC85">
        <v>0.6</v>
      </c>
      <c r="FD85">
        <v>74</v>
      </c>
      <c r="FE85">
        <v>3.3</v>
      </c>
      <c r="FF85">
        <v>1.0389999999999999</v>
      </c>
      <c r="FG85">
        <v>7.6950000000000003</v>
      </c>
      <c r="FH85" s="22" t="s">
        <v>194</v>
      </c>
      <c r="FI85" s="43">
        <v>946.83214260292334</v>
      </c>
      <c r="FJ85" s="43">
        <v>989.71170011639981</v>
      </c>
      <c r="FK85" s="43">
        <v>1035.8666208</v>
      </c>
      <c r="FL85" s="43">
        <v>1056.8232</v>
      </c>
      <c r="FM85" s="43">
        <v>1061.82</v>
      </c>
      <c r="FN85" s="23">
        <v>549.46329111</v>
      </c>
      <c r="FO85" s="23">
        <v>600.06158989999983</v>
      </c>
      <c r="FP85" s="23">
        <v>476.30962201</v>
      </c>
      <c r="FQ85" s="23">
        <v>504.15620491999999</v>
      </c>
      <c r="FR85" s="23">
        <v>614.75313329000005</v>
      </c>
      <c r="FS85" s="23">
        <v>676.52104183999984</v>
      </c>
      <c r="FT85" s="23">
        <v>949.47868961000006</v>
      </c>
      <c r="FU85" s="23">
        <v>972.01751341000022</v>
      </c>
      <c r="FV85" s="14">
        <v>1164.2164244000001</v>
      </c>
      <c r="FW85" s="14">
        <v>1276.5826317399997</v>
      </c>
      <c r="FX85" s="14">
        <v>1425.7883116200001</v>
      </c>
      <c r="FY85" s="14">
        <v>1476.1737183300002</v>
      </c>
      <c r="FZ85" s="102">
        <v>1413.2276045745723</v>
      </c>
      <c r="GA85" s="102">
        <v>1522.2274298776663</v>
      </c>
      <c r="GB85" s="102">
        <v>1678.3255912885759</v>
      </c>
      <c r="GC85" s="102">
        <v>1659.6325880440525</v>
      </c>
      <c r="GD85" s="102">
        <v>746.24105944209134</v>
      </c>
      <c r="GE85" s="102">
        <v>806.69974757106536</v>
      </c>
      <c r="GF85" s="102">
        <v>1117.6514565090033</v>
      </c>
      <c r="GG85" s="102">
        <v>1092.8198499765949</v>
      </c>
    </row>
    <row r="86" spans="1:189" x14ac:dyDescent="0.35">
      <c r="A86" t="e">
        <v>#REF!</v>
      </c>
      <c r="B86" s="22" t="s">
        <v>225</v>
      </c>
      <c r="C86" s="22" t="s">
        <v>181</v>
      </c>
      <c r="D86" s="22" t="s">
        <v>538</v>
      </c>
      <c r="E86" s="22" t="s">
        <v>453</v>
      </c>
      <c r="F86" s="22" t="s">
        <v>226</v>
      </c>
      <c r="G86" s="24">
        <v>11239.167898339501</v>
      </c>
      <c r="H86" s="24">
        <v>11314.951091728301</v>
      </c>
      <c r="I86" s="24">
        <v>10715.3960423343</v>
      </c>
      <c r="J86" s="24">
        <v>11779.981332863101</v>
      </c>
      <c r="K86" s="24">
        <v>12704.1498402283</v>
      </c>
      <c r="L86" s="24">
        <v>10195.006881794399</v>
      </c>
      <c r="M86" s="24">
        <v>10526.057301741199</v>
      </c>
      <c r="N86" s="24">
        <v>10357.639675767099</v>
      </c>
      <c r="O86" s="24">
        <v>10233.3489810847</v>
      </c>
      <c r="P86" s="24">
        <v>10462.164584339002</v>
      </c>
      <c r="Q86" s="43">
        <v>13106.932335602065</v>
      </c>
      <c r="R86" s="43">
        <v>13532.538272334072</v>
      </c>
      <c r="S86" s="43">
        <v>13316.016748282216</v>
      </c>
      <c r="T86" s="43">
        <v>13156.225809047417</v>
      </c>
      <c r="U86" s="43">
        <v>13450.396344090375</v>
      </c>
      <c r="V86" s="23">
        <v>720.26510142708514</v>
      </c>
      <c r="W86" s="23">
        <v>701.62120102742381</v>
      </c>
      <c r="X86" s="23">
        <v>643.77221569400865</v>
      </c>
      <c r="Y86" s="23">
        <v>685.69031503754684</v>
      </c>
      <c r="Z86" s="23">
        <v>716.80438113458445</v>
      </c>
      <c r="AA86" s="23">
        <v>653.34976149349643</v>
      </c>
      <c r="AB86" s="23">
        <v>652.70321597148768</v>
      </c>
      <c r="AC86" s="23">
        <v>622.27850628059264</v>
      </c>
      <c r="AD86" s="23">
        <v>595.66378659308498</v>
      </c>
      <c r="AE86" s="23">
        <v>590.30517622346542</v>
      </c>
      <c r="AF86" s="39">
        <v>839.96128837038896</v>
      </c>
      <c r="AG86" s="39">
        <v>839.13007476679763</v>
      </c>
      <c r="AH86" s="39">
        <v>800.01537716311043</v>
      </c>
      <c r="AI86" s="39">
        <v>765.79888921761324</v>
      </c>
      <c r="AJ86" s="39">
        <v>758.90973805353894</v>
      </c>
      <c r="AK86" s="23">
        <v>504.15434075000013</v>
      </c>
      <c r="AL86" s="23">
        <v>504.84858336000008</v>
      </c>
      <c r="AM86" s="23">
        <v>594.71146729999987</v>
      </c>
      <c r="AN86" s="23">
        <v>612.13439054999992</v>
      </c>
      <c r="AO86" s="23">
        <v>0</v>
      </c>
      <c r="AP86" s="39">
        <v>611.98658289088064</v>
      </c>
      <c r="AQ86" s="39">
        <v>601.99343341997792</v>
      </c>
      <c r="AR86" s="39">
        <v>700.0474522534779</v>
      </c>
      <c r="AS86" s="39">
        <v>688.21045260755386</v>
      </c>
      <c r="AT86" s="39">
        <v>0</v>
      </c>
      <c r="AU86" s="23">
        <v>4.5676879900000005</v>
      </c>
      <c r="AV86" s="23">
        <v>4.5927786799999994</v>
      </c>
      <c r="AW86" s="23">
        <v>5.5365524300000004</v>
      </c>
      <c r="AX86" s="23">
        <v>5.1902227400000003</v>
      </c>
      <c r="AY86" s="23">
        <v>0</v>
      </c>
      <c r="AZ86" s="23">
        <v>32.308864589999999</v>
      </c>
      <c r="BA86" s="23">
        <v>31.304815290000001</v>
      </c>
      <c r="BB86" s="23">
        <v>35.729778289999999</v>
      </c>
      <c r="BC86" s="23">
        <v>35.631179810000006</v>
      </c>
      <c r="BD86" s="23">
        <v>0</v>
      </c>
      <c r="BE86" s="39">
        <v>39.21932241643259</v>
      </c>
      <c r="BF86" s="39">
        <v>37.328604774091289</v>
      </c>
      <c r="BG86" s="39">
        <v>42.058278067267615</v>
      </c>
      <c r="BH86" s="39">
        <v>40.059422836786808</v>
      </c>
      <c r="BI86" s="39">
        <v>0</v>
      </c>
      <c r="BJ86" s="23">
        <v>4.5982347599999986</v>
      </c>
      <c r="BK86" s="23">
        <v>4.7642060800000001</v>
      </c>
      <c r="BL86" s="23">
        <v>5.9855234799999995</v>
      </c>
      <c r="BM86" s="23">
        <v>6.1614872799999985</v>
      </c>
      <c r="BN86" s="23">
        <v>0</v>
      </c>
      <c r="BO86" s="39">
        <v>5.5817390641051761</v>
      </c>
      <c r="BP86" s="39">
        <v>5.6809524086044441</v>
      </c>
      <c r="BQ86" s="39">
        <v>7.0456863419848359</v>
      </c>
      <c r="BR86" s="39">
        <v>6.927236919158398</v>
      </c>
      <c r="BS86" s="39">
        <v>0</v>
      </c>
      <c r="BT86" s="23">
        <v>21.462478470000001</v>
      </c>
      <c r="BU86" s="23">
        <v>20.565078999999997</v>
      </c>
      <c r="BV86" s="23">
        <v>22.305206859999998</v>
      </c>
      <c r="BW86" s="23">
        <v>21.60973619</v>
      </c>
      <c r="BX86" s="23">
        <v>0</v>
      </c>
      <c r="BY86" s="39">
        <v>26.053031378614374</v>
      </c>
      <c r="BZ86" s="39">
        <v>24.522288313395265</v>
      </c>
      <c r="CA86" s="39">
        <v>26.255930973083156</v>
      </c>
      <c r="CB86" s="39">
        <v>24.295394203693199</v>
      </c>
      <c r="CC86" s="39">
        <v>0</v>
      </c>
      <c r="CD86" s="23">
        <v>6.2481528400000004</v>
      </c>
      <c r="CE86" s="23">
        <v>5.9755314899999998</v>
      </c>
      <c r="CF86" s="23">
        <v>7.4390455400000004</v>
      </c>
      <c r="CG86" s="23">
        <v>7.8599550800000006</v>
      </c>
      <c r="CH86" s="23">
        <v>0</v>
      </c>
      <c r="CI86" s="39">
        <v>7.5845537702663339</v>
      </c>
      <c r="CJ86" s="39">
        <v>7.1253655783939562</v>
      </c>
      <c r="CK86" s="39">
        <v>8.7566579153376267</v>
      </c>
      <c r="CL86" s="39">
        <v>8.8367902973424002</v>
      </c>
      <c r="CM86" s="39">
        <v>0</v>
      </c>
      <c r="CN86" s="23">
        <v>20.799186339999999</v>
      </c>
      <c r="CO86" s="23">
        <v>19.928838519999996</v>
      </c>
      <c r="CP86" s="23">
        <v>21.631722560000004</v>
      </c>
      <c r="CQ86" s="23">
        <v>20.946426809999998</v>
      </c>
      <c r="CR86" s="23">
        <v>0</v>
      </c>
      <c r="CS86" s="39">
        <v>25.247869444486735</v>
      </c>
      <c r="CT86" s="39">
        <v>23.763620063824568</v>
      </c>
      <c r="CU86" s="39">
        <v>25.463158352625374</v>
      </c>
      <c r="CV86" s="39">
        <v>23.549648733946796</v>
      </c>
      <c r="CW86" s="39">
        <v>0</v>
      </c>
      <c r="CX86" s="31">
        <v>1.0631339199999998</v>
      </c>
      <c r="CY86" s="31">
        <v>0</v>
      </c>
      <c r="CZ86" s="31">
        <v>0</v>
      </c>
      <c r="DA86" s="31">
        <v>0</v>
      </c>
      <c r="DB86" s="31">
        <v>0</v>
      </c>
      <c r="DC86" s="39">
        <v>8.4161700695748659E-2</v>
      </c>
      <c r="DD86" s="39">
        <v>0</v>
      </c>
      <c r="DE86" s="39">
        <v>0</v>
      </c>
      <c r="DF86" s="39">
        <v>0</v>
      </c>
      <c r="DG86" s="39">
        <v>0</v>
      </c>
      <c r="DH86" s="39">
        <v>39.303484117128342</v>
      </c>
      <c r="DI86" s="39">
        <v>37.328604774091289</v>
      </c>
      <c r="DJ86" s="39">
        <v>42.058278067267615</v>
      </c>
      <c r="DK86" s="39">
        <v>40.059422836786808</v>
      </c>
      <c r="DL86" s="39">
        <v>0</v>
      </c>
      <c r="DM86" s="24">
        <v>15333.873</v>
      </c>
      <c r="DN86" s="24">
        <v>15874.547</v>
      </c>
      <c r="DO86" s="24">
        <v>16379.184999999999</v>
      </c>
      <c r="DP86" s="24">
        <v>16910.218000000001</v>
      </c>
      <c r="DQ86" s="24">
        <v>17723.314999999999</v>
      </c>
      <c r="DR86" s="24">
        <v>18278.566999999999</v>
      </c>
      <c r="DS86" s="24">
        <v>15604.210000000001</v>
      </c>
      <c r="DT86" s="24">
        <v>16126.866</v>
      </c>
      <c r="DU86" s="24">
        <v>16644.701499999999</v>
      </c>
      <c r="DV86" s="24">
        <v>17179.739999999998</v>
      </c>
      <c r="DW86" s="24">
        <v>0</v>
      </c>
      <c r="DX86" s="24">
        <v>454670</v>
      </c>
      <c r="DY86" s="24">
        <v>446426</v>
      </c>
      <c r="DZ86" s="24">
        <v>483217</v>
      </c>
      <c r="EA86" s="24">
        <v>560487</v>
      </c>
      <c r="EB86" s="28">
        <v>597717</v>
      </c>
      <c r="EC86" s="28">
        <v>768123</v>
      </c>
      <c r="ED86" s="24">
        <v>451203</v>
      </c>
      <c r="EE86" s="24">
        <v>442670</v>
      </c>
      <c r="EF86" s="24">
        <v>478649</v>
      </c>
      <c r="EG86" s="24">
        <v>555782</v>
      </c>
      <c r="EH86" s="24">
        <v>592764</v>
      </c>
      <c r="EI86" s="24">
        <v>762731</v>
      </c>
      <c r="EJ86" s="24">
        <v>3467</v>
      </c>
      <c r="EK86" s="24">
        <v>3756</v>
      </c>
      <c r="EL86" s="24">
        <v>4568</v>
      </c>
      <c r="EM86" s="24">
        <v>4705</v>
      </c>
      <c r="EN86" s="24">
        <v>4953</v>
      </c>
      <c r="EO86" s="24">
        <v>5392</v>
      </c>
      <c r="EP86" s="24">
        <v>0</v>
      </c>
      <c r="EQ86" s="24">
        <v>0</v>
      </c>
      <c r="ER86" s="24">
        <v>0</v>
      </c>
      <c r="ES86" s="24">
        <v>0</v>
      </c>
      <c r="ET86" s="24">
        <v>0</v>
      </c>
      <c r="EU86" s="24">
        <v>0</v>
      </c>
      <c r="EV86">
        <v>15.6</v>
      </c>
      <c r="EW86">
        <v>22.26</v>
      </c>
      <c r="EX86">
        <v>26.83</v>
      </c>
      <c r="EY86">
        <v>28.17</v>
      </c>
      <c r="EZ86">
        <v>26.63</v>
      </c>
      <c r="FA86">
        <v>29.4</v>
      </c>
      <c r="FB86">
        <v>9.3000000000000007</v>
      </c>
      <c r="FC86">
        <v>1.4</v>
      </c>
      <c r="FD86">
        <v>40</v>
      </c>
      <c r="FE86">
        <v>4.55</v>
      </c>
      <c r="FF86">
        <v>0.58199999999999996</v>
      </c>
      <c r="FG86">
        <v>1.978</v>
      </c>
      <c r="FH86" s="22" t="s">
        <v>226</v>
      </c>
      <c r="FI86" s="43">
        <v>813.30453274866488</v>
      </c>
      <c r="FJ86" s="43">
        <v>822.77237720519986</v>
      </c>
      <c r="FK86" s="43">
        <v>776.89996559999997</v>
      </c>
      <c r="FL86" s="43">
        <v>742.02479999999991</v>
      </c>
      <c r="FM86" s="43">
        <v>718.29</v>
      </c>
      <c r="FN86" s="23">
        <v>79.863908810000012</v>
      </c>
      <c r="FO86" s="23">
        <v>52.597993169999995</v>
      </c>
      <c r="FP86" s="23">
        <v>48.842061799999996</v>
      </c>
      <c r="FQ86" s="23">
        <v>69.423702720000009</v>
      </c>
      <c r="FR86" s="23">
        <v>71.751820900000013</v>
      </c>
      <c r="FS86" s="23">
        <v>76.831713090000008</v>
      </c>
      <c r="FT86" s="23">
        <v>99.627251610000002</v>
      </c>
      <c r="FU86" s="23">
        <v>105.85274942000001</v>
      </c>
      <c r="FV86" s="14">
        <v>151.61572971000004</v>
      </c>
      <c r="FW86" s="14">
        <v>129.42970625999999</v>
      </c>
      <c r="FX86" s="14">
        <v>148.46931340999998</v>
      </c>
      <c r="FY86" s="14">
        <v>175.27645214</v>
      </c>
      <c r="FZ86" s="102">
        <v>184.04441822259619</v>
      </c>
      <c r="GA86" s="102">
        <v>154.33505376885643</v>
      </c>
      <c r="GB86" s="102">
        <v>174.76637042558275</v>
      </c>
      <c r="GC86" s="102">
        <v>197.0598096119592</v>
      </c>
      <c r="GD86" s="102">
        <v>87.098628613343877</v>
      </c>
      <c r="GE86" s="102">
        <v>91.615958295372721</v>
      </c>
      <c r="GF86" s="102">
        <v>117.27334598277507</v>
      </c>
      <c r="GG86" s="102">
        <v>119.0081291179176</v>
      </c>
    </row>
    <row r="87" spans="1:189" x14ac:dyDescent="0.35">
      <c r="A87" t="e">
        <v>#REF!</v>
      </c>
      <c r="B87" s="22" t="s">
        <v>189</v>
      </c>
      <c r="C87" s="22" t="s">
        <v>181</v>
      </c>
      <c r="D87" s="22" t="s">
        <v>538</v>
      </c>
      <c r="E87" s="22" t="s">
        <v>453</v>
      </c>
      <c r="F87" s="22" t="s">
        <v>190</v>
      </c>
      <c r="G87" s="24">
        <v>47568.210009817201</v>
      </c>
      <c r="H87" s="24">
        <v>51775.829877208802</v>
      </c>
      <c r="I87" s="24">
        <v>48716.961860132498</v>
      </c>
      <c r="J87" s="24">
        <v>55328.482783539301</v>
      </c>
      <c r="K87" s="24">
        <v>64718.641221216007</v>
      </c>
      <c r="L87" s="24">
        <v>42619.016590659303</v>
      </c>
      <c r="M87" s="24">
        <v>44487.659679018798</v>
      </c>
      <c r="N87" s="24">
        <v>45259.708653511596</v>
      </c>
      <c r="O87" s="24">
        <v>48065.880294850402</v>
      </c>
      <c r="P87" s="24">
        <v>52355.494607562796</v>
      </c>
      <c r="Q87" s="43">
        <v>54791.975438603593</v>
      </c>
      <c r="R87" s="43">
        <v>57194.345422507664</v>
      </c>
      <c r="S87" s="43">
        <v>58186.909114300586</v>
      </c>
      <c r="T87" s="43">
        <v>61794.587093487935</v>
      </c>
      <c r="U87" s="43">
        <v>67309.412654121174</v>
      </c>
      <c r="V87" s="23">
        <v>546.21259320388322</v>
      </c>
      <c r="W87" s="23">
        <v>575.882781366465</v>
      </c>
      <c r="X87" s="23">
        <v>524.66668621149506</v>
      </c>
      <c r="Y87" s="23">
        <v>576.97472939413603</v>
      </c>
      <c r="Z87" s="23">
        <v>653.65622306935416</v>
      </c>
      <c r="AA87" s="23">
        <v>489.38237463589661</v>
      </c>
      <c r="AB87" s="23">
        <v>494.81924776865026</v>
      </c>
      <c r="AC87" s="23">
        <v>487.43313317262533</v>
      </c>
      <c r="AD87" s="23">
        <v>501.23908845848467</v>
      </c>
      <c r="AE87" s="23">
        <v>528.78883450489752</v>
      </c>
      <c r="AF87" s="39">
        <v>629.16109277407281</v>
      </c>
      <c r="AG87" s="39">
        <v>636.15086032347074</v>
      </c>
      <c r="AH87" s="39">
        <v>626.6551036893112</v>
      </c>
      <c r="AI87" s="39">
        <v>644.40435328356523</v>
      </c>
      <c r="AJ87" s="39">
        <v>679.82293234682902</v>
      </c>
      <c r="AK87" s="23">
        <v>1556.9932621900002</v>
      </c>
      <c r="AL87" s="23">
        <v>1785.3455689099997</v>
      </c>
      <c r="AM87" s="23">
        <v>1973.4879010400005</v>
      </c>
      <c r="AN87" s="23">
        <v>2140.4753885300001</v>
      </c>
      <c r="AO87" s="23">
        <v>0</v>
      </c>
      <c r="AP87" s="39">
        <v>1890.014444176504</v>
      </c>
      <c r="AQ87" s="39">
        <v>2128.888431688189</v>
      </c>
      <c r="AR87" s="39">
        <v>2323.0343673181706</v>
      </c>
      <c r="AS87" s="39">
        <v>2406.4936698165084</v>
      </c>
      <c r="AT87" s="39">
        <v>0</v>
      </c>
      <c r="AU87" s="23">
        <v>3.2412717299999998</v>
      </c>
      <c r="AV87" s="23">
        <v>3.5080390000000001</v>
      </c>
      <c r="AW87" s="23">
        <v>4.0509257300000003</v>
      </c>
      <c r="AX87" s="23">
        <v>3.7859260999999997</v>
      </c>
      <c r="AY87" s="23">
        <v>0</v>
      </c>
      <c r="AZ87" s="23">
        <v>17.878522869999998</v>
      </c>
      <c r="BA87" s="23">
        <v>19.857717509999993</v>
      </c>
      <c r="BB87" s="23">
        <v>21.253856660000004</v>
      </c>
      <c r="BC87" s="23">
        <v>22.32123756</v>
      </c>
      <c r="BD87" s="23">
        <v>0</v>
      </c>
      <c r="BE87" s="39">
        <v>21.702512968689057</v>
      </c>
      <c r="BF87" s="39">
        <v>23.678813683437706</v>
      </c>
      <c r="BG87" s="39">
        <v>25.018364406092932</v>
      </c>
      <c r="BH87" s="39">
        <v>25.095320963956798</v>
      </c>
      <c r="BI87" s="39">
        <v>0</v>
      </c>
      <c r="BJ87" s="23">
        <v>2.6957911399999994</v>
      </c>
      <c r="BK87" s="23">
        <v>3.1411016300000001</v>
      </c>
      <c r="BL87" s="23">
        <v>3.4137730399999997</v>
      </c>
      <c r="BM87" s="23">
        <v>3.7419341799999999</v>
      </c>
      <c r="BN87" s="23">
        <v>0</v>
      </c>
      <c r="BO87" s="39">
        <v>3.2723867962771496</v>
      </c>
      <c r="BP87" s="39">
        <v>3.7455241379104756</v>
      </c>
      <c r="BQ87" s="39">
        <v>4.0184244808215261</v>
      </c>
      <c r="BR87" s="39">
        <v>4.2069817598903994</v>
      </c>
      <c r="BS87" s="39">
        <v>0</v>
      </c>
      <c r="BT87" s="23">
        <v>8.8864788000000008</v>
      </c>
      <c r="BU87" s="23">
        <v>9.0065448900000007</v>
      </c>
      <c r="BV87" s="23">
        <v>9.8740518799999997</v>
      </c>
      <c r="BW87" s="23">
        <v>10.207232569999999</v>
      </c>
      <c r="BX87" s="23">
        <v>0</v>
      </c>
      <c r="BY87" s="39">
        <v>10.787184310768533</v>
      </c>
      <c r="BZ87" s="39">
        <v>10.739617897899487</v>
      </c>
      <c r="CA87" s="39">
        <v>11.622955402885781</v>
      </c>
      <c r="CB87" s="39">
        <v>11.475787433799598</v>
      </c>
      <c r="CC87" s="39">
        <v>0</v>
      </c>
      <c r="CD87" s="23">
        <v>6.2962529299999996</v>
      </c>
      <c r="CE87" s="23">
        <v>7.7100702699999983</v>
      </c>
      <c r="CF87" s="23">
        <v>7.9660322200000007</v>
      </c>
      <c r="CG87" s="23">
        <v>8.3720703900000011</v>
      </c>
      <c r="CH87" s="23">
        <v>0</v>
      </c>
      <c r="CI87" s="39">
        <v>7.6429418616433757</v>
      </c>
      <c r="CJ87" s="39">
        <v>9.1936707890826597</v>
      </c>
      <c r="CK87" s="39">
        <v>9.3769850874037761</v>
      </c>
      <c r="CL87" s="39">
        <v>9.4125512980692001</v>
      </c>
      <c r="CM87" s="39">
        <v>0</v>
      </c>
      <c r="CN87" s="23">
        <v>7.4393676499999994</v>
      </c>
      <c r="CO87" s="23">
        <v>7.6446258099999991</v>
      </c>
      <c r="CP87" s="23">
        <v>8.4415941500000002</v>
      </c>
      <c r="CQ87" s="23">
        <v>8.7340087499999992</v>
      </c>
      <c r="CR87" s="23">
        <v>0</v>
      </c>
      <c r="CS87" s="39">
        <v>9.0305543739235556</v>
      </c>
      <c r="CT87" s="39">
        <v>9.1156332616491671</v>
      </c>
      <c r="CU87" s="39">
        <v>9.9367790980972135</v>
      </c>
      <c r="CV87" s="39">
        <v>9.8194713574499985</v>
      </c>
      <c r="CW87" s="39">
        <v>0</v>
      </c>
      <c r="CX87" s="31">
        <v>30.345399080000004</v>
      </c>
      <c r="CY87" s="31">
        <v>48.763920720000002</v>
      </c>
      <c r="CZ87" s="31">
        <v>72.159221700000003</v>
      </c>
      <c r="DA87" s="31">
        <v>183.73738994999999</v>
      </c>
      <c r="DB87" s="31">
        <v>0</v>
      </c>
      <c r="DC87" s="39">
        <v>0.42985948047689243</v>
      </c>
      <c r="DD87" s="39">
        <v>0.65716606251160636</v>
      </c>
      <c r="DE87" s="39">
        <v>0.93001569278003127</v>
      </c>
      <c r="DF87" s="39">
        <v>2.1888596774023381</v>
      </c>
      <c r="DG87" s="39">
        <v>0</v>
      </c>
      <c r="DH87" s="39">
        <v>22.132372449165949</v>
      </c>
      <c r="DI87" s="39">
        <v>24.335979745949313</v>
      </c>
      <c r="DJ87" s="39">
        <v>25.948380098872963</v>
      </c>
      <c r="DK87" s="39">
        <v>27.284180641359136</v>
      </c>
      <c r="DL87" s="39">
        <v>0</v>
      </c>
      <c r="DM87" s="24">
        <v>85692.879000000001</v>
      </c>
      <c r="DN87" s="24">
        <v>88481.831000000006</v>
      </c>
      <c r="DO87" s="24">
        <v>91331.95</v>
      </c>
      <c r="DP87" s="24">
        <v>94374.379000000001</v>
      </c>
      <c r="DQ87" s="24">
        <v>99010.212</v>
      </c>
      <c r="DR87" s="24">
        <v>102262.80899999999</v>
      </c>
      <c r="DS87" s="24">
        <v>87087.35500000001</v>
      </c>
      <c r="DT87" s="24">
        <v>89906.890500000009</v>
      </c>
      <c r="DU87" s="24">
        <v>92853.164499999984</v>
      </c>
      <c r="DV87" s="24">
        <v>95894.118499999997</v>
      </c>
      <c r="DW87" s="24">
        <v>0</v>
      </c>
      <c r="DX87" s="24">
        <v>534835</v>
      </c>
      <c r="DY87" s="24">
        <v>526925</v>
      </c>
      <c r="DZ87" s="24">
        <v>491723</v>
      </c>
      <c r="EA87" s="24">
        <v>526366</v>
      </c>
      <c r="EB87" s="28">
        <v>522691</v>
      </c>
      <c r="EC87" s="28">
        <v>523522</v>
      </c>
      <c r="ED87" s="24">
        <v>529065</v>
      </c>
      <c r="EE87" s="24">
        <v>523733</v>
      </c>
      <c r="EF87" s="24">
        <v>490243</v>
      </c>
      <c r="EG87" s="24">
        <v>524148</v>
      </c>
      <c r="EH87" s="24">
        <v>520544</v>
      </c>
      <c r="EI87" s="24">
        <v>520073</v>
      </c>
      <c r="EJ87" s="24">
        <v>5770</v>
      </c>
      <c r="EK87" s="24">
        <v>3192</v>
      </c>
      <c r="EL87" s="24">
        <v>1480</v>
      </c>
      <c r="EM87" s="24">
        <v>2218</v>
      </c>
      <c r="EN87" s="24">
        <v>2147</v>
      </c>
      <c r="EO87" s="24">
        <v>3449</v>
      </c>
      <c r="EP87" s="24">
        <v>0</v>
      </c>
      <c r="EQ87" s="24">
        <v>0</v>
      </c>
      <c r="ER87" s="24">
        <v>0</v>
      </c>
      <c r="ES87" s="24">
        <v>0</v>
      </c>
      <c r="ET87" s="24">
        <v>0</v>
      </c>
      <c r="EU87" s="24">
        <v>0</v>
      </c>
      <c r="EV87">
        <v>22.68</v>
      </c>
      <c r="EW87">
        <v>29.65</v>
      </c>
      <c r="EX87">
        <v>36.9</v>
      </c>
      <c r="EY87">
        <v>39.590000000000003</v>
      </c>
      <c r="EZ87">
        <v>39.79</v>
      </c>
      <c r="FA87">
        <v>41.74</v>
      </c>
      <c r="FB87">
        <v>4.8</v>
      </c>
      <c r="FC87">
        <v>0.6</v>
      </c>
      <c r="FD87">
        <v>48</v>
      </c>
      <c r="FE87">
        <v>8</v>
      </c>
      <c r="FF87">
        <v>3.6219999999999999</v>
      </c>
      <c r="FG87">
        <v>10.715999999999999</v>
      </c>
      <c r="FH87" s="22" t="s">
        <v>190</v>
      </c>
      <c r="FI87" s="43">
        <v>582.66593390949129</v>
      </c>
      <c r="FJ87" s="43">
        <v>608.13610489079986</v>
      </c>
      <c r="FK87" s="43">
        <v>635.64542640000002</v>
      </c>
      <c r="FL87" s="43">
        <v>629.59679999999992</v>
      </c>
      <c r="FM87" s="43">
        <v>635.01</v>
      </c>
      <c r="FN87" s="23">
        <v>246.11462928999998</v>
      </c>
      <c r="FO87" s="23">
        <v>372.10827282000002</v>
      </c>
      <c r="FP87" s="23">
        <v>404.23469992000003</v>
      </c>
      <c r="FQ87" s="23">
        <v>448.54878989000008</v>
      </c>
      <c r="FR87" s="23">
        <v>234.76931965999998</v>
      </c>
      <c r="FS87" s="23">
        <v>282.40668070000004</v>
      </c>
      <c r="FT87" s="23">
        <v>316.97962994</v>
      </c>
      <c r="FU87" s="23">
        <v>358.82947990999992</v>
      </c>
      <c r="FV87" s="14">
        <v>480.88394894999999</v>
      </c>
      <c r="FW87" s="14">
        <v>654.51495352000006</v>
      </c>
      <c r="FX87" s="14">
        <v>721.21432986000002</v>
      </c>
      <c r="FY87" s="14">
        <v>807.3782698</v>
      </c>
      <c r="FZ87" s="102">
        <v>583.73894836882471</v>
      </c>
      <c r="GA87" s="102">
        <v>780.45916554203097</v>
      </c>
      <c r="GB87" s="102">
        <v>848.95664857342581</v>
      </c>
      <c r="GC87" s="102">
        <v>907.719241170744</v>
      </c>
      <c r="GD87" s="102">
        <v>284.9835101937287</v>
      </c>
      <c r="GE87" s="102">
        <v>336.74842901183894</v>
      </c>
      <c r="GF87" s="102">
        <v>373.12342969134352</v>
      </c>
      <c r="GG87" s="102">
        <v>403.42480767321467</v>
      </c>
    </row>
    <row r="88" spans="1:189" x14ac:dyDescent="0.35">
      <c r="A88" t="e">
        <v>#REF!</v>
      </c>
      <c r="B88" s="22" t="s">
        <v>221</v>
      </c>
      <c r="C88" s="22" t="s">
        <v>181</v>
      </c>
      <c r="D88" s="22" t="s">
        <v>538</v>
      </c>
      <c r="E88" s="22" t="s">
        <v>453</v>
      </c>
      <c r="F88" s="22" t="s">
        <v>222</v>
      </c>
      <c r="G88" s="24">
        <v>0</v>
      </c>
      <c r="H88" s="24">
        <v>0</v>
      </c>
      <c r="I88" s="24">
        <v>0</v>
      </c>
      <c r="J88" s="24">
        <v>0</v>
      </c>
      <c r="K88" s="24">
        <v>0</v>
      </c>
      <c r="L88" s="24">
        <v>0</v>
      </c>
      <c r="M88" s="24">
        <v>0</v>
      </c>
      <c r="N88" s="24">
        <v>0</v>
      </c>
      <c r="O88" s="24">
        <v>0</v>
      </c>
      <c r="P88" s="24">
        <v>0</v>
      </c>
      <c r="Q88" s="43">
        <v>0</v>
      </c>
      <c r="R88" s="43">
        <v>0</v>
      </c>
      <c r="S88" s="43">
        <v>0</v>
      </c>
      <c r="T88" s="43">
        <v>0</v>
      </c>
      <c r="U88" s="43">
        <v>0</v>
      </c>
      <c r="V88" s="23">
        <v>0</v>
      </c>
      <c r="W88" s="23">
        <v>0</v>
      </c>
      <c r="X88" s="23">
        <v>0</v>
      </c>
      <c r="Y88" s="23">
        <v>0</v>
      </c>
      <c r="Z88" s="23">
        <v>0</v>
      </c>
      <c r="AA88" s="23">
        <v>0</v>
      </c>
      <c r="AB88" s="23">
        <v>0</v>
      </c>
      <c r="AC88" s="23">
        <v>0</v>
      </c>
      <c r="AD88" s="23">
        <v>0</v>
      </c>
      <c r="AE88" s="23">
        <v>0</v>
      </c>
      <c r="AF88" s="39">
        <v>0</v>
      </c>
      <c r="AG88" s="39">
        <v>0</v>
      </c>
      <c r="AH88" s="39">
        <v>0</v>
      </c>
      <c r="AI88" s="39">
        <v>0</v>
      </c>
      <c r="AJ88" s="39">
        <v>0</v>
      </c>
      <c r="AK88" s="23">
        <v>314.34908744000006</v>
      </c>
      <c r="AL88" s="23">
        <v>365.55252512999999</v>
      </c>
      <c r="AM88" s="23">
        <v>505.66325418999998</v>
      </c>
      <c r="AN88" s="23">
        <v>351.25309951999998</v>
      </c>
      <c r="AO88" s="23">
        <v>0</v>
      </c>
      <c r="AP88" s="39">
        <v>381.5843845975499</v>
      </c>
      <c r="AQ88" s="39">
        <v>435.89350738344007</v>
      </c>
      <c r="AR88" s="39">
        <v>595.2269163415076</v>
      </c>
      <c r="AS88" s="39">
        <v>394.90683472834553</v>
      </c>
      <c r="AT88" s="39">
        <v>0</v>
      </c>
      <c r="AU88" s="23">
        <v>10.056159970000001</v>
      </c>
      <c r="AV88" s="23">
        <v>9.0374078799999982</v>
      </c>
      <c r="AW88" s="23">
        <v>9.4480638500000005</v>
      </c>
      <c r="AX88" s="23">
        <v>5.8606162100000008</v>
      </c>
      <c r="AY88" s="23">
        <v>0</v>
      </c>
      <c r="AZ88" s="23">
        <v>30.23945427</v>
      </c>
      <c r="BA88" s="23">
        <v>34.988918299999995</v>
      </c>
      <c r="BB88" s="23">
        <v>47.676074980000003</v>
      </c>
      <c r="BC88" s="23">
        <v>32.679958339999999</v>
      </c>
      <c r="BD88" s="23">
        <v>0</v>
      </c>
      <c r="BE88" s="39">
        <v>36.707291381547712</v>
      </c>
      <c r="BF88" s="39">
        <v>41.721616645694951</v>
      </c>
      <c r="BG88" s="39">
        <v>56.120516684704583</v>
      </c>
      <c r="BH88" s="39">
        <v>36.7414235624952</v>
      </c>
      <c r="BI88" s="39">
        <v>0</v>
      </c>
      <c r="BJ88" s="23">
        <v>3.0775123999999998</v>
      </c>
      <c r="BK88" s="23">
        <v>3.9080567299999998</v>
      </c>
      <c r="BL88" s="23">
        <v>3.6723950700000003</v>
      </c>
      <c r="BM88" s="23">
        <v>5.1849070400000006</v>
      </c>
      <c r="BN88" s="23">
        <v>0</v>
      </c>
      <c r="BO88" s="39">
        <v>3.7357534097167493</v>
      </c>
      <c r="BP88" s="39">
        <v>4.6600596028911303</v>
      </c>
      <c r="BQ88" s="39">
        <v>4.3228539447766812</v>
      </c>
      <c r="BR88" s="39">
        <v>5.8292872869312005</v>
      </c>
      <c r="BS88" s="39">
        <v>0</v>
      </c>
      <c r="BT88" s="23">
        <v>9.5310275999999998</v>
      </c>
      <c r="BU88" s="23">
        <v>17.904281739999998</v>
      </c>
      <c r="BV88" s="23">
        <v>22.874486389999998</v>
      </c>
      <c r="BW88" s="23">
        <v>11.208455919999999</v>
      </c>
      <c r="BX88" s="23">
        <v>0</v>
      </c>
      <c r="BY88" s="39">
        <v>11.569593953481535</v>
      </c>
      <c r="BZ88" s="39">
        <v>21.349490506335435</v>
      </c>
      <c r="CA88" s="39">
        <v>26.926041953801011</v>
      </c>
      <c r="CB88" s="39">
        <v>12.601442821737598</v>
      </c>
      <c r="CC88" s="39">
        <v>0</v>
      </c>
      <c r="CD88" s="23">
        <v>17.630913630000002</v>
      </c>
      <c r="CE88" s="23">
        <v>13.176578750000001</v>
      </c>
      <c r="CF88" s="23">
        <v>21.129191230000007</v>
      </c>
      <c r="CG88" s="23">
        <v>16.286595190000003</v>
      </c>
      <c r="CH88" s="23">
        <v>0</v>
      </c>
      <c r="CI88" s="39">
        <v>21.40194324146152</v>
      </c>
      <c r="CJ88" s="39">
        <v>15.712065248650756</v>
      </c>
      <c r="CK88" s="39">
        <v>24.871618090519434</v>
      </c>
      <c r="CL88" s="39">
        <v>18.310693240213205</v>
      </c>
      <c r="CM88" s="39">
        <v>0</v>
      </c>
      <c r="CN88" s="23">
        <v>7.7892531500000022</v>
      </c>
      <c r="CO88" s="23">
        <v>14.80895477</v>
      </c>
      <c r="CP88" s="23">
        <v>18.909979310000001</v>
      </c>
      <c r="CQ88" s="23">
        <v>8.957392350000001</v>
      </c>
      <c r="CR88" s="23">
        <v>0</v>
      </c>
      <c r="CS88" s="39">
        <v>9.4552759606295798</v>
      </c>
      <c r="CT88" s="39">
        <v>17.658549159474177</v>
      </c>
      <c r="CU88" s="39">
        <v>22.259336780963199</v>
      </c>
      <c r="CV88" s="39">
        <v>10.070617071258001</v>
      </c>
      <c r="CW88" s="39">
        <v>0</v>
      </c>
      <c r="CX88" s="31">
        <v>0</v>
      </c>
      <c r="CY88" s="31">
        <v>0</v>
      </c>
      <c r="CZ88" s="31">
        <v>0</v>
      </c>
      <c r="DA88" s="31">
        <v>0</v>
      </c>
      <c r="DB88" s="31">
        <v>0</v>
      </c>
      <c r="DC88" s="39">
        <v>0</v>
      </c>
      <c r="DD88" s="39">
        <v>0</v>
      </c>
      <c r="DE88" s="39">
        <v>0</v>
      </c>
      <c r="DF88" s="39">
        <v>0</v>
      </c>
      <c r="DG88" s="39">
        <v>0</v>
      </c>
      <c r="DH88" s="39">
        <v>36.707291381547712</v>
      </c>
      <c r="DI88" s="39">
        <v>41.721616645694951</v>
      </c>
      <c r="DJ88" s="39">
        <v>56.120516684704583</v>
      </c>
      <c r="DK88" s="39">
        <v>36.7414235624952</v>
      </c>
      <c r="DL88" s="39">
        <v>0</v>
      </c>
      <c r="DM88" s="24">
        <v>10440.768</v>
      </c>
      <c r="DN88" s="24">
        <v>10349.891</v>
      </c>
      <c r="DO88" s="24">
        <v>10545.441000000001</v>
      </c>
      <c r="DP88" s="24">
        <v>10667.013000000001</v>
      </c>
      <c r="DQ88" s="24">
        <v>10913.163</v>
      </c>
      <c r="DR88" s="24">
        <v>11088.796</v>
      </c>
      <c r="DS88" s="24">
        <v>10395.3295</v>
      </c>
      <c r="DT88" s="24">
        <v>10447.666000000001</v>
      </c>
      <c r="DU88" s="24">
        <v>10606.226999999999</v>
      </c>
      <c r="DV88" s="24">
        <v>10748.272500000001</v>
      </c>
      <c r="DW88" s="24">
        <v>0</v>
      </c>
      <c r="DX88" s="24">
        <v>294373</v>
      </c>
      <c r="DY88" s="24">
        <v>301986</v>
      </c>
      <c r="DZ88" s="24">
        <v>318201</v>
      </c>
      <c r="EA88" s="24">
        <v>337987</v>
      </c>
      <c r="EB88" s="28">
        <v>310506</v>
      </c>
      <c r="EC88" s="28">
        <v>317489</v>
      </c>
      <c r="ED88" s="24">
        <v>291838</v>
      </c>
      <c r="EE88" s="24">
        <v>298309</v>
      </c>
      <c r="EF88" s="24">
        <v>314438</v>
      </c>
      <c r="EG88" s="24">
        <v>333673</v>
      </c>
      <c r="EH88" s="24">
        <v>308369</v>
      </c>
      <c r="EI88" s="24">
        <v>314883</v>
      </c>
      <c r="EJ88" s="24">
        <v>2535</v>
      </c>
      <c r="EK88" s="24">
        <v>3677</v>
      </c>
      <c r="EL88" s="24">
        <v>3763</v>
      </c>
      <c r="EM88" s="24">
        <v>4314</v>
      </c>
      <c r="EN88" s="24">
        <v>2137</v>
      </c>
      <c r="EO88" s="24">
        <v>2606</v>
      </c>
      <c r="EP88" s="24">
        <v>0</v>
      </c>
      <c r="EQ88" s="24">
        <v>0</v>
      </c>
      <c r="ER88" s="24">
        <v>0</v>
      </c>
      <c r="ES88" s="24">
        <v>0</v>
      </c>
      <c r="ET88" s="24">
        <v>0</v>
      </c>
      <c r="EU88" s="24">
        <v>0</v>
      </c>
      <c r="EV88">
        <v>19.13</v>
      </c>
      <c r="EW88">
        <v>22.71</v>
      </c>
      <c r="EX88">
        <v>27.31</v>
      </c>
      <c r="EY88">
        <v>29.78</v>
      </c>
      <c r="EZ88">
        <v>31.18</v>
      </c>
      <c r="FA88">
        <v>34.18</v>
      </c>
      <c r="FB88">
        <v>11.7</v>
      </c>
      <c r="FC88">
        <v>2.7</v>
      </c>
      <c r="FD88">
        <v>40</v>
      </c>
      <c r="FF88">
        <v>0.39500000000000002</v>
      </c>
      <c r="FG88">
        <v>3.5840000000000001</v>
      </c>
      <c r="FH88" s="22" t="s">
        <v>222</v>
      </c>
      <c r="FI88" s="43">
        <v>0</v>
      </c>
      <c r="FJ88" s="43">
        <v>0</v>
      </c>
      <c r="FK88" s="43">
        <v>0</v>
      </c>
      <c r="FL88" s="43">
        <v>0</v>
      </c>
      <c r="FM88" s="43">
        <v>0</v>
      </c>
      <c r="FN88" s="23">
        <v>1.8286340000000005E-2</v>
      </c>
      <c r="FO88" s="23">
        <v>2.3338279999999999E-2</v>
      </c>
      <c r="FP88" s="23">
        <v>2.2263789999999999E-2</v>
      </c>
      <c r="FQ88" s="23">
        <v>3.1854319999999998E-2</v>
      </c>
      <c r="FR88" s="23">
        <v>31.991755430000001</v>
      </c>
      <c r="FS88" s="23">
        <v>40.830071439999998</v>
      </c>
      <c r="FT88" s="23">
        <v>38.950255769999998</v>
      </c>
      <c r="FU88" s="23">
        <v>55.728793770000003</v>
      </c>
      <c r="FV88" s="14">
        <v>32.010041770000001</v>
      </c>
      <c r="FW88" s="14">
        <v>40.853409719999995</v>
      </c>
      <c r="FX88" s="14">
        <v>38.972519559999995</v>
      </c>
      <c r="FY88" s="14">
        <v>55.760648090000004</v>
      </c>
      <c r="FZ88" s="102">
        <v>38.856585171664321</v>
      </c>
      <c r="GA88" s="102">
        <v>48.714575409075962</v>
      </c>
      <c r="GB88" s="102">
        <v>45.875377432589886</v>
      </c>
      <c r="GC88" s="102">
        <v>62.690581434625201</v>
      </c>
      <c r="GD88" s="102">
        <v>38.834387614635396</v>
      </c>
      <c r="GE88" s="102">
        <v>48.686746290068022</v>
      </c>
      <c r="GF88" s="102">
        <v>45.849170254279095</v>
      </c>
      <c r="GG88" s="102">
        <v>62.654768259735597</v>
      </c>
    </row>
    <row r="89" spans="1:189" x14ac:dyDescent="0.35">
      <c r="A89" t="e">
        <v>#REF!</v>
      </c>
      <c r="B89" s="22" t="s">
        <v>209</v>
      </c>
      <c r="C89" s="22" t="s">
        <v>181</v>
      </c>
      <c r="D89" s="22" t="s">
        <v>538</v>
      </c>
      <c r="E89" s="22" t="s">
        <v>453</v>
      </c>
      <c r="F89" s="22" t="s">
        <v>210</v>
      </c>
      <c r="G89" s="24">
        <v>12837.307496879699</v>
      </c>
      <c r="H89" s="24">
        <v>12889.555561304001</v>
      </c>
      <c r="I89" s="24">
        <v>13744.6531029945</v>
      </c>
      <c r="J89" s="24">
        <v>14915.0024359913</v>
      </c>
      <c r="K89" s="24">
        <v>15342.2789194009</v>
      </c>
      <c r="L89" s="24">
        <v>11527.744540202</v>
      </c>
      <c r="M89" s="24">
        <v>12212.4755706175</v>
      </c>
      <c r="N89" s="24">
        <v>12646.0967468041</v>
      </c>
      <c r="O89" s="24">
        <v>12821.0676813305</v>
      </c>
      <c r="P89" s="24">
        <v>14294.1686924647</v>
      </c>
      <c r="Q89" s="43">
        <v>14820.33013046286</v>
      </c>
      <c r="R89" s="43">
        <v>15700.635890704134</v>
      </c>
      <c r="S89" s="43">
        <v>16258.109120635061</v>
      </c>
      <c r="T89" s="43">
        <v>16483.055726961524</v>
      </c>
      <c r="U89" s="43">
        <v>18376.907835185371</v>
      </c>
      <c r="V89" s="23">
        <v>568.5996597466177</v>
      </c>
      <c r="W89" s="23">
        <v>549.81612778082001</v>
      </c>
      <c r="X89" s="23">
        <v>564.84166231752351</v>
      </c>
      <c r="Y89" s="23">
        <v>590.6294947527374</v>
      </c>
      <c r="Z89" s="23">
        <v>585.40492917102642</v>
      </c>
      <c r="AA89" s="23">
        <v>510.59551426948684</v>
      </c>
      <c r="AB89" s="23">
        <v>520.93464331794837</v>
      </c>
      <c r="AC89" s="23">
        <v>519.69607779601495</v>
      </c>
      <c r="AD89" s="23">
        <v>507.71032450800652</v>
      </c>
      <c r="AE89" s="23">
        <v>545.41289823570628</v>
      </c>
      <c r="AF89" s="39">
        <v>656.43318675369051</v>
      </c>
      <c r="AG89" s="39">
        <v>669.72540581920543</v>
      </c>
      <c r="AH89" s="39">
        <v>668.13307786127336</v>
      </c>
      <c r="AI89" s="39">
        <v>652.72392128505965</v>
      </c>
      <c r="AJ89" s="39">
        <v>701.19520614602993</v>
      </c>
      <c r="AK89" s="23">
        <v>679.25767856000016</v>
      </c>
      <c r="AL89" s="23">
        <v>731.90135471000008</v>
      </c>
      <c r="AM89" s="23">
        <v>848.03205122999987</v>
      </c>
      <c r="AN89" s="23">
        <v>867.23021946000006</v>
      </c>
      <c r="AO89" s="23">
        <v>0</v>
      </c>
      <c r="AP89" s="39">
        <v>824.54231175699067</v>
      </c>
      <c r="AQ89" s="39">
        <v>872.73654709341008</v>
      </c>
      <c r="AR89" s="39">
        <v>998.23647186103688</v>
      </c>
      <c r="AS89" s="39">
        <v>975.0095911344888</v>
      </c>
      <c r="AT89" s="39">
        <v>0</v>
      </c>
      <c r="AU89" s="23">
        <v>5.3031082200000004</v>
      </c>
      <c r="AV89" s="23">
        <v>5.6664209399999992</v>
      </c>
      <c r="AW89" s="23">
        <v>6.170122619999999</v>
      </c>
      <c r="AX89" s="23">
        <v>5.8145275099999996</v>
      </c>
      <c r="AY89" s="23">
        <v>0</v>
      </c>
      <c r="AZ89" s="23">
        <v>30.086191180000004</v>
      </c>
      <c r="BA89" s="23">
        <v>31.219942089999996</v>
      </c>
      <c r="BB89" s="23">
        <v>34.850193019999992</v>
      </c>
      <c r="BC89" s="23">
        <v>34.342048649999995</v>
      </c>
      <c r="BD89" s="23">
        <v>0</v>
      </c>
      <c r="BE89" s="39">
        <v>36.521247253487921</v>
      </c>
      <c r="BF89" s="39">
        <v>37.227399955939092</v>
      </c>
      <c r="BG89" s="39">
        <v>41.022899633926293</v>
      </c>
      <c r="BH89" s="39">
        <v>38.610078456221991</v>
      </c>
      <c r="BI89" s="39">
        <v>0</v>
      </c>
      <c r="BJ89" s="23">
        <v>10.022337359999998</v>
      </c>
      <c r="BK89" s="23">
        <v>11.142504540000001</v>
      </c>
      <c r="BL89" s="23">
        <v>13.068049999999999</v>
      </c>
      <c r="BM89" s="23">
        <v>12.533747959999998</v>
      </c>
      <c r="BN89" s="23">
        <v>0</v>
      </c>
      <c r="BO89" s="39">
        <v>12.1659886621258</v>
      </c>
      <c r="BP89" s="39">
        <v>13.286586881732656</v>
      </c>
      <c r="BQ89" s="39">
        <v>15.382678174937999</v>
      </c>
      <c r="BR89" s="39">
        <v>14.091442156468796</v>
      </c>
      <c r="BS89" s="39">
        <v>0</v>
      </c>
      <c r="BT89" s="23">
        <v>16.510799309999999</v>
      </c>
      <c r="BU89" s="23">
        <v>15.316778019999997</v>
      </c>
      <c r="BV89" s="23">
        <v>16.296721069999997</v>
      </c>
      <c r="BW89" s="23">
        <v>16.899721219999996</v>
      </c>
      <c r="BX89" s="23">
        <v>0</v>
      </c>
      <c r="BY89" s="39">
        <v>20.042250624069446</v>
      </c>
      <c r="BZ89" s="39">
        <v>18.264089655999641</v>
      </c>
      <c r="CA89" s="39">
        <v>19.183215210114838</v>
      </c>
      <c r="CB89" s="39">
        <v>19.000018573221595</v>
      </c>
      <c r="CC89" s="39">
        <v>0</v>
      </c>
      <c r="CD89" s="23">
        <v>3.5530538899999997</v>
      </c>
      <c r="CE89" s="23">
        <v>4.7606582600000005</v>
      </c>
      <c r="CF89" s="23">
        <v>5.4854246399999989</v>
      </c>
      <c r="CG89" s="23">
        <v>4.9085802200000002</v>
      </c>
      <c r="CH89" s="23">
        <v>0</v>
      </c>
      <c r="CI89" s="39">
        <v>4.3130072146825018</v>
      </c>
      <c r="CJ89" s="39">
        <v>5.6767219038286534</v>
      </c>
      <c r="CK89" s="39">
        <v>6.4570094153293809</v>
      </c>
      <c r="CL89" s="39">
        <v>5.5186185697415997</v>
      </c>
      <c r="CM89" s="39">
        <v>0</v>
      </c>
      <c r="CN89" s="23">
        <v>14.73055759</v>
      </c>
      <c r="CO89" s="23">
        <v>14.390922509999999</v>
      </c>
      <c r="CP89" s="23">
        <v>15.176771199999999</v>
      </c>
      <c r="CQ89" s="23">
        <v>14.604882969999997</v>
      </c>
      <c r="CR89" s="23">
        <v>0</v>
      </c>
      <c r="CS89" s="39">
        <v>17.881237698301863</v>
      </c>
      <c r="CT89" s="39">
        <v>17.160077570621045</v>
      </c>
      <c r="CU89" s="39">
        <v>17.86489851999859</v>
      </c>
      <c r="CV89" s="39">
        <v>16.419977825511594</v>
      </c>
      <c r="CW89" s="39">
        <v>0</v>
      </c>
      <c r="CX89" s="31">
        <v>46.055657460000006</v>
      </c>
      <c r="CY89" s="31">
        <v>75.403061739999998</v>
      </c>
      <c r="CZ89" s="31">
        <v>39.18995846</v>
      </c>
      <c r="DA89" s="31">
        <v>38.483030790000001</v>
      </c>
      <c r="DB89" s="31">
        <v>0</v>
      </c>
      <c r="DC89" s="39">
        <v>2.524101768549516</v>
      </c>
      <c r="DD89" s="39">
        <v>3.9083688464711743</v>
      </c>
      <c r="DE89" s="39">
        <v>1.9316610073569758</v>
      </c>
      <c r="DF89" s="39">
        <v>1.7455992410662373</v>
      </c>
      <c r="DG89" s="39">
        <v>0</v>
      </c>
      <c r="DH89" s="39">
        <v>39.045349022037435</v>
      </c>
      <c r="DI89" s="39">
        <v>41.135768802410269</v>
      </c>
      <c r="DJ89" s="39">
        <v>42.954560641283273</v>
      </c>
      <c r="DK89" s="39">
        <v>40.355677697288229</v>
      </c>
      <c r="DL89" s="39">
        <v>0</v>
      </c>
      <c r="DM89" s="24">
        <v>22149.02</v>
      </c>
      <c r="DN89" s="24">
        <v>23005.096000000001</v>
      </c>
      <c r="DO89" s="24">
        <v>23881.69</v>
      </c>
      <c r="DP89" s="24">
        <v>24785.587</v>
      </c>
      <c r="DQ89" s="24">
        <v>26207.976999999999</v>
      </c>
      <c r="DR89" s="24">
        <v>27202.843000000001</v>
      </c>
      <c r="DS89" s="24">
        <v>22577.057999999997</v>
      </c>
      <c r="DT89" s="24">
        <v>23443.393</v>
      </c>
      <c r="DU89" s="24">
        <v>24333.638500000001</v>
      </c>
      <c r="DV89" s="24">
        <v>25252.722000000002</v>
      </c>
      <c r="DW89" s="24">
        <v>0</v>
      </c>
      <c r="DX89" s="24">
        <v>178960</v>
      </c>
      <c r="DY89" s="24">
        <v>217893</v>
      </c>
      <c r="DZ89" s="24">
        <v>236578</v>
      </c>
      <c r="EA89" s="24">
        <v>266446</v>
      </c>
      <c r="EB89" s="28">
        <v>302012</v>
      </c>
      <c r="EC89" s="28">
        <v>302111</v>
      </c>
      <c r="ED89" s="24">
        <v>175413</v>
      </c>
      <c r="EE89" s="24">
        <v>179997</v>
      </c>
      <c r="EF89" s="24">
        <v>233293</v>
      </c>
      <c r="EG89" s="24">
        <v>249945</v>
      </c>
      <c r="EH89" s="24">
        <v>255307</v>
      </c>
      <c r="EI89" s="24">
        <v>251755</v>
      </c>
      <c r="EJ89" s="24">
        <v>3547</v>
      </c>
      <c r="EK89" s="24">
        <v>37896</v>
      </c>
      <c r="EL89" s="24">
        <v>3285</v>
      </c>
      <c r="EM89" s="24">
        <v>16501</v>
      </c>
      <c r="EN89" s="24">
        <v>46705</v>
      </c>
      <c r="EO89" s="24">
        <v>50356</v>
      </c>
      <c r="EP89" s="24">
        <v>0</v>
      </c>
      <c r="EQ89" s="24">
        <v>0</v>
      </c>
      <c r="ER89" s="24">
        <v>0</v>
      </c>
      <c r="ES89" s="24">
        <v>0</v>
      </c>
      <c r="ET89" s="24">
        <v>0</v>
      </c>
      <c r="EU89" s="24">
        <v>0</v>
      </c>
      <c r="EV89">
        <v>19.16</v>
      </c>
      <c r="EW89">
        <v>29.97</v>
      </c>
      <c r="EX89">
        <v>32.24</v>
      </c>
      <c r="EY89">
        <v>32.770000000000003</v>
      </c>
      <c r="EZ89">
        <v>33.79</v>
      </c>
      <c r="FA89">
        <v>34.979999999999997</v>
      </c>
      <c r="FB89">
        <v>6.5</v>
      </c>
      <c r="FC89">
        <v>0.9</v>
      </c>
      <c r="FD89">
        <v>57</v>
      </c>
      <c r="FE89">
        <v>2.69</v>
      </c>
      <c r="FF89">
        <v>0.34300000000000003</v>
      </c>
      <c r="FG89">
        <v>2.2200000000000002</v>
      </c>
      <c r="FH89" s="22" t="s">
        <v>210</v>
      </c>
      <c r="FI89" s="43">
        <v>691.9157965175209</v>
      </c>
      <c r="FJ89" s="43">
        <v>703.53000369719985</v>
      </c>
      <c r="FK89" s="43">
        <v>647.41663800000003</v>
      </c>
      <c r="FL89" s="43">
        <v>663.3252</v>
      </c>
      <c r="FM89" s="43">
        <v>603.78</v>
      </c>
      <c r="FN89" s="23">
        <v>69.295432460000001</v>
      </c>
      <c r="FO89" s="23">
        <v>99.146212979999987</v>
      </c>
      <c r="FP89" s="23">
        <v>118.90331535</v>
      </c>
      <c r="FQ89" s="23">
        <v>123.47240827</v>
      </c>
      <c r="FR89" s="23">
        <v>226.27489180000003</v>
      </c>
      <c r="FS89" s="23">
        <v>261.21811293000002</v>
      </c>
      <c r="FT89" s="23">
        <v>317.99320458</v>
      </c>
      <c r="FU89" s="23">
        <v>316.51125277</v>
      </c>
      <c r="FV89" s="14">
        <v>295.57032426000001</v>
      </c>
      <c r="FW89" s="14">
        <v>360.36432590999999</v>
      </c>
      <c r="FX89" s="14">
        <v>436.89651993000001</v>
      </c>
      <c r="FY89" s="14">
        <v>439.98366104000002</v>
      </c>
      <c r="FZ89" s="102">
        <v>358.78908129350845</v>
      </c>
      <c r="GA89" s="102">
        <v>429.70697549118853</v>
      </c>
      <c r="GB89" s="102">
        <v>514.28013833996476</v>
      </c>
      <c r="GC89" s="102">
        <v>494.66483043405117</v>
      </c>
      <c r="GD89" s="102">
        <v>274.67223156440855</v>
      </c>
      <c r="GE89" s="102">
        <v>311.48267789053978</v>
      </c>
      <c r="GF89" s="102">
        <v>374.31652984732693</v>
      </c>
      <c r="GG89" s="102">
        <v>355.8472712642556</v>
      </c>
    </row>
    <row r="90" spans="1:189" x14ac:dyDescent="0.35">
      <c r="A90" t="e">
        <v>#REF!</v>
      </c>
      <c r="B90" s="22" t="s">
        <v>213</v>
      </c>
      <c r="C90" s="22" t="s">
        <v>181</v>
      </c>
      <c r="D90" s="22" t="s">
        <v>538</v>
      </c>
      <c r="E90" s="22" t="s">
        <v>453</v>
      </c>
      <c r="F90" s="22" t="s">
        <v>214</v>
      </c>
      <c r="G90" s="24">
        <v>9636.2543250244416</v>
      </c>
      <c r="H90" s="24">
        <v>10346.326599029</v>
      </c>
      <c r="I90" s="24">
        <v>10172.3033930612</v>
      </c>
      <c r="J90" s="24">
        <v>11054.517345710899</v>
      </c>
      <c r="K90" s="24">
        <v>13311.4874450686</v>
      </c>
      <c r="L90" s="24">
        <v>10213.8517620777</v>
      </c>
      <c r="M90" s="24">
        <v>11180.3156713854</v>
      </c>
      <c r="N90" s="24">
        <v>10802.8103905224</v>
      </c>
      <c r="O90" s="24">
        <v>11977.6993372421</v>
      </c>
      <c r="P90" s="24">
        <v>12955.125582596202</v>
      </c>
      <c r="Q90" s="43">
        <v>13131.159741587127</v>
      </c>
      <c r="R90" s="43">
        <v>14373.667687973912</v>
      </c>
      <c r="S90" s="43">
        <v>13888.338327241501</v>
      </c>
      <c r="T90" s="43">
        <v>15398.802234235109</v>
      </c>
      <c r="U90" s="43">
        <v>16655.403608754528</v>
      </c>
      <c r="V90" s="23">
        <v>768.9436612039093</v>
      </c>
      <c r="W90" s="23">
        <v>806.10082027315912</v>
      </c>
      <c r="X90" s="23">
        <v>773.7732608505089</v>
      </c>
      <c r="Y90" s="23">
        <v>821.17139480813762</v>
      </c>
      <c r="Z90" s="23">
        <v>966.23207136199312</v>
      </c>
      <c r="AA90" s="23">
        <v>815.03417240973238</v>
      </c>
      <c r="AB90" s="23">
        <v>871.07840133931631</v>
      </c>
      <c r="AC90" s="23">
        <v>821.7338295204695</v>
      </c>
      <c r="AD90" s="23">
        <v>889.74884780219156</v>
      </c>
      <c r="AE90" s="23">
        <v>940.36507025095295</v>
      </c>
      <c r="AF90" s="39">
        <v>1047.8264382591149</v>
      </c>
      <c r="AG90" s="39">
        <v>1119.8781715142236</v>
      </c>
      <c r="AH90" s="39">
        <v>1056.4396695634482</v>
      </c>
      <c r="AI90" s="39">
        <v>1143.8813214190441</v>
      </c>
      <c r="AJ90" s="39">
        <v>1208.9546862938041</v>
      </c>
      <c r="AK90" s="23">
        <v>645.93879766000009</v>
      </c>
      <c r="AL90" s="23">
        <v>656.99397358999977</v>
      </c>
      <c r="AM90" s="23">
        <v>761.33660172999998</v>
      </c>
      <c r="AN90" s="23">
        <v>810.65592204999996</v>
      </c>
      <c r="AO90" s="23">
        <v>0</v>
      </c>
      <c r="AP90" s="39">
        <v>784.09694330612058</v>
      </c>
      <c r="AQ90" s="39">
        <v>783.41520791323831</v>
      </c>
      <c r="AR90" s="39">
        <v>896.18542377887559</v>
      </c>
      <c r="AS90" s="39">
        <v>911.40424004237389</v>
      </c>
      <c r="AT90" s="39">
        <v>0</v>
      </c>
      <c r="AU90" s="23">
        <v>6.6989474300000014</v>
      </c>
      <c r="AV90" s="23">
        <v>6.3438682600000007</v>
      </c>
      <c r="AW90" s="23">
        <v>7.4753007900000012</v>
      </c>
      <c r="AX90" s="23">
        <v>7.323050020000001</v>
      </c>
      <c r="AY90" s="23">
        <v>0</v>
      </c>
      <c r="AZ90" s="23">
        <v>51.543945310000005</v>
      </c>
      <c r="BA90" s="23">
        <v>51.187576289999996</v>
      </c>
      <c r="BB90" s="23">
        <v>57.912342070000001</v>
      </c>
      <c r="BC90" s="23">
        <v>60.218593600000005</v>
      </c>
      <c r="BD90" s="23">
        <v>0</v>
      </c>
      <c r="BE90" s="39">
        <v>62.568543815481029</v>
      </c>
      <c r="BF90" s="39">
        <v>61.037280909414235</v>
      </c>
      <c r="BG90" s="39">
        <v>68.169843275755198</v>
      </c>
      <c r="BH90" s="39">
        <v>67.702560412608008</v>
      </c>
      <c r="BI90" s="39">
        <v>0</v>
      </c>
      <c r="BJ90" s="23">
        <v>18.01813632</v>
      </c>
      <c r="BK90" s="23">
        <v>20.303730399999999</v>
      </c>
      <c r="BL90" s="23">
        <v>23.419098530000003</v>
      </c>
      <c r="BM90" s="23">
        <v>24.583341490000002</v>
      </c>
      <c r="BN90" s="23">
        <v>0</v>
      </c>
      <c r="BO90" s="39">
        <v>21.871987971252757</v>
      </c>
      <c r="BP90" s="39">
        <v>24.210650039625335</v>
      </c>
      <c r="BQ90" s="39">
        <v>27.567116427787898</v>
      </c>
      <c r="BR90" s="39">
        <v>27.638559170377203</v>
      </c>
      <c r="BS90" s="39">
        <v>0</v>
      </c>
      <c r="BT90" s="23">
        <v>13.33781587</v>
      </c>
      <c r="BU90" s="23">
        <v>13.797898280000004</v>
      </c>
      <c r="BV90" s="23">
        <v>13.769284949999996</v>
      </c>
      <c r="BW90" s="23">
        <v>14.046687500000001</v>
      </c>
      <c r="BX90" s="23">
        <v>0</v>
      </c>
      <c r="BY90" s="39">
        <v>16.190606125429966</v>
      </c>
      <c r="BZ90" s="39">
        <v>16.452941403291508</v>
      </c>
      <c r="CA90" s="39">
        <v>16.208116672714539</v>
      </c>
      <c r="CB90" s="39">
        <v>15.7924098225</v>
      </c>
      <c r="CC90" s="39">
        <v>0</v>
      </c>
      <c r="CD90" s="23">
        <v>20.187992520000002</v>
      </c>
      <c r="CE90" s="23">
        <v>17.085947100000002</v>
      </c>
      <c r="CF90" s="23">
        <v>20.723960429999998</v>
      </c>
      <c r="CG90" s="23">
        <v>21.58856411</v>
      </c>
      <c r="CH90" s="23">
        <v>0</v>
      </c>
      <c r="CI90" s="39">
        <v>24.505948990465885</v>
      </c>
      <c r="CJ90" s="39">
        <v>20.373688858361295</v>
      </c>
      <c r="CK90" s="39">
        <v>24.394612341155696</v>
      </c>
      <c r="CL90" s="39">
        <v>24.271590857590798</v>
      </c>
      <c r="CM90" s="39">
        <v>0</v>
      </c>
      <c r="CN90" s="23">
        <v>6.1161874300000001</v>
      </c>
      <c r="CO90" s="23">
        <v>6.1974661899999983</v>
      </c>
      <c r="CP90" s="23">
        <v>5.9480657000000008</v>
      </c>
      <c r="CQ90" s="23">
        <v>6.1022089200000007</v>
      </c>
      <c r="CR90" s="23">
        <v>0</v>
      </c>
      <c r="CS90" s="39">
        <v>7.4243626268050855</v>
      </c>
      <c r="CT90" s="39">
        <v>7.3900057823118139</v>
      </c>
      <c r="CU90" s="39">
        <v>7.0015939965402127</v>
      </c>
      <c r="CV90" s="39">
        <v>6.8605914445776008</v>
      </c>
      <c r="CW90" s="39">
        <v>0</v>
      </c>
      <c r="CX90" s="31" t="e">
        <v>#N/A</v>
      </c>
      <c r="CY90" s="31" t="e">
        <v>#N/A</v>
      </c>
      <c r="CZ90" s="31" t="e">
        <v>#N/A</v>
      </c>
      <c r="DA90" s="31" t="e">
        <v>#N/A</v>
      </c>
      <c r="DB90" s="31" t="e">
        <v>#N/A</v>
      </c>
      <c r="DC90" s="39">
        <v>0</v>
      </c>
      <c r="DD90" s="39">
        <v>0</v>
      </c>
      <c r="DE90" s="39">
        <v>0</v>
      </c>
      <c r="DF90" s="39">
        <v>0</v>
      </c>
      <c r="DG90" s="39">
        <v>0</v>
      </c>
      <c r="DH90" s="39">
        <v>62.568543815481029</v>
      </c>
      <c r="DI90" s="39">
        <v>61.037280909414235</v>
      </c>
      <c r="DJ90" s="39">
        <v>68.169843275755198</v>
      </c>
      <c r="DK90" s="39">
        <v>67.702560412608008</v>
      </c>
      <c r="DL90" s="39">
        <v>0</v>
      </c>
      <c r="DM90" s="24">
        <v>12380.89</v>
      </c>
      <c r="DN90" s="24">
        <v>12682.725</v>
      </c>
      <c r="DO90" s="24">
        <v>12987.331</v>
      </c>
      <c r="DP90" s="24">
        <v>13305.392</v>
      </c>
      <c r="DQ90" s="24">
        <v>13776.698</v>
      </c>
      <c r="DR90" s="24">
        <v>14094.683000000001</v>
      </c>
      <c r="DS90" s="24">
        <v>12531.807499999999</v>
      </c>
      <c r="DT90" s="24">
        <v>12835.028</v>
      </c>
      <c r="DU90" s="24">
        <v>13146.361499999999</v>
      </c>
      <c r="DV90" s="24">
        <v>13461.887500000001</v>
      </c>
      <c r="DW90" s="24">
        <v>0</v>
      </c>
      <c r="DX90" s="24">
        <v>145782</v>
      </c>
      <c r="DY90" s="24">
        <v>145547</v>
      </c>
      <c r="DZ90" s="24">
        <v>139956</v>
      </c>
      <c r="EA90" s="24">
        <v>122289</v>
      </c>
      <c r="EB90" s="28">
        <v>121231</v>
      </c>
      <c r="EC90" s="28">
        <v>127625</v>
      </c>
      <c r="ED90" s="24">
        <v>145359</v>
      </c>
      <c r="EE90" s="24">
        <v>145054</v>
      </c>
      <c r="EF90" s="24">
        <v>139491</v>
      </c>
      <c r="EG90" s="24">
        <v>121896</v>
      </c>
      <c r="EH90" s="24">
        <v>120753</v>
      </c>
      <c r="EI90" s="24">
        <v>118497</v>
      </c>
      <c r="EJ90" s="24">
        <v>423</v>
      </c>
      <c r="EK90" s="24">
        <v>493</v>
      </c>
      <c r="EL90" s="24">
        <v>465</v>
      </c>
      <c r="EM90" s="24">
        <v>393</v>
      </c>
      <c r="EN90" s="24">
        <v>478</v>
      </c>
      <c r="EO90" s="24">
        <v>9128</v>
      </c>
      <c r="EP90" s="24">
        <v>0</v>
      </c>
      <c r="EQ90" s="24">
        <v>0</v>
      </c>
      <c r="ER90" s="24">
        <v>0</v>
      </c>
      <c r="ES90" s="24">
        <v>0</v>
      </c>
      <c r="ET90" s="24">
        <v>0</v>
      </c>
      <c r="EU90" s="24">
        <v>0</v>
      </c>
      <c r="EV90">
        <v>26.08</v>
      </c>
      <c r="EW90">
        <v>38.96</v>
      </c>
      <c r="EX90">
        <v>43.89</v>
      </c>
      <c r="EY90">
        <v>48.07</v>
      </c>
      <c r="EZ90">
        <v>47.45</v>
      </c>
      <c r="FA90">
        <v>48.55</v>
      </c>
      <c r="FB90">
        <v>1.2</v>
      </c>
      <c r="FC90">
        <v>0.1</v>
      </c>
      <c r="FD90">
        <v>65</v>
      </c>
      <c r="FE90">
        <v>7.39</v>
      </c>
      <c r="FF90">
        <v>1.1619999999999999</v>
      </c>
      <c r="FG90">
        <v>9.3260000000000005</v>
      </c>
      <c r="FH90" s="22" t="s">
        <v>214</v>
      </c>
      <c r="FI90" s="43">
        <v>934.69326897980886</v>
      </c>
      <c r="FJ90" s="43">
        <v>965.86322541479979</v>
      </c>
      <c r="FK90" s="43">
        <v>894.61208160000001</v>
      </c>
      <c r="FL90" s="43">
        <v>944.39519999999993</v>
      </c>
      <c r="FM90" s="43">
        <v>968.12999999999988</v>
      </c>
      <c r="FN90" s="23">
        <v>166.19560888000001</v>
      </c>
      <c r="FO90" s="23">
        <v>137.95021594999997</v>
      </c>
      <c r="FP90" s="23">
        <v>131.24374598</v>
      </c>
      <c r="FQ90" s="23">
        <v>184.92817612000005</v>
      </c>
      <c r="FR90" s="23">
        <v>225.79981581999999</v>
      </c>
      <c r="FS90" s="23">
        <v>260.59894825000003</v>
      </c>
      <c r="FT90" s="23">
        <v>307.87593532</v>
      </c>
      <c r="FU90" s="23">
        <v>330.93817756999999</v>
      </c>
      <c r="FV90" s="14">
        <v>391.9954247</v>
      </c>
      <c r="FW90" s="14">
        <v>398.54916420000001</v>
      </c>
      <c r="FX90" s="14">
        <v>439.11968130000002</v>
      </c>
      <c r="FY90" s="14">
        <v>515.8663536900001</v>
      </c>
      <c r="FZ90" s="102">
        <v>475.83829212723572</v>
      </c>
      <c r="GA90" s="102">
        <v>475.23948298837615</v>
      </c>
      <c r="GB90" s="102">
        <v>516.89706863068636</v>
      </c>
      <c r="GC90" s="102">
        <v>579.97822412659332</v>
      </c>
      <c r="GD90" s="102">
        <v>274.09554283614875</v>
      </c>
      <c r="GE90" s="102">
        <v>310.74437123018458</v>
      </c>
      <c r="GF90" s="102">
        <v>362.40727811996339</v>
      </c>
      <c r="GG90" s="102">
        <v>372.06717427839959</v>
      </c>
    </row>
    <row r="91" spans="1:189" x14ac:dyDescent="0.35">
      <c r="A91" t="e">
        <v>#REF!</v>
      </c>
      <c r="B91" s="22" t="s">
        <v>183</v>
      </c>
      <c r="C91" s="22" t="s">
        <v>181</v>
      </c>
      <c r="D91" s="22" t="s">
        <v>538</v>
      </c>
      <c r="E91" s="22" t="s">
        <v>453</v>
      </c>
      <c r="F91" s="22" t="s">
        <v>184</v>
      </c>
      <c r="G91" s="24">
        <v>2667.18219951333</v>
      </c>
      <c r="H91" s="24">
        <v>2576.5188798235304</v>
      </c>
      <c r="I91" s="24">
        <v>2649.6802614399799</v>
      </c>
      <c r="J91" s="24">
        <v>2775.7986974718601</v>
      </c>
      <c r="K91" s="24">
        <v>3338.7228276624096</v>
      </c>
      <c r="L91" s="24">
        <v>3150.7274143163299</v>
      </c>
      <c r="M91" s="24">
        <v>3207.8364068588799</v>
      </c>
      <c r="N91" s="24">
        <v>3218.3310647243902</v>
      </c>
      <c r="O91" s="24">
        <v>3318.0993277308303</v>
      </c>
      <c r="P91" s="24">
        <v>3379.45096572495</v>
      </c>
      <c r="Q91" s="43">
        <v>4050.6467044289147</v>
      </c>
      <c r="R91" s="43">
        <v>4124.0673219614318</v>
      </c>
      <c r="S91" s="43">
        <v>4137.5594924055904</v>
      </c>
      <c r="T91" s="43">
        <v>4265.8238366701426</v>
      </c>
      <c r="U91" s="43">
        <v>4344.6988955289307</v>
      </c>
      <c r="V91" s="23">
        <v>232.06061662771094</v>
      </c>
      <c r="W91" s="23">
        <v>216.97297090061616</v>
      </c>
      <c r="X91" s="23">
        <v>216.82741748086849</v>
      </c>
      <c r="Y91" s="23">
        <v>221.15780343078106</v>
      </c>
      <c r="Z91" s="23">
        <v>259.02503136351527</v>
      </c>
      <c r="AA91" s="23">
        <v>274.13190847085451</v>
      </c>
      <c r="AB91" s="23">
        <v>270.13727739771133</v>
      </c>
      <c r="AC91" s="23">
        <v>263.36098868903053</v>
      </c>
      <c r="AD91" s="23">
        <v>264.36483292338619</v>
      </c>
      <c r="AE91" s="23">
        <v>262.1848046611421</v>
      </c>
      <c r="AF91" s="39">
        <v>352.43020598378922</v>
      </c>
      <c r="AG91" s="39">
        <v>347.29461757385121</v>
      </c>
      <c r="AH91" s="39">
        <v>338.58286694720027</v>
      </c>
      <c r="AI91" s="39">
        <v>339.87343188822831</v>
      </c>
      <c r="AJ91" s="39">
        <v>337.07073805444992</v>
      </c>
      <c r="AK91" s="23">
        <v>221.51302357</v>
      </c>
      <c r="AL91" s="23">
        <v>272.61720460000004</v>
      </c>
      <c r="AM91" s="23">
        <v>330.81040368000004</v>
      </c>
      <c r="AN91" s="23">
        <v>304.60798850999998</v>
      </c>
      <c r="AO91" s="23">
        <v>0</v>
      </c>
      <c r="AP91" s="39">
        <v>268.89185989901915</v>
      </c>
      <c r="AQ91" s="39">
        <v>325.07522535620052</v>
      </c>
      <c r="AR91" s="39">
        <v>389.40392611986994</v>
      </c>
      <c r="AS91" s="39">
        <v>342.46466932202276</v>
      </c>
      <c r="AT91" s="39">
        <v>0</v>
      </c>
      <c r="AU91" s="23">
        <v>7.2939615200000008</v>
      </c>
      <c r="AV91" s="23">
        <v>9.0501079599999983</v>
      </c>
      <c r="AW91" s="23">
        <v>10.718372339999998</v>
      </c>
      <c r="AX91" s="23">
        <v>9.1019096400000006</v>
      </c>
      <c r="AY91" s="23">
        <v>0</v>
      </c>
      <c r="AZ91" s="23">
        <v>19.272941589999999</v>
      </c>
      <c r="BA91" s="23">
        <v>22.95755196</v>
      </c>
      <c r="BB91" s="23">
        <v>27.070724490000003</v>
      </c>
      <c r="BC91" s="23">
        <v>24.269208909999996</v>
      </c>
      <c r="BD91" s="23">
        <v>0</v>
      </c>
      <c r="BE91" s="39">
        <v>23.395180230667552</v>
      </c>
      <c r="BF91" s="39">
        <v>27.37512985643637</v>
      </c>
      <c r="BG91" s="39">
        <v>31.865522613709214</v>
      </c>
      <c r="BH91" s="39">
        <v>27.285386193334794</v>
      </c>
      <c r="BI91" s="39">
        <v>0</v>
      </c>
      <c r="BJ91" s="23">
        <v>5.436613340000001</v>
      </c>
      <c r="BK91" s="23">
        <v>5.7714638899999997</v>
      </c>
      <c r="BL91" s="23">
        <v>5.4531014200000003</v>
      </c>
      <c r="BM91" s="23">
        <v>5.9398811799999995</v>
      </c>
      <c r="BN91" s="23">
        <v>0</v>
      </c>
      <c r="BO91" s="39">
        <v>6.5994362271997895</v>
      </c>
      <c r="BP91" s="39">
        <v>6.8820305285931447</v>
      </c>
      <c r="BQ91" s="39">
        <v>6.4189610691080476</v>
      </c>
      <c r="BR91" s="39">
        <v>6.6780896130503988</v>
      </c>
      <c r="BS91" s="39">
        <v>0</v>
      </c>
      <c r="BT91" s="23">
        <v>5.5363254200000007</v>
      </c>
      <c r="BU91" s="23">
        <v>5.4019109099999998</v>
      </c>
      <c r="BV91" s="23">
        <v>6.2990482999999999</v>
      </c>
      <c r="BW91" s="23">
        <v>6.9904725799999996</v>
      </c>
      <c r="BX91" s="23">
        <v>0</v>
      </c>
      <c r="BY91" s="39">
        <v>6.7204754609815769</v>
      </c>
      <c r="BZ91" s="39">
        <v>6.4413667838716</v>
      </c>
      <c r="CA91" s="39">
        <v>7.4147430417920281</v>
      </c>
      <c r="CB91" s="39">
        <v>7.8592485122423996</v>
      </c>
      <c r="CC91" s="39">
        <v>0</v>
      </c>
      <c r="CD91" s="23">
        <v>8.300002929999998</v>
      </c>
      <c r="CE91" s="23">
        <v>11.78417666</v>
      </c>
      <c r="CF91" s="23">
        <v>15.318576440000001</v>
      </c>
      <c r="CG91" s="23">
        <v>11.338853400000001</v>
      </c>
      <c r="CH91" s="23">
        <v>0</v>
      </c>
      <c r="CI91" s="39">
        <v>10.075268663874922</v>
      </c>
      <c r="CJ91" s="39">
        <v>14.051731947759757</v>
      </c>
      <c r="CK91" s="39">
        <v>18.03182046860147</v>
      </c>
      <c r="CL91" s="39">
        <v>12.748046100552001</v>
      </c>
      <c r="CM91" s="39">
        <v>0</v>
      </c>
      <c r="CN91" s="23">
        <v>5.2259855599999998</v>
      </c>
      <c r="CO91" s="23">
        <v>5.1003427400000003</v>
      </c>
      <c r="CP91" s="23">
        <v>5.5379494500000011</v>
      </c>
      <c r="CQ91" s="23">
        <v>6.1550818499999993</v>
      </c>
      <c r="CR91" s="23">
        <v>0</v>
      </c>
      <c r="CS91" s="39">
        <v>6.3437578269060744</v>
      </c>
      <c r="CT91" s="39">
        <v>6.0817697402189603</v>
      </c>
      <c r="CU91" s="39">
        <v>6.5188374806053631</v>
      </c>
      <c r="CV91" s="39">
        <v>6.9200354223179987</v>
      </c>
      <c r="CW91" s="39">
        <v>0</v>
      </c>
      <c r="CX91" s="31">
        <v>7.5202623699999993</v>
      </c>
      <c r="CY91" s="31">
        <v>0</v>
      </c>
      <c r="CZ91" s="31">
        <v>27.031331510000001</v>
      </c>
      <c r="DA91" s="31">
        <v>0</v>
      </c>
      <c r="DB91" s="31">
        <v>0</v>
      </c>
      <c r="DC91" s="39">
        <v>0.80848616096949411</v>
      </c>
      <c r="DD91" s="39">
        <v>0</v>
      </c>
      <c r="DE91" s="39">
        <v>2.6397398537083694</v>
      </c>
      <c r="DF91" s="39">
        <v>0</v>
      </c>
      <c r="DG91" s="39">
        <v>0</v>
      </c>
      <c r="DH91" s="39">
        <v>24.203666391637046</v>
      </c>
      <c r="DI91" s="39">
        <v>27.37512985643637</v>
      </c>
      <c r="DJ91" s="39">
        <v>34.50526246741758</v>
      </c>
      <c r="DK91" s="39">
        <v>27.285386193334794</v>
      </c>
      <c r="DL91" s="39">
        <v>0</v>
      </c>
      <c r="DM91" s="24">
        <v>11291.165999999999</v>
      </c>
      <c r="DN91" s="24">
        <v>11695.779</v>
      </c>
      <c r="DO91" s="24">
        <v>12053.897000000001</v>
      </c>
      <c r="DP91" s="24">
        <v>12386.556</v>
      </c>
      <c r="DQ91" s="24">
        <v>12889.575999999999</v>
      </c>
      <c r="DR91" s="24">
        <v>13238.558999999999</v>
      </c>
      <c r="DS91" s="24">
        <v>11493.4725</v>
      </c>
      <c r="DT91" s="24">
        <v>11874.838</v>
      </c>
      <c r="DU91" s="24">
        <v>12220.226499999999</v>
      </c>
      <c r="DV91" s="24">
        <v>12551.213</v>
      </c>
      <c r="DW91" s="24">
        <v>0</v>
      </c>
      <c r="DX91" s="24">
        <v>77159</v>
      </c>
      <c r="DY91" s="24">
        <v>87460</v>
      </c>
      <c r="DZ91" s="24">
        <v>80375</v>
      </c>
      <c r="EA91" s="24">
        <v>85788</v>
      </c>
      <c r="EB91" s="28">
        <v>88586</v>
      </c>
      <c r="EC91" s="28">
        <v>87200</v>
      </c>
      <c r="ED91" s="24">
        <v>71501</v>
      </c>
      <c r="EE91" s="24">
        <v>78465</v>
      </c>
      <c r="EF91" s="24">
        <v>75461</v>
      </c>
      <c r="EG91" s="24">
        <v>81491</v>
      </c>
      <c r="EH91" s="24">
        <v>84636</v>
      </c>
      <c r="EI91" s="24">
        <v>84187</v>
      </c>
      <c r="EJ91" s="24">
        <v>5658</v>
      </c>
      <c r="EK91" s="24">
        <v>8995</v>
      </c>
      <c r="EL91" s="24">
        <v>4914</v>
      </c>
      <c r="EM91" s="24">
        <v>4297</v>
      </c>
      <c r="EN91" s="24">
        <v>3950</v>
      </c>
      <c r="EO91" s="24">
        <v>3013</v>
      </c>
      <c r="EP91" s="24">
        <v>0</v>
      </c>
      <c r="EQ91" s="24">
        <v>0</v>
      </c>
      <c r="ER91" s="24">
        <v>0</v>
      </c>
      <c r="ES91" s="24">
        <v>0</v>
      </c>
      <c r="ET91" s="24">
        <v>0</v>
      </c>
      <c r="EU91" s="24">
        <v>0</v>
      </c>
      <c r="EV91">
        <v>23.64</v>
      </c>
      <c r="EW91">
        <v>33.46</v>
      </c>
      <c r="EX91">
        <v>40.25</v>
      </c>
      <c r="EY91">
        <v>39.700000000000003</v>
      </c>
      <c r="EZ91">
        <v>41.69</v>
      </c>
      <c r="FA91">
        <v>41.46</v>
      </c>
      <c r="FB91">
        <v>4.8</v>
      </c>
      <c r="FC91">
        <v>0.9</v>
      </c>
      <c r="FD91">
        <v>42</v>
      </c>
      <c r="FE91">
        <v>7.06</v>
      </c>
      <c r="FF91">
        <v>0.64700000000000002</v>
      </c>
      <c r="FG91">
        <v>7.5810000000000004</v>
      </c>
      <c r="FH91" s="22" t="s">
        <v>184</v>
      </c>
      <c r="FI91" s="43">
        <v>291.33296695474564</v>
      </c>
      <c r="FJ91" s="43">
        <v>274.25745906839995</v>
      </c>
      <c r="FK91" s="43">
        <v>258.96665519999999</v>
      </c>
      <c r="FL91" s="43">
        <v>247.3416</v>
      </c>
      <c r="FM91" s="43">
        <v>249.83999999999997</v>
      </c>
      <c r="FN91" s="23">
        <v>79.645300620000015</v>
      </c>
      <c r="FO91" s="23">
        <v>44.923309600000003</v>
      </c>
      <c r="FP91" s="23">
        <v>66.421324989999988</v>
      </c>
      <c r="FQ91" s="23">
        <v>29.399381249999998</v>
      </c>
      <c r="FR91" s="23">
        <v>62.485565870000002</v>
      </c>
      <c r="FS91" s="23">
        <v>68.535198780000002</v>
      </c>
      <c r="FT91" s="23">
        <v>66.638134539999996</v>
      </c>
      <c r="FU91" s="23">
        <v>74.552713900000001</v>
      </c>
      <c r="FV91" s="14">
        <v>142.13086649000002</v>
      </c>
      <c r="FW91" s="14">
        <v>113.45850838000001</v>
      </c>
      <c r="FX91" s="14">
        <v>133.05945952999997</v>
      </c>
      <c r="FY91" s="14">
        <v>103.95209514999999</v>
      </c>
      <c r="FZ91" s="102">
        <v>172.53086262658559</v>
      </c>
      <c r="GA91" s="102">
        <v>135.29061833908506</v>
      </c>
      <c r="GB91" s="102">
        <v>156.62710535092663</v>
      </c>
      <c r="GC91" s="102">
        <v>116.87126153524198</v>
      </c>
      <c r="GD91" s="102">
        <v>75.850438736472043</v>
      </c>
      <c r="GE91" s="102">
        <v>81.72299771369785</v>
      </c>
      <c r="GF91" s="102">
        <v>78.441158229960863</v>
      </c>
      <c r="GG91" s="102">
        <v>83.818125183492</v>
      </c>
    </row>
    <row r="92" spans="1:189" x14ac:dyDescent="0.35">
      <c r="A92" t="e">
        <v>#REF!</v>
      </c>
      <c r="B92" s="22" t="s">
        <v>231</v>
      </c>
      <c r="C92" s="22" t="s">
        <v>181</v>
      </c>
      <c r="D92" s="22" t="s">
        <v>540</v>
      </c>
      <c r="E92" s="22" t="s">
        <v>453</v>
      </c>
      <c r="F92" s="22" t="s">
        <v>232</v>
      </c>
      <c r="G92" s="24">
        <v>21606.160777171903</v>
      </c>
      <c r="H92" s="24">
        <v>0</v>
      </c>
      <c r="I92" s="24">
        <v>0</v>
      </c>
      <c r="J92" s="24">
        <v>0</v>
      </c>
      <c r="K92" s="24">
        <v>0</v>
      </c>
      <c r="L92" s="24">
        <v>36789.137953555801</v>
      </c>
      <c r="M92" s="24">
        <v>0</v>
      </c>
      <c r="N92" s="24">
        <v>0</v>
      </c>
      <c r="O92" s="24">
        <v>0</v>
      </c>
      <c r="P92" s="24">
        <v>0</v>
      </c>
      <c r="Q92" s="43">
        <v>47296.951089209673</v>
      </c>
      <c r="R92" s="43">
        <v>0</v>
      </c>
      <c r="S92" s="43">
        <v>0</v>
      </c>
      <c r="T92" s="43">
        <v>0</v>
      </c>
      <c r="U92" s="43">
        <v>0</v>
      </c>
      <c r="V92" s="23">
        <v>701.71486838078692</v>
      </c>
      <c r="W92" s="23">
        <v>693.81650347015102</v>
      </c>
      <c r="X92" s="23">
        <v>578.51201018546942</v>
      </c>
      <c r="Y92" s="23">
        <v>543.63753784983874</v>
      </c>
      <c r="Z92" s="23">
        <v>650.2722183520948</v>
      </c>
      <c r="AA92" s="23">
        <v>1194.8205589674903</v>
      </c>
      <c r="AB92" s="23">
        <v>1182.5070935302053</v>
      </c>
      <c r="AC92" s="23">
        <v>1057.2816704786205</v>
      </c>
      <c r="AD92" s="23">
        <v>1024.5699049311031</v>
      </c>
      <c r="AE92" s="23">
        <v>1017.8730935873666</v>
      </c>
      <c r="AF92" s="39">
        <v>1536.0884402676124</v>
      </c>
      <c r="AG92" s="39">
        <v>1520.2579695112393</v>
      </c>
      <c r="AH92" s="39">
        <v>1359.2653222610218</v>
      </c>
      <c r="AI92" s="39">
        <v>1317.2103337180492</v>
      </c>
      <c r="AJ92" s="39">
        <v>1308.6007609963879</v>
      </c>
      <c r="AP92" s="39">
        <v>0</v>
      </c>
      <c r="AQ92" s="39">
        <v>0</v>
      </c>
      <c r="AR92" s="39">
        <v>0</v>
      </c>
      <c r="AS92" s="39">
        <v>0</v>
      </c>
      <c r="AT92" s="39">
        <v>0</v>
      </c>
      <c r="AZ92" s="82">
        <v>63.290907025109448</v>
      </c>
      <c r="BA92" s="82">
        <v>63.290907025109448</v>
      </c>
      <c r="BB92" s="82">
        <v>63.290907025109448</v>
      </c>
      <c r="BC92" s="82">
        <v>63.290907025109448</v>
      </c>
      <c r="BD92" s="23"/>
      <c r="BE92" s="39">
        <v>76.828032187008702</v>
      </c>
      <c r="BF92" s="39">
        <v>75.469579751482001</v>
      </c>
      <c r="BG92" s="39">
        <v>74.501065894848978</v>
      </c>
      <c r="BH92" s="39">
        <v>71.156700950190043</v>
      </c>
      <c r="BI92" s="39">
        <v>0</v>
      </c>
      <c r="BJ92" s="84">
        <v>13.923999545524078</v>
      </c>
      <c r="BK92" s="84">
        <v>13.923999545524078</v>
      </c>
      <c r="BL92" s="84">
        <v>13.923999545524078</v>
      </c>
      <c r="BM92" s="84">
        <v>13.923999545524078</v>
      </c>
      <c r="BN92" s="23"/>
      <c r="BO92" s="39">
        <v>16.902167081141915</v>
      </c>
      <c r="BP92" s="39">
        <v>16.603307545326039</v>
      </c>
      <c r="BQ92" s="39">
        <v>16.390234496866775</v>
      </c>
      <c r="BR92" s="39">
        <v>15.65447420904181</v>
      </c>
      <c r="BS92" s="39">
        <v>0</v>
      </c>
      <c r="BT92" s="84">
        <v>31.012544442303629</v>
      </c>
      <c r="BU92" s="84">
        <v>31.012544442303629</v>
      </c>
      <c r="BV92" s="84">
        <v>31.012544442303629</v>
      </c>
      <c r="BW92" s="84">
        <v>31.012544442303629</v>
      </c>
      <c r="BX92" s="23"/>
      <c r="BY92" s="39">
        <v>37.645735771634264</v>
      </c>
      <c r="BZ92" s="39">
        <v>36.98009407822618</v>
      </c>
      <c r="CA92" s="39">
        <v>36.505522288476001</v>
      </c>
      <c r="CB92" s="39">
        <v>34.866783465593123</v>
      </c>
      <c r="CC92" s="39">
        <v>0</v>
      </c>
      <c r="CD92" s="84">
        <v>18.35436303728174</v>
      </c>
      <c r="CE92" s="84">
        <v>18.35436303728174</v>
      </c>
      <c r="CF92" s="84">
        <v>18.35436303728174</v>
      </c>
      <c r="CG92" s="84">
        <v>18.35436303728174</v>
      </c>
      <c r="CH92" s="23"/>
      <c r="CI92" s="39">
        <v>22.280129334232523</v>
      </c>
      <c r="CJ92" s="39">
        <v>21.886178127929782</v>
      </c>
      <c r="CK92" s="39">
        <v>21.605309109506205</v>
      </c>
      <c r="CL92" s="39">
        <v>20.635443275555112</v>
      </c>
      <c r="CM92" s="39">
        <v>0</v>
      </c>
      <c r="CN92" s="84">
        <v>22.7847265290394</v>
      </c>
      <c r="CO92" s="84">
        <v>22.7847265290394</v>
      </c>
      <c r="CP92" s="84">
        <v>22.7847265290394</v>
      </c>
      <c r="CQ92" s="84">
        <v>22.7847265290394</v>
      </c>
      <c r="CR92" s="23"/>
      <c r="CS92" s="39">
        <v>27.658091587323131</v>
      </c>
      <c r="CT92" s="39">
        <v>27.16904871053352</v>
      </c>
      <c r="CU92" s="39">
        <v>26.820383722145632</v>
      </c>
      <c r="CV92" s="39">
        <v>25.616412342068415</v>
      </c>
      <c r="CW92" s="39">
        <v>0</v>
      </c>
      <c r="CX92" s="31" t="e">
        <v>#N/A</v>
      </c>
      <c r="CY92" s="31" t="e">
        <v>#N/A</v>
      </c>
      <c r="CZ92" s="31" t="e">
        <v>#N/A</v>
      </c>
      <c r="DA92" s="31" t="e">
        <v>#N/A</v>
      </c>
      <c r="DB92" s="31" t="e">
        <v>#N/A</v>
      </c>
      <c r="DC92" s="39">
        <v>0</v>
      </c>
      <c r="DD92" s="39">
        <v>0</v>
      </c>
      <c r="DE92" s="39">
        <v>0</v>
      </c>
      <c r="DF92" s="39">
        <v>0</v>
      </c>
      <c r="DG92" s="39">
        <v>0</v>
      </c>
      <c r="DH92" s="39">
        <v>76.828032187008702</v>
      </c>
      <c r="DI92" s="39">
        <v>75.469579751482001</v>
      </c>
      <c r="DJ92" s="39">
        <v>74.501065894848978</v>
      </c>
      <c r="DK92" s="39">
        <v>71.156700950190043</v>
      </c>
      <c r="DL92" s="39">
        <v>0</v>
      </c>
      <c r="DM92" s="24">
        <v>30414.772000000001</v>
      </c>
      <c r="DN92" s="24">
        <v>31166.253000000001</v>
      </c>
      <c r="DO92" s="24">
        <v>31927.129000000001</v>
      </c>
      <c r="DP92" s="24">
        <v>32640.962</v>
      </c>
      <c r="DQ92" s="24">
        <v>33696.614000000001</v>
      </c>
      <c r="DR92" s="24">
        <v>34449.824999999997</v>
      </c>
      <c r="DS92" s="24"/>
      <c r="DT92" s="24"/>
      <c r="DU92" s="24"/>
      <c r="DV92" s="24"/>
      <c r="DW92" s="24"/>
      <c r="DX92" s="24">
        <v>273164</v>
      </c>
      <c r="DY92" s="24">
        <v>279172</v>
      </c>
      <c r="DZ92" s="24">
        <v>177599</v>
      </c>
      <c r="EA92" s="24">
        <v>102060</v>
      </c>
      <c r="EB92" s="28">
        <v>90683</v>
      </c>
      <c r="EC92" s="28">
        <v>71452</v>
      </c>
      <c r="ED92" s="24">
        <v>264359</v>
      </c>
      <c r="EE92" s="24">
        <v>268503</v>
      </c>
      <c r="EF92" s="24">
        <v>166906</v>
      </c>
      <c r="EG92" s="24">
        <v>89467</v>
      </c>
      <c r="EH92" s="24">
        <v>77458</v>
      </c>
      <c r="EI92" s="24">
        <v>57449</v>
      </c>
      <c r="EJ92" s="24">
        <v>8805</v>
      </c>
      <c r="EK92" s="24">
        <v>10669</v>
      </c>
      <c r="EL92" s="24">
        <v>10693</v>
      </c>
      <c r="EM92" s="24">
        <v>12593</v>
      </c>
      <c r="EN92" s="24">
        <v>13225</v>
      </c>
      <c r="EO92" s="24">
        <v>14003</v>
      </c>
      <c r="EP92" s="24">
        <v>0</v>
      </c>
      <c r="EQ92" s="24">
        <v>0</v>
      </c>
      <c r="ER92" s="24">
        <v>0</v>
      </c>
      <c r="ES92" s="24">
        <v>0</v>
      </c>
      <c r="ET92" s="24">
        <v>0</v>
      </c>
      <c r="EU92" s="24">
        <v>0</v>
      </c>
      <c r="EV92">
        <v>29.89</v>
      </c>
      <c r="EW92">
        <v>38.75</v>
      </c>
      <c r="EX92">
        <v>39.47</v>
      </c>
      <c r="EY92">
        <v>41.16</v>
      </c>
      <c r="EZ92">
        <v>42.41</v>
      </c>
      <c r="FA92">
        <v>42.49</v>
      </c>
      <c r="FB92">
        <v>15.8</v>
      </c>
      <c r="FC92">
        <v>4.2</v>
      </c>
      <c r="FD92">
        <v>40</v>
      </c>
      <c r="FE92">
        <v>5.84</v>
      </c>
      <c r="FF92">
        <v>2.9359999999999999</v>
      </c>
      <c r="FG92">
        <v>7.2679999999999998</v>
      </c>
      <c r="FH92" s="22" t="s">
        <v>232</v>
      </c>
      <c r="FI92" s="43">
        <v>1019.6653843416098</v>
      </c>
      <c r="FJ92" s="43">
        <v>0</v>
      </c>
      <c r="FK92" s="43">
        <v>0</v>
      </c>
      <c r="FL92" s="43">
        <v>0</v>
      </c>
      <c r="FM92" s="43">
        <v>0</v>
      </c>
      <c r="FN92" s="23"/>
      <c r="FO92" s="23"/>
      <c r="FP92" s="23"/>
      <c r="FQ92" s="23"/>
      <c r="FR92" s="23"/>
      <c r="FS92" s="23"/>
      <c r="FT92" s="23"/>
      <c r="FU92" s="23"/>
      <c r="FV92" s="14">
        <v>0</v>
      </c>
      <c r="FW92" s="14">
        <v>0</v>
      </c>
      <c r="FX92" s="14">
        <v>0</v>
      </c>
      <c r="FY92" s="14">
        <v>0</v>
      </c>
      <c r="FZ92" s="102">
        <v>0</v>
      </c>
      <c r="GA92" s="102">
        <v>0</v>
      </c>
      <c r="GB92" s="102">
        <v>0</v>
      </c>
      <c r="GC92" s="102">
        <v>0</v>
      </c>
      <c r="GD92" s="102">
        <v>0</v>
      </c>
      <c r="GE92" s="102">
        <v>0</v>
      </c>
      <c r="GF92" s="102">
        <v>0</v>
      </c>
      <c r="GG92" s="102">
        <v>0</v>
      </c>
    </row>
    <row r="93" spans="1:189" x14ac:dyDescent="0.35">
      <c r="A93" t="e">
        <v>#REF!</v>
      </c>
      <c r="B93" s="22" t="s">
        <v>203</v>
      </c>
      <c r="C93" s="22" t="s">
        <v>181</v>
      </c>
      <c r="D93" s="22" t="s">
        <v>538</v>
      </c>
      <c r="E93" s="22" t="s">
        <v>453</v>
      </c>
      <c r="F93" s="22" t="s">
        <v>204</v>
      </c>
      <c r="G93" s="24">
        <v>17070.867589905502</v>
      </c>
      <c r="H93" s="24">
        <v>17280.250810032099</v>
      </c>
      <c r="I93" s="24">
        <v>17465.392764370601</v>
      </c>
      <c r="J93" s="24">
        <v>19309.463508037701</v>
      </c>
      <c r="K93" s="24">
        <v>18827.176529698299</v>
      </c>
      <c r="L93" s="24">
        <v>15301.000921468201</v>
      </c>
      <c r="M93" s="24">
        <v>16028.7411304821</v>
      </c>
      <c r="N93" s="24">
        <v>15830.713976524799</v>
      </c>
      <c r="O93" s="24">
        <v>16313.9644995084</v>
      </c>
      <c r="P93" s="24">
        <v>16922.029960686701</v>
      </c>
      <c r="Q93" s="43">
        <v>19671.314209978285</v>
      </c>
      <c r="R93" s="43">
        <v>20606.913546794349</v>
      </c>
      <c r="S93" s="43">
        <v>20352.325341251781</v>
      </c>
      <c r="T93" s="43">
        <v>20973.603186311513</v>
      </c>
      <c r="U93" s="43">
        <v>21755.34594996896</v>
      </c>
      <c r="V93" s="23">
        <v>856.35659655060283</v>
      </c>
      <c r="W93" s="23">
        <v>840.17574636629922</v>
      </c>
      <c r="X93" s="23">
        <v>822.90613683213166</v>
      </c>
      <c r="Y93" s="23">
        <v>881.51008873358535</v>
      </c>
      <c r="Z93" s="23">
        <v>833.29725509307082</v>
      </c>
      <c r="AA93" s="23">
        <v>767.57159552185919</v>
      </c>
      <c r="AB93" s="23">
        <v>779.32662498143327</v>
      </c>
      <c r="AC93" s="23">
        <v>745.88598478540246</v>
      </c>
      <c r="AD93" s="23">
        <v>744.76042731959376</v>
      </c>
      <c r="AE93" s="23">
        <v>748.974818109328</v>
      </c>
      <c r="AF93" s="39">
        <v>986.80747172427596</v>
      </c>
      <c r="AG93" s="39">
        <v>1001.920004507827</v>
      </c>
      <c r="AH93" s="39">
        <v>958.92795816685918</v>
      </c>
      <c r="AI93" s="39">
        <v>957.48091593184802</v>
      </c>
      <c r="AJ93" s="39">
        <v>962.89903242331127</v>
      </c>
      <c r="AK93" s="23">
        <v>637.17036471000006</v>
      </c>
      <c r="AL93" s="23">
        <v>661.73647601000005</v>
      </c>
      <c r="AM93" s="23">
        <v>612.37612779999995</v>
      </c>
      <c r="AN93" s="23">
        <v>878.83338677999996</v>
      </c>
      <c r="AO93" s="23">
        <v>0</v>
      </c>
      <c r="AP93" s="39">
        <v>773.45305336084027</v>
      </c>
      <c r="AQ93" s="39">
        <v>789.07028036252086</v>
      </c>
      <c r="AR93" s="39">
        <v>720.84089791224415</v>
      </c>
      <c r="AS93" s="39">
        <v>988.05480008901827</v>
      </c>
      <c r="AT93" s="39">
        <v>0</v>
      </c>
      <c r="AU93" s="23">
        <v>3.7324991200000008</v>
      </c>
      <c r="AV93" s="23">
        <v>3.8294379699999999</v>
      </c>
      <c r="AW93" s="23">
        <v>3.4759788499999997</v>
      </c>
      <c r="AX93" s="23">
        <v>4.4734144199999992</v>
      </c>
      <c r="AY93" s="23">
        <v>0</v>
      </c>
      <c r="AZ93" s="23">
        <v>31.96352005</v>
      </c>
      <c r="BA93" s="23">
        <v>32.174007419999995</v>
      </c>
      <c r="BB93" s="23">
        <v>28.852947239999999</v>
      </c>
      <c r="BC93" s="23">
        <v>40.120250700000007</v>
      </c>
      <c r="BD93" s="23">
        <v>0</v>
      </c>
      <c r="BE93" s="39">
        <v>38.800113043683332</v>
      </c>
      <c r="BF93" s="39">
        <v>38.36505010024802</v>
      </c>
      <c r="BG93" s="39">
        <v>33.963414724567599</v>
      </c>
      <c r="BH93" s="39">
        <v>45.106395456996005</v>
      </c>
      <c r="BI93" s="39">
        <v>0</v>
      </c>
      <c r="BJ93" s="23">
        <v>9.8582354799999994</v>
      </c>
      <c r="BK93" s="23">
        <v>9.4038728999999996</v>
      </c>
      <c r="BL93" s="23">
        <v>11.542842230000002</v>
      </c>
      <c r="BM93" s="23">
        <v>11.767797599999998</v>
      </c>
      <c r="BN93" s="23">
        <v>0</v>
      </c>
      <c r="BO93" s="39">
        <v>11.966787463862254</v>
      </c>
      <c r="BP93" s="39">
        <v>11.21340124763559</v>
      </c>
      <c r="BQ93" s="39">
        <v>13.587323835474589</v>
      </c>
      <c r="BR93" s="39">
        <v>13.230299485727997</v>
      </c>
      <c r="BS93" s="39">
        <v>0</v>
      </c>
      <c r="BT93" s="23">
        <v>10.919411940000002</v>
      </c>
      <c r="BU93" s="23">
        <v>17.628557569999998</v>
      </c>
      <c r="BV93" s="23">
        <v>15.511997109999999</v>
      </c>
      <c r="BW93" s="23">
        <v>16.449541539999998</v>
      </c>
      <c r="BX93" s="23">
        <v>0</v>
      </c>
      <c r="BY93" s="39">
        <v>13.254936157838648</v>
      </c>
      <c r="BZ93" s="39">
        <v>21.020710461692204</v>
      </c>
      <c r="CA93" s="39">
        <v>18.259500032039846</v>
      </c>
      <c r="CB93" s="39">
        <v>18.493890562591197</v>
      </c>
      <c r="CC93" s="39">
        <v>0</v>
      </c>
      <c r="CD93" s="23">
        <v>11.18587426</v>
      </c>
      <c r="CE93" s="23">
        <v>5.1415784999999996</v>
      </c>
      <c r="CF93" s="23">
        <v>1.7981088800000002</v>
      </c>
      <c r="CG93" s="23">
        <v>11.902911019999999</v>
      </c>
      <c r="CH93" s="23">
        <v>0</v>
      </c>
      <c r="CI93" s="39">
        <v>13.578391400618832</v>
      </c>
      <c r="CJ93" s="39">
        <v>6.130940239177022</v>
      </c>
      <c r="CK93" s="39">
        <v>2.1165920106319009</v>
      </c>
      <c r="CL93" s="39">
        <v>13.382204801565599</v>
      </c>
      <c r="CM93" s="39">
        <v>0</v>
      </c>
      <c r="CN93" s="23">
        <v>10.405258959999999</v>
      </c>
      <c r="CO93" s="23">
        <v>9.9994355599999984</v>
      </c>
      <c r="CP93" s="23">
        <v>12.9079601</v>
      </c>
      <c r="CQ93" s="23">
        <v>13.67855071</v>
      </c>
      <c r="CR93" s="23">
        <v>0</v>
      </c>
      <c r="CS93" s="39">
        <v>12.630812353121877</v>
      </c>
      <c r="CT93" s="39">
        <v>11.923564299146967</v>
      </c>
      <c r="CU93" s="39">
        <v>15.194232966145716</v>
      </c>
      <c r="CV93" s="39">
        <v>15.3785209922388</v>
      </c>
      <c r="CW93" s="39">
        <v>0</v>
      </c>
      <c r="CX93" s="31">
        <v>8.19292686</v>
      </c>
      <c r="CY93" s="31">
        <v>33.798944289999994</v>
      </c>
      <c r="CZ93" s="31">
        <v>20.471613339999998</v>
      </c>
      <c r="DA93" s="31">
        <v>0</v>
      </c>
      <c r="DB93" s="31">
        <v>0</v>
      </c>
      <c r="DC93" s="39">
        <v>0.50688186723691042</v>
      </c>
      <c r="DD93" s="39">
        <v>1.9904449838121645</v>
      </c>
      <c r="DE93" s="39">
        <v>1.1537234599171731</v>
      </c>
      <c r="DF93" s="39">
        <v>0</v>
      </c>
      <c r="DG93" s="39">
        <v>0</v>
      </c>
      <c r="DH93" s="39">
        <v>39.306994910920245</v>
      </c>
      <c r="DI93" s="39">
        <v>40.355495084060188</v>
      </c>
      <c r="DJ93" s="39">
        <v>35.117138184484773</v>
      </c>
      <c r="DK93" s="39">
        <v>45.106395456996005</v>
      </c>
      <c r="DL93" s="39">
        <v>0</v>
      </c>
      <c r="DM93" s="24">
        <v>19620.528999999999</v>
      </c>
      <c r="DN93" s="24">
        <v>20248.066999999999</v>
      </c>
      <c r="DO93" s="24">
        <v>20886.780999999999</v>
      </c>
      <c r="DP93" s="24">
        <v>21561.298999999999</v>
      </c>
      <c r="DQ93" s="24">
        <v>22593.59</v>
      </c>
      <c r="DR93" s="24">
        <v>23293.698</v>
      </c>
      <c r="DS93" s="24">
        <v>19934.298000000003</v>
      </c>
      <c r="DT93" s="24">
        <v>20567.423999999999</v>
      </c>
      <c r="DU93" s="24">
        <v>21224.04</v>
      </c>
      <c r="DV93" s="24">
        <v>21904.983</v>
      </c>
      <c r="DW93" s="24">
        <v>0</v>
      </c>
      <c r="DX93" s="24">
        <v>27455</v>
      </c>
      <c r="DY93" s="24">
        <v>27676</v>
      </c>
      <c r="DZ93" s="24">
        <v>48349</v>
      </c>
      <c r="EA93" s="24">
        <v>50838</v>
      </c>
      <c r="EB93" s="28">
        <v>61517</v>
      </c>
      <c r="EC93" s="28">
        <v>64893</v>
      </c>
      <c r="ED93" s="24">
        <v>26538</v>
      </c>
      <c r="EE93" s="24">
        <v>26672</v>
      </c>
      <c r="EF93" s="24">
        <v>47380</v>
      </c>
      <c r="EG93" s="24">
        <v>49975</v>
      </c>
      <c r="EH93" s="24">
        <v>60637</v>
      </c>
      <c r="EI93" s="24">
        <v>63999</v>
      </c>
      <c r="EJ93" s="24">
        <v>917</v>
      </c>
      <c r="EK93" s="24">
        <v>1004</v>
      </c>
      <c r="EL93" s="24">
        <v>969</v>
      </c>
      <c r="EM93" s="24">
        <v>863</v>
      </c>
      <c r="EN93" s="24">
        <v>880</v>
      </c>
      <c r="EO93" s="24">
        <v>894</v>
      </c>
      <c r="EP93" s="24">
        <v>0</v>
      </c>
      <c r="EQ93" s="24">
        <v>0</v>
      </c>
      <c r="ER93" s="24">
        <v>0</v>
      </c>
      <c r="ES93" s="24">
        <v>0</v>
      </c>
      <c r="ET93" s="24">
        <v>0</v>
      </c>
      <c r="EU93" s="24">
        <v>0</v>
      </c>
      <c r="EV93">
        <v>24.38</v>
      </c>
      <c r="EW93">
        <v>35.24</v>
      </c>
      <c r="EX93">
        <v>36.28</v>
      </c>
      <c r="EY93">
        <v>37.770000000000003</v>
      </c>
      <c r="EZ93">
        <v>40.299999999999997</v>
      </c>
      <c r="FA93">
        <v>41.28</v>
      </c>
      <c r="FB93">
        <v>1.7</v>
      </c>
      <c r="FC93">
        <v>0.1</v>
      </c>
      <c r="FD93">
        <v>44</v>
      </c>
      <c r="FE93">
        <v>2.5299999999999998</v>
      </c>
      <c r="FF93">
        <v>1.2310000000000001</v>
      </c>
      <c r="FG93">
        <v>4.218</v>
      </c>
      <c r="FH93" s="22" t="s">
        <v>204</v>
      </c>
      <c r="FI93" s="43">
        <v>971.10988984915207</v>
      </c>
      <c r="FJ93" s="43">
        <v>977.7874627655998</v>
      </c>
      <c r="FK93" s="43">
        <v>929.92571640000006</v>
      </c>
      <c r="FL93" s="43">
        <v>921.90959999999995</v>
      </c>
      <c r="FM93" s="43">
        <v>884.84999999999991</v>
      </c>
      <c r="FN93" s="23">
        <v>95.943514340000007</v>
      </c>
      <c r="FO93" s="23">
        <v>39.332513809999995</v>
      </c>
      <c r="FP93" s="23">
        <v>38.163134709999994</v>
      </c>
      <c r="FQ93" s="23">
        <v>92.136395879999995</v>
      </c>
      <c r="FR93" s="23">
        <v>196.51700374000001</v>
      </c>
      <c r="FS93" s="23">
        <v>193.41344115999999</v>
      </c>
      <c r="FT93" s="23">
        <v>244.98574526999997</v>
      </c>
      <c r="FU93" s="23">
        <v>257.77340639000005</v>
      </c>
      <c r="FV93" s="14">
        <v>292.46051808000004</v>
      </c>
      <c r="FW93" s="14">
        <v>232.74595496999999</v>
      </c>
      <c r="FX93" s="14">
        <v>283.14887997999995</v>
      </c>
      <c r="FY93" s="14">
        <v>349.90980227000006</v>
      </c>
      <c r="FZ93" s="102">
        <v>355.01412687236848</v>
      </c>
      <c r="GA93" s="102">
        <v>277.53180095008884</v>
      </c>
      <c r="GB93" s="102">
        <v>333.30053805475831</v>
      </c>
      <c r="GC93" s="102">
        <v>393.39659249611566</v>
      </c>
      <c r="GD93" s="102">
        <v>238.54950731929603</v>
      </c>
      <c r="GE93" s="102">
        <v>230.63077792268294</v>
      </c>
      <c r="GF93" s="102">
        <v>288.37790465568685</v>
      </c>
      <c r="GG93" s="102">
        <v>289.80948533614924</v>
      </c>
    </row>
    <row r="94" spans="1:189" x14ac:dyDescent="0.35">
      <c r="A94" t="e">
        <v>#REF!</v>
      </c>
      <c r="B94" s="22" t="s">
        <v>187</v>
      </c>
      <c r="C94" s="22" t="s">
        <v>181</v>
      </c>
      <c r="D94" s="22" t="s">
        <v>538</v>
      </c>
      <c r="E94" s="22" t="s">
        <v>453</v>
      </c>
      <c r="F94" s="22" t="s">
        <v>188</v>
      </c>
      <c r="G94" s="24">
        <v>2220.97914611241</v>
      </c>
      <c r="H94" s="24">
        <v>2221.3013514391801</v>
      </c>
      <c r="I94" s="24">
        <v>2326.7209003804696</v>
      </c>
      <c r="J94" s="24">
        <v>2516.4984124638399</v>
      </c>
      <c r="K94" s="24">
        <v>2382.6186150169401</v>
      </c>
      <c r="L94" s="24">
        <v>1927.16716354408</v>
      </c>
      <c r="M94" s="24">
        <v>1986.9093456139401</v>
      </c>
      <c r="N94" s="24">
        <v>2004.7915296620199</v>
      </c>
      <c r="O94" s="24">
        <v>2024.4970265653801</v>
      </c>
      <c r="P94" s="24">
        <v>2034.6622285854598</v>
      </c>
      <c r="Q94" s="43">
        <v>2477.6098638121366</v>
      </c>
      <c r="R94" s="43">
        <v>2554.4157695903045</v>
      </c>
      <c r="S94" s="43">
        <v>2577.4055114363355</v>
      </c>
      <c r="T94" s="43">
        <v>2602.7393456893537</v>
      </c>
      <c r="U94" s="43">
        <v>2615.8079602179846</v>
      </c>
      <c r="V94" s="23">
        <v>435.93229660798016</v>
      </c>
      <c r="W94" s="23">
        <v>426.40875312020944</v>
      </c>
      <c r="X94" s="23">
        <v>435.46924780002212</v>
      </c>
      <c r="Y94" s="23">
        <v>461.13751095604727</v>
      </c>
      <c r="Z94" s="23">
        <v>427.05809619126865</v>
      </c>
      <c r="AA94" s="23">
        <v>378.26307780592617</v>
      </c>
      <c r="AB94" s="23">
        <v>381.41404635494791</v>
      </c>
      <c r="AC94" s="23">
        <v>375.21692407328078</v>
      </c>
      <c r="AD94" s="23">
        <v>370.98037302326009</v>
      </c>
      <c r="AE94" s="23">
        <v>364.69075338178459</v>
      </c>
      <c r="AF94" s="39">
        <v>486.30360168881327</v>
      </c>
      <c r="AG94" s="39">
        <v>490.35455840149467</v>
      </c>
      <c r="AH94" s="39">
        <v>482.38739728399605</v>
      </c>
      <c r="AI94" s="39">
        <v>476.94079105873652</v>
      </c>
      <c r="AJ94" s="39">
        <v>468.85471323521836</v>
      </c>
      <c r="AK94" s="23">
        <v>250.53907774999999</v>
      </c>
      <c r="AL94" s="23">
        <v>176.82755408</v>
      </c>
      <c r="AM94" s="23">
        <v>214.30918664000006</v>
      </c>
      <c r="AN94" s="23">
        <v>234.26394015</v>
      </c>
      <c r="AO94" s="23">
        <v>0</v>
      </c>
      <c r="AP94" s="39">
        <v>304.12622024588831</v>
      </c>
      <c r="AQ94" s="39">
        <v>210.85337250113426</v>
      </c>
      <c r="AR94" s="39">
        <v>252.26787837633339</v>
      </c>
      <c r="AS94" s="39">
        <v>263.37826263184201</v>
      </c>
      <c r="AT94" s="39">
        <v>0</v>
      </c>
      <c r="AU94" s="23">
        <v>10.99657822</v>
      </c>
      <c r="AV94" s="23">
        <v>7.7612476299999997</v>
      </c>
      <c r="AW94" s="23">
        <v>8.9853801700000009</v>
      </c>
      <c r="AX94" s="23">
        <v>9.0685329400000008</v>
      </c>
      <c r="AY94" s="23">
        <v>0</v>
      </c>
      <c r="AZ94" s="23">
        <v>49.175643920000006</v>
      </c>
      <c r="BA94" s="23">
        <v>33.944431299999998</v>
      </c>
      <c r="BB94" s="23">
        <v>40.110122680000003</v>
      </c>
      <c r="BC94" s="23">
        <v>42.927856450000007</v>
      </c>
      <c r="BD94" s="23">
        <v>0</v>
      </c>
      <c r="BE94" s="39">
        <v>59.693692688015418</v>
      </c>
      <c r="BF94" s="39">
        <v>40.476145555912453</v>
      </c>
      <c r="BG94" s="39">
        <v>47.21447413682391</v>
      </c>
      <c r="BH94" s="39">
        <v>48.262930449606003</v>
      </c>
      <c r="BI94" s="39">
        <v>0</v>
      </c>
      <c r="BJ94" s="23">
        <v>3.07953922</v>
      </c>
      <c r="BK94" s="23">
        <v>3.5816994000000002</v>
      </c>
      <c r="BL94" s="23">
        <v>5.4526244399999984</v>
      </c>
      <c r="BM94" s="23">
        <v>5.9842717299999988</v>
      </c>
      <c r="BN94" s="23">
        <v>0</v>
      </c>
      <c r="BO94" s="39">
        <v>3.7382137409004299</v>
      </c>
      <c r="BP94" s="39">
        <v>4.2709033764817947</v>
      </c>
      <c r="BQ94" s="39">
        <v>6.4183996058571484</v>
      </c>
      <c r="BR94" s="39">
        <v>6.7279970206043984</v>
      </c>
      <c r="BS94" s="39">
        <v>0</v>
      </c>
      <c r="BT94" s="23">
        <v>20.83132986</v>
      </c>
      <c r="BU94" s="23">
        <v>20.892927749999998</v>
      </c>
      <c r="BV94" s="23">
        <v>20.256879089999998</v>
      </c>
      <c r="BW94" s="23">
        <v>21.371562619999995</v>
      </c>
      <c r="BX94" s="23">
        <v>0</v>
      </c>
      <c r="BY94" s="39">
        <v>25.286888057194943</v>
      </c>
      <c r="BZ94" s="39">
        <v>24.913222944411572</v>
      </c>
      <c r="CA94" s="39">
        <v>23.844801012400541</v>
      </c>
      <c r="CB94" s="39">
        <v>24.027620422413595</v>
      </c>
      <c r="CC94" s="39">
        <v>0</v>
      </c>
      <c r="CD94" s="23">
        <v>25.264772450000002</v>
      </c>
      <c r="CE94" s="23">
        <v>9.4698040900000002</v>
      </c>
      <c r="CF94" s="23">
        <v>14.400618630000002</v>
      </c>
      <c r="CG94" s="23">
        <v>15.572020619999998</v>
      </c>
      <c r="CH94" s="23">
        <v>0</v>
      </c>
      <c r="CI94" s="39">
        <v>30.668587988729243</v>
      </c>
      <c r="CJ94" s="39">
        <v>11.292019163473659</v>
      </c>
      <c r="CK94" s="39">
        <v>16.951272906463213</v>
      </c>
      <c r="CL94" s="39">
        <v>17.507311342653598</v>
      </c>
      <c r="CM94" s="39">
        <v>0</v>
      </c>
      <c r="CN94" s="23">
        <v>20.492831039999995</v>
      </c>
      <c r="CO94" s="23">
        <v>20.556144539999998</v>
      </c>
      <c r="CP94" s="23">
        <v>19.924907050000002</v>
      </c>
      <c r="CQ94" s="23">
        <v>21.020735640000005</v>
      </c>
      <c r="CR94" s="23">
        <v>0</v>
      </c>
      <c r="CS94" s="39">
        <v>24.875988617439599</v>
      </c>
      <c r="CT94" s="39">
        <v>24.511634651231141</v>
      </c>
      <c r="CU94" s="39">
        <v>23.45402969958818</v>
      </c>
      <c r="CV94" s="39">
        <v>23.633192665339205</v>
      </c>
      <c r="CW94" s="39">
        <v>0</v>
      </c>
      <c r="CX94" s="31">
        <v>4.95415619</v>
      </c>
      <c r="CY94" s="31">
        <v>0</v>
      </c>
      <c r="CZ94" s="31">
        <v>0</v>
      </c>
      <c r="DA94" s="31">
        <v>0</v>
      </c>
      <c r="DB94" s="31">
        <v>0</v>
      </c>
      <c r="DC94" s="39">
        <v>1.1925168983784635</v>
      </c>
      <c r="DD94" s="39">
        <v>0</v>
      </c>
      <c r="DE94" s="39">
        <v>0</v>
      </c>
      <c r="DF94" s="39">
        <v>0</v>
      </c>
      <c r="DG94" s="39">
        <v>0</v>
      </c>
      <c r="DH94" s="39">
        <v>60.886209586393882</v>
      </c>
      <c r="DI94" s="39">
        <v>40.476145555912453</v>
      </c>
      <c r="DJ94" s="39">
        <v>47.21447413682391</v>
      </c>
      <c r="DK94" s="39">
        <v>48.262930449606003</v>
      </c>
      <c r="DL94" s="39">
        <v>0</v>
      </c>
      <c r="DM94" s="24">
        <v>5042.9369999999999</v>
      </c>
      <c r="DN94" s="24">
        <v>5146.6229999999996</v>
      </c>
      <c r="DO94" s="24">
        <v>5272.0259999999998</v>
      </c>
      <c r="DP94" s="24">
        <v>5414.0140000000001</v>
      </c>
      <c r="DQ94" s="24">
        <v>5579.1440000000002</v>
      </c>
      <c r="DR94" s="24">
        <v>5742.3159999999998</v>
      </c>
      <c r="DS94" s="24">
        <v>5094.7800000000007</v>
      </c>
      <c r="DT94" s="24">
        <v>5209.3245000000006</v>
      </c>
      <c r="DU94" s="24">
        <v>5343.0199999999995</v>
      </c>
      <c r="DV94" s="24">
        <v>5457.1544999999996</v>
      </c>
      <c r="DW94" s="24">
        <v>0</v>
      </c>
      <c r="DX94" s="24">
        <v>7049</v>
      </c>
      <c r="DY94" s="24">
        <v>7479</v>
      </c>
      <c r="DZ94" s="24">
        <v>9368</v>
      </c>
      <c r="EA94" s="24">
        <v>10070</v>
      </c>
      <c r="EB94" s="28">
        <v>11683</v>
      </c>
      <c r="EC94" s="28">
        <v>55893</v>
      </c>
      <c r="ED94" s="24">
        <v>6652</v>
      </c>
      <c r="EE94" s="24">
        <v>7170</v>
      </c>
      <c r="EF94" s="24">
        <v>9083</v>
      </c>
      <c r="EG94" s="24">
        <v>9305</v>
      </c>
      <c r="EH94" s="24">
        <v>11213</v>
      </c>
      <c r="EI94" s="24">
        <v>11322</v>
      </c>
      <c r="EJ94" s="24">
        <v>397</v>
      </c>
      <c r="EK94" s="24">
        <v>309</v>
      </c>
      <c r="EL94" s="24">
        <v>285</v>
      </c>
      <c r="EM94" s="24">
        <v>765</v>
      </c>
      <c r="EN94" s="24">
        <v>470</v>
      </c>
      <c r="EO94" s="24">
        <v>44571</v>
      </c>
      <c r="EP94" s="24">
        <v>0</v>
      </c>
      <c r="EQ94" s="24">
        <v>0</v>
      </c>
      <c r="ER94" s="24">
        <v>0</v>
      </c>
      <c r="ES94" s="24">
        <v>0</v>
      </c>
      <c r="ET94" s="24">
        <v>0</v>
      </c>
      <c r="EU94" s="24">
        <v>0</v>
      </c>
      <c r="EV94">
        <v>18.91</v>
      </c>
      <c r="EW94">
        <v>26.01</v>
      </c>
      <c r="EX94">
        <v>29.51</v>
      </c>
      <c r="EY94">
        <v>30.24</v>
      </c>
      <c r="EZ94">
        <v>30.58</v>
      </c>
      <c r="FA94">
        <v>32.26</v>
      </c>
      <c r="FB94">
        <v>6.7</v>
      </c>
      <c r="FC94">
        <v>1.2</v>
      </c>
      <c r="FD94">
        <v>34</v>
      </c>
      <c r="FE94">
        <v>10</v>
      </c>
      <c r="FF94">
        <v>0.65800000000000003</v>
      </c>
      <c r="FG94">
        <v>2.3460000000000001</v>
      </c>
      <c r="FH94" s="22" t="s">
        <v>188</v>
      </c>
      <c r="FI94" s="43">
        <v>546.24931304014808</v>
      </c>
      <c r="FJ94" s="43">
        <v>560.43915548759992</v>
      </c>
      <c r="FK94" s="43">
        <v>541.47573360000001</v>
      </c>
      <c r="FL94" s="43">
        <v>539.65440000000001</v>
      </c>
      <c r="FM94" s="43">
        <v>499.67999999999995</v>
      </c>
      <c r="FN94" s="23">
        <v>17.914905009999995</v>
      </c>
      <c r="FO94" s="23">
        <v>11.497165059999997</v>
      </c>
      <c r="FP94" s="23">
        <v>25.089812869999996</v>
      </c>
      <c r="FQ94" s="23">
        <v>30.86044304</v>
      </c>
      <c r="FR94" s="23">
        <v>15.68957485</v>
      </c>
      <c r="FS94" s="23">
        <v>18.658234440000001</v>
      </c>
      <c r="FT94" s="23">
        <v>29.13348143</v>
      </c>
      <c r="FU94" s="23">
        <v>32.657095409999997</v>
      </c>
      <c r="FV94" s="14">
        <v>33.604479859999998</v>
      </c>
      <c r="FW94" s="14">
        <v>30.155399499999998</v>
      </c>
      <c r="FX94" s="14">
        <v>54.223294299999992</v>
      </c>
      <c r="FY94" s="14">
        <v>63.517538449999996</v>
      </c>
      <c r="FZ94" s="102">
        <v>40.792053419103311</v>
      </c>
      <c r="GA94" s="102">
        <v>35.958014104619558</v>
      </c>
      <c r="GB94" s="102">
        <v>63.82738708543738</v>
      </c>
      <c r="GC94" s="102">
        <v>71.411498128565995</v>
      </c>
      <c r="GD94" s="102">
        <v>19.04537663045441</v>
      </c>
      <c r="GE94" s="102">
        <v>22.248521600943089</v>
      </c>
      <c r="GF94" s="102">
        <v>34.293637455720059</v>
      </c>
      <c r="GG94" s="102">
        <v>36.715719227554793</v>
      </c>
    </row>
    <row r="95" spans="1:189" x14ac:dyDescent="0.35">
      <c r="A95" t="e">
        <v>#REF!</v>
      </c>
      <c r="B95" s="22" t="s">
        <v>180</v>
      </c>
      <c r="C95" s="22" t="s">
        <v>181</v>
      </c>
      <c r="D95" s="22" t="s">
        <v>537</v>
      </c>
      <c r="E95" s="22" t="s">
        <v>453</v>
      </c>
      <c r="F95" s="22" t="s">
        <v>182</v>
      </c>
      <c r="G95" s="24">
        <v>18053.222734888099</v>
      </c>
      <c r="H95" s="24">
        <v>18799.444414599799</v>
      </c>
      <c r="I95" s="24">
        <v>19955.929060841001</v>
      </c>
      <c r="J95" s="24">
        <v>14266.499429874599</v>
      </c>
      <c r="K95" s="24">
        <v>0</v>
      </c>
      <c r="L95" s="24">
        <v>20323.499125696901</v>
      </c>
      <c r="M95" s="24">
        <v>21118.473812444001</v>
      </c>
      <c r="N95" s="24">
        <v>20621.957232418099</v>
      </c>
      <c r="O95" s="24">
        <v>16345.2026475247</v>
      </c>
      <c r="P95" s="24">
        <v>0</v>
      </c>
      <c r="Q95" s="43">
        <v>26128.35194244541</v>
      </c>
      <c r="R95" s="43">
        <v>27150.3894504649</v>
      </c>
      <c r="S95" s="43">
        <v>26512.056461251788</v>
      </c>
      <c r="T95" s="43">
        <v>21013.763658696313</v>
      </c>
      <c r="U95" s="43">
        <v>0</v>
      </c>
      <c r="V95" s="23">
        <v>492.09063228022615</v>
      </c>
      <c r="W95" s="23">
        <v>497.74142925750209</v>
      </c>
      <c r="X95" s="23">
        <v>512.05509822868748</v>
      </c>
      <c r="Y95" s="23">
        <v>355.77782639264768</v>
      </c>
      <c r="Z95" s="23">
        <v>0</v>
      </c>
      <c r="AA95" s="23">
        <v>553.97330890864919</v>
      </c>
      <c r="AB95" s="23">
        <v>559.14095689868782</v>
      </c>
      <c r="AC95" s="23">
        <v>529.14491247788806</v>
      </c>
      <c r="AD95" s="23">
        <v>407.61650736173664</v>
      </c>
      <c r="AE95" s="23">
        <v>0</v>
      </c>
      <c r="AF95" s="39">
        <v>712.20066448030423</v>
      </c>
      <c r="AG95" s="39">
        <v>718.84431007318733</v>
      </c>
      <c r="AH95" s="39">
        <v>680.28071427403097</v>
      </c>
      <c r="AI95" s="39">
        <v>524.04103722629213</v>
      </c>
      <c r="AJ95" s="39">
        <v>0</v>
      </c>
      <c r="AK95" s="23">
        <v>2617.0263530700004</v>
      </c>
      <c r="AL95" s="23">
        <v>2803.7849830600003</v>
      </c>
      <c r="AM95" s="23">
        <v>3129.0045187300007</v>
      </c>
      <c r="AN95" s="23">
        <v>3260.8786849899998</v>
      </c>
      <c r="AO95" s="23">
        <v>0</v>
      </c>
      <c r="AP95" s="39">
        <v>3176.7752168276702</v>
      </c>
      <c r="AQ95" s="39">
        <v>3343.2997618616196</v>
      </c>
      <c r="AR95" s="39">
        <v>3683.2174287327002</v>
      </c>
      <c r="AS95" s="39">
        <v>3666.140687960557</v>
      </c>
      <c r="AT95" s="39">
        <v>0</v>
      </c>
      <c r="AU95" s="23">
        <v>14.208418849999997</v>
      </c>
      <c r="AV95" s="23">
        <v>14.831319809999997</v>
      </c>
      <c r="AW95" s="23">
        <v>15.533614160000003</v>
      </c>
      <c r="AX95" s="23">
        <v>21.827949520000001</v>
      </c>
      <c r="AY95" s="23">
        <v>0</v>
      </c>
      <c r="AZ95" s="23">
        <v>71.334304810000006</v>
      </c>
      <c r="BA95" s="23">
        <v>74.234107969999997</v>
      </c>
      <c r="BB95" s="23">
        <v>80.288055420000006</v>
      </c>
      <c r="BC95" s="23">
        <v>81.319763179999981</v>
      </c>
      <c r="BD95" s="23">
        <v>0</v>
      </c>
      <c r="BE95" s="39">
        <v>86.591811108131182</v>
      </c>
      <c r="BF95" s="39">
        <v>88.518512295919379</v>
      </c>
      <c r="BG95" s="39">
        <v>94.508768930134693</v>
      </c>
      <c r="BH95" s="39">
        <v>91.426183348010369</v>
      </c>
      <c r="BI95" s="39">
        <v>0</v>
      </c>
      <c r="BJ95" s="23">
        <v>2.7733383299999996</v>
      </c>
      <c r="BK95" s="23">
        <v>2.4878778499999998</v>
      </c>
      <c r="BL95" s="23">
        <v>6.1311352000000001</v>
      </c>
      <c r="BM95" s="23">
        <v>2.6857650999999998</v>
      </c>
      <c r="BN95" s="23">
        <v>0</v>
      </c>
      <c r="BO95" s="39">
        <v>3.366520350200914</v>
      </c>
      <c r="BP95" s="39">
        <v>2.9666045983197993</v>
      </c>
      <c r="BQ95" s="39">
        <v>7.2170889787408319</v>
      </c>
      <c r="BR95" s="39">
        <v>3.0195519866279996</v>
      </c>
      <c r="BS95" s="39">
        <v>0</v>
      </c>
      <c r="BT95" s="23">
        <v>54.483530570000013</v>
      </c>
      <c r="BU95" s="23">
        <v>57.025429470000006</v>
      </c>
      <c r="BV95" s="23">
        <v>61.204815089999997</v>
      </c>
      <c r="BW95" s="23">
        <v>62.900227029999996</v>
      </c>
      <c r="BX95" s="23">
        <v>0</v>
      </c>
      <c r="BY95" s="39">
        <v>66.136869213032028</v>
      </c>
      <c r="BZ95" s="39">
        <v>67.998475603158496</v>
      </c>
      <c r="CA95" s="39">
        <v>72.045482936326295</v>
      </c>
      <c r="CB95" s="39">
        <v>70.71746724528839</v>
      </c>
      <c r="CC95" s="39">
        <v>0</v>
      </c>
      <c r="CD95" s="23">
        <v>14.077438330000001</v>
      </c>
      <c r="CE95" s="23">
        <v>14.720798719999999</v>
      </c>
      <c r="CF95" s="23">
        <v>12.952101160000002</v>
      </c>
      <c r="CG95" s="23">
        <v>15.733768479999998</v>
      </c>
      <c r="CH95" s="23">
        <v>0</v>
      </c>
      <c r="CI95" s="39">
        <v>17.088424482505665</v>
      </c>
      <c r="CJ95" s="39">
        <v>17.55342979306328</v>
      </c>
      <c r="CK95" s="39">
        <v>15.246192341896547</v>
      </c>
      <c r="CL95" s="39">
        <v>17.689161226694399</v>
      </c>
      <c r="CM95" s="39">
        <v>0</v>
      </c>
      <c r="CN95" s="23">
        <v>54.373167129999992</v>
      </c>
      <c r="CO95" s="23">
        <v>57.025427539999988</v>
      </c>
      <c r="CP95" s="23">
        <v>60.066671239999991</v>
      </c>
      <c r="CQ95" s="23">
        <v>62.790284779999979</v>
      </c>
      <c r="CR95" s="23">
        <v>0</v>
      </c>
      <c r="CS95" s="39">
        <v>66.002900427954785</v>
      </c>
      <c r="CT95" s="39">
        <v>67.998473301780663</v>
      </c>
      <c r="CU95" s="39">
        <v>70.705749727367433</v>
      </c>
      <c r="CV95" s="39">
        <v>70.593861372458377</v>
      </c>
      <c r="CW95" s="39">
        <v>0</v>
      </c>
      <c r="CX95" s="31">
        <v>68.211555710000013</v>
      </c>
      <c r="CY95" s="31">
        <v>60.618660409999997</v>
      </c>
      <c r="CZ95" s="31">
        <v>79.035204800000002</v>
      </c>
      <c r="DA95" s="31">
        <v>80.559600219999993</v>
      </c>
      <c r="DB95" s="31">
        <v>0</v>
      </c>
      <c r="DC95" s="39">
        <v>2.2898168177410057</v>
      </c>
      <c r="DD95" s="39">
        <v>1.9424176426025204</v>
      </c>
      <c r="DE95" s="39">
        <v>2.4274368943854672</v>
      </c>
      <c r="DF95" s="39">
        <v>2.2860960969669217</v>
      </c>
      <c r="DG95" s="39">
        <v>0</v>
      </c>
      <c r="DH95" s="39">
        <v>88.881627925872181</v>
      </c>
      <c r="DI95" s="39">
        <v>90.4609299385219</v>
      </c>
      <c r="DJ95" s="39">
        <v>96.936205824520158</v>
      </c>
      <c r="DK95" s="39">
        <v>93.712279444977284</v>
      </c>
      <c r="DL95" s="39">
        <v>0</v>
      </c>
      <c r="DM95" s="24">
        <v>36160.597999999998</v>
      </c>
      <c r="DN95" s="24">
        <v>37212.97</v>
      </c>
      <c r="DO95" s="24">
        <v>38326.027000000002</v>
      </c>
      <c r="DP95" s="24">
        <v>39618.434000000001</v>
      </c>
      <c r="DQ95" s="24">
        <v>41128.771000000001</v>
      </c>
      <c r="DR95" s="24">
        <v>42239.853999999999</v>
      </c>
      <c r="DS95" s="24">
        <v>36686.784</v>
      </c>
      <c r="DT95" s="24">
        <v>37769.498500000002</v>
      </c>
      <c r="DU95" s="24">
        <v>38972.230499999998</v>
      </c>
      <c r="DV95" s="24">
        <v>40099.462</v>
      </c>
      <c r="DW95" s="24">
        <v>0</v>
      </c>
      <c r="DX95" s="24">
        <v>72509</v>
      </c>
      <c r="DY95" s="24">
        <v>72474</v>
      </c>
      <c r="DZ95" s="24">
        <v>72445</v>
      </c>
      <c r="EA95" s="24">
        <v>67200</v>
      </c>
      <c r="EB95" s="28">
        <v>52377</v>
      </c>
      <c r="EC95" s="28">
        <v>52389</v>
      </c>
      <c r="ED95" s="24">
        <v>72228</v>
      </c>
      <c r="EE95" s="24">
        <v>72227</v>
      </c>
      <c r="EF95" s="24">
        <v>72278</v>
      </c>
      <c r="EG95" s="24">
        <v>66949</v>
      </c>
      <c r="EH95" s="24">
        <v>52159</v>
      </c>
      <c r="EI95" s="24">
        <v>52162</v>
      </c>
      <c r="EJ95" s="24">
        <v>281</v>
      </c>
      <c r="EK95" s="24">
        <v>247</v>
      </c>
      <c r="EL95" s="24">
        <v>167</v>
      </c>
      <c r="EM95" s="24">
        <v>251</v>
      </c>
      <c r="EN95" s="24">
        <v>218</v>
      </c>
      <c r="EO95" s="24">
        <v>227</v>
      </c>
      <c r="EP95" s="24">
        <v>0</v>
      </c>
      <c r="EQ95" s="24">
        <v>0</v>
      </c>
      <c r="ER95" s="24">
        <v>0</v>
      </c>
      <c r="ES95" s="24">
        <v>0</v>
      </c>
      <c r="ET95" s="24">
        <v>0</v>
      </c>
      <c r="EU95" s="24">
        <v>0</v>
      </c>
      <c r="EV95">
        <v>27.51</v>
      </c>
      <c r="EW95">
        <v>29.44</v>
      </c>
      <c r="EX95">
        <v>35.57</v>
      </c>
      <c r="EY95">
        <v>40.549999999999997</v>
      </c>
      <c r="EZ95">
        <v>41.72</v>
      </c>
      <c r="FA95">
        <v>40.880000000000003</v>
      </c>
      <c r="FB95">
        <v>26.1</v>
      </c>
      <c r="FC95">
        <v>8</v>
      </c>
      <c r="FD95">
        <v>40</v>
      </c>
      <c r="FE95">
        <v>3.63</v>
      </c>
      <c r="FF95">
        <v>2.5350000000000001</v>
      </c>
      <c r="FG95">
        <v>4.5199999999999996</v>
      </c>
      <c r="FH95" s="22" t="s">
        <v>182</v>
      </c>
      <c r="FI95" s="43">
        <v>631.22142840194886</v>
      </c>
      <c r="FJ95" s="43">
        <v>620.06034224159987</v>
      </c>
      <c r="FK95" s="43">
        <v>576.78936839999994</v>
      </c>
      <c r="FL95" s="43">
        <v>427.22639999999996</v>
      </c>
      <c r="FM95" s="43">
        <v>0</v>
      </c>
      <c r="FN95" s="23">
        <v>153.32050512000001</v>
      </c>
      <c r="FO95" s="23">
        <v>145.57064761999999</v>
      </c>
      <c r="FP95" s="23">
        <v>156.71662724999999</v>
      </c>
      <c r="FQ95" s="23">
        <v>59.123917099999993</v>
      </c>
      <c r="FR95" s="23">
        <v>101.74486414</v>
      </c>
      <c r="FS95" s="23">
        <v>93.965898859999996</v>
      </c>
      <c r="FT95" s="23">
        <v>238.94401408000004</v>
      </c>
      <c r="FU95" s="23">
        <v>107.69773561</v>
      </c>
      <c r="FV95" s="14">
        <v>255.06536926000001</v>
      </c>
      <c r="FW95" s="14">
        <v>239.53654647999997</v>
      </c>
      <c r="FX95" s="14">
        <v>395.66064133000003</v>
      </c>
      <c r="FY95" s="14">
        <v>166.82165271</v>
      </c>
      <c r="FZ95" s="102">
        <v>309.62062830801489</v>
      </c>
      <c r="GA95" s="102">
        <v>285.62906344184552</v>
      </c>
      <c r="GB95" s="102">
        <v>465.74051308871356</v>
      </c>
      <c r="GC95" s="102">
        <v>187.55424770879878</v>
      </c>
      <c r="GD95" s="102">
        <v>123.50680475964043</v>
      </c>
      <c r="GE95" s="102">
        <v>112.04716808879068</v>
      </c>
      <c r="GF95" s="102">
        <v>281.26605502890601</v>
      </c>
      <c r="GG95" s="102">
        <v>121.08241019161079</v>
      </c>
    </row>
    <row r="96" spans="1:189" x14ac:dyDescent="0.35">
      <c r="A96" t="e">
        <v>#REF!</v>
      </c>
      <c r="B96" s="22" t="s">
        <v>207</v>
      </c>
      <c r="C96" s="22" t="s">
        <v>181</v>
      </c>
      <c r="D96" s="22" t="s">
        <v>538</v>
      </c>
      <c r="E96" s="22" t="s">
        <v>453</v>
      </c>
      <c r="F96" s="22" t="s">
        <v>208</v>
      </c>
      <c r="G96" s="24">
        <v>9880.6757859305708</v>
      </c>
      <c r="H96" s="24">
        <v>11025.371147187599</v>
      </c>
      <c r="I96" s="24">
        <v>12056.1087783125</v>
      </c>
      <c r="J96" s="24">
        <v>12602.334121628599</v>
      </c>
      <c r="K96" s="24">
        <v>13164.6676269363</v>
      </c>
      <c r="L96" s="24">
        <v>10259.573043668401</v>
      </c>
      <c r="M96" s="24">
        <v>10818.533187404601</v>
      </c>
      <c r="N96" s="24">
        <v>10905.081272332001</v>
      </c>
      <c r="O96" s="24">
        <v>11205.1239629589</v>
      </c>
      <c r="P96" s="24">
        <v>11308.5961439844</v>
      </c>
      <c r="Q96" s="43">
        <v>13189.940059349978</v>
      </c>
      <c r="R96" s="43">
        <v>13908.551911915918</v>
      </c>
      <c r="S96" s="43">
        <v>14019.820095063993</v>
      </c>
      <c r="T96" s="43">
        <v>14405.561790919186</v>
      </c>
      <c r="U96" s="43">
        <v>14538.587976290402</v>
      </c>
      <c r="V96" s="23">
        <v>537.93220405043792</v>
      </c>
      <c r="W96" s="23">
        <v>584.362867276266</v>
      </c>
      <c r="X96" s="23">
        <v>622.18459127070616</v>
      </c>
      <c r="Y96" s="23">
        <v>633.60973317947492</v>
      </c>
      <c r="Z96" s="23">
        <v>645.15869206718526</v>
      </c>
      <c r="AA96" s="23">
        <v>558.56045270260176</v>
      </c>
      <c r="AB96" s="23">
        <v>573.40011403859421</v>
      </c>
      <c r="AC96" s="23">
        <v>562.78303878653128</v>
      </c>
      <c r="AD96" s="23">
        <v>563.36195627670247</v>
      </c>
      <c r="AE96" s="23">
        <v>554.19850345791667</v>
      </c>
      <c r="AF96" s="39">
        <v>718.09800069774008</v>
      </c>
      <c r="AG96" s="39">
        <v>737.17620626142957</v>
      </c>
      <c r="AH96" s="39">
        <v>723.52665324550344</v>
      </c>
      <c r="AI96" s="39">
        <v>724.27092271579886</v>
      </c>
      <c r="AJ96" s="39">
        <v>712.49017970612192</v>
      </c>
      <c r="AK96" s="23">
        <v>679.16395937999982</v>
      </c>
      <c r="AL96" s="23">
        <v>788.32419923000009</v>
      </c>
      <c r="AM96" s="23">
        <v>824.32774988000006</v>
      </c>
      <c r="AN96" s="23">
        <v>925.97712316000013</v>
      </c>
      <c r="AO96" s="23">
        <v>0</v>
      </c>
      <c r="AP96" s="39">
        <v>824.42854722878201</v>
      </c>
      <c r="AQ96" s="39">
        <v>940.01648609978656</v>
      </c>
      <c r="AR96" s="39">
        <v>970.33363715893552</v>
      </c>
      <c r="AS96" s="39">
        <v>1041.0575600263248</v>
      </c>
      <c r="AT96" s="39">
        <v>0</v>
      </c>
      <c r="AU96" s="23">
        <v>6.8736667600000008</v>
      </c>
      <c r="AV96" s="23">
        <v>7.1501002299999996</v>
      </c>
      <c r="AW96" s="23">
        <v>7.0088768000000004</v>
      </c>
      <c r="AX96" s="23">
        <v>7.4119448699999992</v>
      </c>
      <c r="AY96" s="23">
        <v>0</v>
      </c>
      <c r="AZ96" s="23">
        <v>36.975624079999996</v>
      </c>
      <c r="BA96" s="23">
        <v>41.782485959999995</v>
      </c>
      <c r="BB96" s="23">
        <v>42.541423800000004</v>
      </c>
      <c r="BC96" s="23">
        <v>46.555511469999999</v>
      </c>
      <c r="BD96" s="23">
        <v>0</v>
      </c>
      <c r="BE96" s="39">
        <v>44.884242784290564</v>
      </c>
      <c r="BF96" s="39">
        <v>49.822427969350848</v>
      </c>
      <c r="BG96" s="39">
        <v>50.076410131507615</v>
      </c>
      <c r="BH96" s="39">
        <v>52.341430435491596</v>
      </c>
      <c r="BI96" s="39">
        <v>0</v>
      </c>
      <c r="BJ96" s="23">
        <v>9.0368532600000009</v>
      </c>
      <c r="BK96" s="23">
        <v>9.7829757399999995</v>
      </c>
      <c r="BL96" s="23">
        <v>9.4822838300000001</v>
      </c>
      <c r="BM96" s="23">
        <v>8.5594809000000005</v>
      </c>
      <c r="BN96" s="23">
        <v>0</v>
      </c>
      <c r="BO96" s="39">
        <v>10.969721967376939</v>
      </c>
      <c r="BP96" s="39">
        <v>11.665452472087823</v>
      </c>
      <c r="BQ96" s="39">
        <v>11.161796941418842</v>
      </c>
      <c r="BR96" s="39">
        <v>9.6232531862520005</v>
      </c>
      <c r="BS96" s="39">
        <v>0</v>
      </c>
      <c r="BT96" s="23">
        <v>6.7008840999999988</v>
      </c>
      <c r="BU96" s="23">
        <v>7.2072427299999999</v>
      </c>
      <c r="BV96" s="23">
        <v>9.4589760100000007</v>
      </c>
      <c r="BW96" s="23">
        <v>9.2536527399999997</v>
      </c>
      <c r="BX96" s="23">
        <v>0</v>
      </c>
      <c r="BY96" s="39">
        <v>8.1341185253036663</v>
      </c>
      <c r="BZ96" s="39">
        <v>8.5940872957347736</v>
      </c>
      <c r="CA96" s="39">
        <v>11.134360813303372</v>
      </c>
      <c r="CB96" s="39">
        <v>10.403696702527199</v>
      </c>
      <c r="CC96" s="39">
        <v>0</v>
      </c>
      <c r="CD96" s="23">
        <v>21.237887769999997</v>
      </c>
      <c r="CE96" s="23">
        <v>24.792266389999995</v>
      </c>
      <c r="CF96" s="23">
        <v>23.600162210000001</v>
      </c>
      <c r="CG96" s="23">
        <v>28.742378070000001</v>
      </c>
      <c r="CH96" s="23">
        <v>0</v>
      </c>
      <c r="CI96" s="39">
        <v>25.780403566191691</v>
      </c>
      <c r="CJ96" s="39">
        <v>29.562886889862135</v>
      </c>
      <c r="CK96" s="39">
        <v>27.780250316823363</v>
      </c>
      <c r="CL96" s="39">
        <v>32.3144808165396</v>
      </c>
      <c r="CM96" s="39">
        <v>0</v>
      </c>
      <c r="CN96" s="23">
        <v>4.7394071299999991</v>
      </c>
      <c r="CO96" s="23">
        <v>5.0963701400000003</v>
      </c>
      <c r="CP96" s="23">
        <v>6.7210891500000001</v>
      </c>
      <c r="CQ96" s="23">
        <v>6.568226939999998</v>
      </c>
      <c r="CR96" s="23">
        <v>0</v>
      </c>
      <c r="CS96" s="39">
        <v>5.7531064199557314</v>
      </c>
      <c r="CT96" s="39">
        <v>6.077032717688982</v>
      </c>
      <c r="CU96" s="39">
        <v>7.9115362567114138</v>
      </c>
      <c r="CV96" s="39">
        <v>7.3845261841031977</v>
      </c>
      <c r="CW96" s="39">
        <v>0</v>
      </c>
      <c r="CX96" s="31">
        <v>47.028464910000004</v>
      </c>
      <c r="CY96" s="31">
        <v>0</v>
      </c>
      <c r="CZ96" s="31">
        <v>0</v>
      </c>
      <c r="DA96" s="31">
        <v>0</v>
      </c>
      <c r="DB96" s="31">
        <v>0</v>
      </c>
      <c r="DC96" s="39">
        <v>3.1501676402906429</v>
      </c>
      <c r="DD96" s="39">
        <v>0</v>
      </c>
      <c r="DE96" s="39">
        <v>0</v>
      </c>
      <c r="DF96" s="39">
        <v>0</v>
      </c>
      <c r="DG96" s="39">
        <v>0</v>
      </c>
      <c r="DH96" s="39">
        <v>48.034410424581203</v>
      </c>
      <c r="DI96" s="39">
        <v>49.822427969350848</v>
      </c>
      <c r="DJ96" s="39">
        <v>50.076410131507615</v>
      </c>
      <c r="DK96" s="39">
        <v>52.341430435491596</v>
      </c>
      <c r="DL96" s="39">
        <v>0</v>
      </c>
      <c r="DM96" s="24">
        <v>18121.974999999999</v>
      </c>
      <c r="DN96" s="24">
        <v>18613.791000000001</v>
      </c>
      <c r="DO96" s="24">
        <v>19120.882000000001</v>
      </c>
      <c r="DP96" s="24">
        <v>19633.241000000002</v>
      </c>
      <c r="DQ96" s="24">
        <v>20405.316999999999</v>
      </c>
      <c r="DR96" s="24">
        <v>20931.751</v>
      </c>
      <c r="DS96" s="24">
        <v>18367.883000000002</v>
      </c>
      <c r="DT96" s="24">
        <v>18867.336499999998</v>
      </c>
      <c r="DU96" s="24">
        <v>19377.0615</v>
      </c>
      <c r="DV96" s="24">
        <v>19889.741999999998</v>
      </c>
      <c r="DW96" s="24">
        <v>0</v>
      </c>
      <c r="DX96" s="24">
        <v>36918</v>
      </c>
      <c r="DY96" s="24">
        <v>44380</v>
      </c>
      <c r="DZ96" s="24">
        <v>48021</v>
      </c>
      <c r="EA96" s="24">
        <v>52433</v>
      </c>
      <c r="EB96" s="28">
        <v>56425</v>
      </c>
      <c r="EC96" s="28">
        <v>51466</v>
      </c>
      <c r="ED96" s="24">
        <v>13783</v>
      </c>
      <c r="EE96" s="24">
        <v>14087</v>
      </c>
      <c r="EF96" s="24">
        <v>14892</v>
      </c>
      <c r="EG96" s="24">
        <v>21529</v>
      </c>
      <c r="EH96" s="24">
        <v>35162</v>
      </c>
      <c r="EI96" s="24">
        <v>34972</v>
      </c>
      <c r="EJ96" s="24">
        <v>23135</v>
      </c>
      <c r="EK96" s="24">
        <v>30293</v>
      </c>
      <c r="EL96" s="24">
        <v>33129</v>
      </c>
      <c r="EM96" s="24">
        <v>30904</v>
      </c>
      <c r="EN96" s="24">
        <v>21263</v>
      </c>
      <c r="EO96" s="24">
        <v>16494</v>
      </c>
      <c r="EP96" s="24">
        <v>0</v>
      </c>
      <c r="EQ96" s="24">
        <v>0</v>
      </c>
      <c r="ER96" s="24">
        <v>0</v>
      </c>
      <c r="ES96" s="24">
        <v>0</v>
      </c>
      <c r="ET96" s="24">
        <v>0</v>
      </c>
      <c r="EU96" s="24">
        <v>0</v>
      </c>
      <c r="EV96">
        <v>27.73</v>
      </c>
      <c r="EW96">
        <v>37.92</v>
      </c>
      <c r="EX96">
        <v>41.62</v>
      </c>
      <c r="EY96">
        <v>48.16</v>
      </c>
      <c r="EZ96">
        <v>48.4</v>
      </c>
      <c r="FA96">
        <v>48.27</v>
      </c>
      <c r="FB96">
        <v>2.9</v>
      </c>
      <c r="FC96">
        <v>0.4</v>
      </c>
      <c r="FD96">
        <v>50</v>
      </c>
      <c r="FE96">
        <v>13</v>
      </c>
      <c r="FF96">
        <v>0.49399999999999999</v>
      </c>
      <c r="FG96">
        <v>7</v>
      </c>
      <c r="FH96" s="22" t="s">
        <v>208</v>
      </c>
      <c r="FI96" s="43">
        <v>606.94368115572001</v>
      </c>
      <c r="FJ96" s="43">
        <v>655.83305429399991</v>
      </c>
      <c r="FK96" s="43">
        <v>682.73027279999997</v>
      </c>
      <c r="FL96" s="43">
        <v>697.05359999999996</v>
      </c>
      <c r="FM96" s="43">
        <v>666.24</v>
      </c>
      <c r="FN96" s="23">
        <v>7.3140474599999994</v>
      </c>
      <c r="FO96" s="23">
        <v>229.19389447000003</v>
      </c>
      <c r="FP96" s="23">
        <v>235.95079060999996</v>
      </c>
      <c r="FQ96" s="23">
        <v>313.49781625000003</v>
      </c>
      <c r="FR96" s="23">
        <v>165.98786342</v>
      </c>
      <c r="FS96" s="23">
        <v>184.57869520999998</v>
      </c>
      <c r="FT96" s="23">
        <v>183.73879693999996</v>
      </c>
      <c r="FU96" s="23">
        <v>170.24586677000002</v>
      </c>
      <c r="FV96" s="14">
        <v>173.30191088000001</v>
      </c>
      <c r="FW96" s="14">
        <v>413.77258968000001</v>
      </c>
      <c r="FX96" s="14">
        <v>419.68958754999994</v>
      </c>
      <c r="FY96" s="14">
        <v>483.74368302000005</v>
      </c>
      <c r="FZ96" s="102">
        <v>210.36899948165546</v>
      </c>
      <c r="GA96" s="102">
        <v>493.39225685994978</v>
      </c>
      <c r="GB96" s="102">
        <v>494.02549413677747</v>
      </c>
      <c r="GC96" s="102">
        <v>543.86334794572565</v>
      </c>
      <c r="GD96" s="102">
        <v>201.49056970261537</v>
      </c>
      <c r="GE96" s="102">
        <v>220.09601715850104</v>
      </c>
      <c r="GF96" s="102">
        <v>216.28282579101719</v>
      </c>
      <c r="GG96" s="102">
        <v>191.40402309217561</v>
      </c>
    </row>
    <row r="97" spans="1:189" x14ac:dyDescent="0.35">
      <c r="A97" t="e">
        <v>#REF!</v>
      </c>
      <c r="B97" s="22" t="s">
        <v>185</v>
      </c>
      <c r="C97" s="22" t="s">
        <v>181</v>
      </c>
      <c r="D97" s="22" t="s">
        <v>538</v>
      </c>
      <c r="E97" s="22" t="s">
        <v>453</v>
      </c>
      <c r="F97" s="22" t="s">
        <v>186</v>
      </c>
      <c r="G97" s="24">
        <v>15890.0662212882</v>
      </c>
      <c r="H97" s="24">
        <v>16032.813501663901</v>
      </c>
      <c r="I97" s="24">
        <v>17725.010530789397</v>
      </c>
      <c r="J97" s="24">
        <v>19642.668879769401</v>
      </c>
      <c r="K97" s="24">
        <v>18820.064797837898</v>
      </c>
      <c r="L97" s="24">
        <v>14194.2441286065</v>
      </c>
      <c r="M97" s="24">
        <v>14973.0050058989</v>
      </c>
      <c r="N97" s="24">
        <v>15260.784768166099</v>
      </c>
      <c r="O97" s="24">
        <v>16319.5567292378</v>
      </c>
      <c r="P97" s="24">
        <v>16610.125161122902</v>
      </c>
      <c r="Q97" s="43">
        <v>18248.442546996819</v>
      </c>
      <c r="R97" s="43">
        <v>19249.635213429727</v>
      </c>
      <c r="S97" s="43">
        <v>19619.611410142988</v>
      </c>
      <c r="T97" s="43">
        <v>20980.792683829095</v>
      </c>
      <c r="U97" s="43">
        <v>21354.354057522811</v>
      </c>
      <c r="V97" s="23">
        <v>779.20276861938669</v>
      </c>
      <c r="W97" s="23">
        <v>765.22956040164433</v>
      </c>
      <c r="X97" s="23">
        <v>823.55241088096773</v>
      </c>
      <c r="Y97" s="23">
        <v>888.78107883676569</v>
      </c>
      <c r="Z97" s="23">
        <v>830.03715033428989</v>
      </c>
      <c r="AA97" s="23">
        <v>696.0445708308074</v>
      </c>
      <c r="AB97" s="23">
        <v>714.64600005273655</v>
      </c>
      <c r="AC97" s="23">
        <v>709.05775011683386</v>
      </c>
      <c r="AD97" s="23">
        <v>738.41866014900029</v>
      </c>
      <c r="AE97" s="23">
        <v>732.57032340389344</v>
      </c>
      <c r="AF97" s="39">
        <v>894.85070468504205</v>
      </c>
      <c r="AG97" s="39">
        <v>918.76512445779304</v>
      </c>
      <c r="AH97" s="39">
        <v>911.58074345309694</v>
      </c>
      <c r="AI97" s="39">
        <v>949.32779606083113</v>
      </c>
      <c r="AJ97" s="39">
        <v>941.80904154867733</v>
      </c>
      <c r="AK97" s="23">
        <v>795.37406552000004</v>
      </c>
      <c r="AL97" s="23">
        <v>860.49911507000002</v>
      </c>
      <c r="AM97" s="23">
        <v>1166.0305787499997</v>
      </c>
      <c r="AN97" s="23">
        <v>1258.6556283399998</v>
      </c>
      <c r="AO97" s="23">
        <v>0</v>
      </c>
      <c r="AP97" s="39">
        <v>965.49452644499945</v>
      </c>
      <c r="AQ97" s="39">
        <v>1026.079568824804</v>
      </c>
      <c r="AR97" s="39">
        <v>1372.5592674536711</v>
      </c>
      <c r="AS97" s="39">
        <v>1415.081349830095</v>
      </c>
      <c r="AT97" s="39">
        <v>0</v>
      </c>
      <c r="AU97" s="23">
        <v>5.0057807000000007</v>
      </c>
      <c r="AV97" s="23">
        <v>5.3186893499999979</v>
      </c>
      <c r="AW97" s="23">
        <v>6.5019326199999998</v>
      </c>
      <c r="AX97" s="23">
        <v>6.3769116400000012</v>
      </c>
      <c r="AY97" s="23">
        <v>0</v>
      </c>
      <c r="AZ97" s="23">
        <v>39.002838130000001</v>
      </c>
      <c r="BA97" s="23">
        <v>41.070732120000002</v>
      </c>
      <c r="BB97" s="23">
        <v>54.176967619999992</v>
      </c>
      <c r="BC97" s="23">
        <v>56.950981139999996</v>
      </c>
      <c r="BD97" s="23">
        <v>0</v>
      </c>
      <c r="BE97" s="39">
        <v>47.345052300285765</v>
      </c>
      <c r="BF97" s="39">
        <v>48.973715797000523</v>
      </c>
      <c r="BG97" s="39">
        <v>63.772854970136827</v>
      </c>
      <c r="BH97" s="39">
        <v>64.028849076079197</v>
      </c>
      <c r="BI97" s="39">
        <v>0</v>
      </c>
      <c r="BJ97" s="23">
        <v>16.57909433</v>
      </c>
      <c r="BK97" s="23">
        <v>17.173147069999999</v>
      </c>
      <c r="BL97" s="23">
        <v>23.544736710000002</v>
      </c>
      <c r="BM97" s="23">
        <v>24.384924970000004</v>
      </c>
      <c r="BN97" s="23">
        <v>0</v>
      </c>
      <c r="BO97" s="39">
        <v>20.125153085756253</v>
      </c>
      <c r="BP97" s="39">
        <v>20.477668172287554</v>
      </c>
      <c r="BQ97" s="39">
        <v>27.715007787969785</v>
      </c>
      <c r="BR97" s="39">
        <v>27.415483445271605</v>
      </c>
      <c r="BS97" s="39">
        <v>0</v>
      </c>
      <c r="BT97" s="23">
        <v>16.501488760000001</v>
      </c>
      <c r="BU97" s="23">
        <v>17.409140950000001</v>
      </c>
      <c r="BV97" s="23">
        <v>20.795746630000004</v>
      </c>
      <c r="BW97" s="23">
        <v>22.266922630000003</v>
      </c>
      <c r="BX97" s="23">
        <v>0</v>
      </c>
      <c r="BY97" s="39">
        <v>20.030948665088278</v>
      </c>
      <c r="BZ97" s="39">
        <v>20.759072876133178</v>
      </c>
      <c r="CA97" s="39">
        <v>24.479113396171694</v>
      </c>
      <c r="CB97" s="39">
        <v>25.034255774456401</v>
      </c>
      <c r="CC97" s="39">
        <v>0</v>
      </c>
      <c r="CD97" s="23">
        <v>5.9222544799999994</v>
      </c>
      <c r="CE97" s="23">
        <v>6.4884421399999992</v>
      </c>
      <c r="CF97" s="23">
        <v>9.8364826700000005</v>
      </c>
      <c r="CG97" s="23">
        <v>10.299134130000001</v>
      </c>
      <c r="CH97" s="23">
        <v>0</v>
      </c>
      <c r="CI97" s="39">
        <v>7.1889498696643086</v>
      </c>
      <c r="CJ97" s="39">
        <v>7.7369724114292655</v>
      </c>
      <c r="CK97" s="39">
        <v>11.578731890830298</v>
      </c>
      <c r="CL97" s="39">
        <v>11.5791105196764</v>
      </c>
      <c r="CM97" s="39">
        <v>0</v>
      </c>
      <c r="CN97" s="23">
        <v>13.975009330000001</v>
      </c>
      <c r="CO97" s="23">
        <v>14.248899540000002</v>
      </c>
      <c r="CP97" s="23">
        <v>18.76734085</v>
      </c>
      <c r="CQ97" s="23">
        <v>19.731989419999998</v>
      </c>
      <c r="CR97" s="23">
        <v>0</v>
      </c>
      <c r="CS97" s="39">
        <v>16.964087213871466</v>
      </c>
      <c r="CT97" s="39">
        <v>16.990726010266492</v>
      </c>
      <c r="CU97" s="39">
        <v>22.091434031467386</v>
      </c>
      <c r="CV97" s="39">
        <v>22.184281065117595</v>
      </c>
      <c r="CW97" s="39">
        <v>0</v>
      </c>
      <c r="CX97" s="31">
        <v>60.752068519999987</v>
      </c>
      <c r="CY97" s="31">
        <v>41.034714770000001</v>
      </c>
      <c r="CZ97" s="31">
        <v>51.368400899999997</v>
      </c>
      <c r="DA97" s="31">
        <v>50.457567230000009</v>
      </c>
      <c r="DB97" s="31">
        <v>0</v>
      </c>
      <c r="DC97" s="39">
        <v>3.6663987551149746</v>
      </c>
      <c r="DD97" s="39">
        <v>2.3670773803490111</v>
      </c>
      <c r="DE97" s="39">
        <v>2.8479246600740238</v>
      </c>
      <c r="DF97" s="39">
        <v>2.6006280685768939</v>
      </c>
      <c r="DG97" s="39">
        <v>0</v>
      </c>
      <c r="DH97" s="39">
        <v>51.011451055400741</v>
      </c>
      <c r="DI97" s="39">
        <v>51.340793177349532</v>
      </c>
      <c r="DJ97" s="39">
        <v>66.620779630210848</v>
      </c>
      <c r="DK97" s="39">
        <v>66.629477144656093</v>
      </c>
      <c r="DL97" s="39">
        <v>0</v>
      </c>
      <c r="DM97" s="24">
        <v>20114.061000000002</v>
      </c>
      <c r="DN97" s="24">
        <v>20671.384999999998</v>
      </c>
      <c r="DO97" s="24">
        <v>21231.893</v>
      </c>
      <c r="DP97" s="24">
        <v>21813.359</v>
      </c>
      <c r="DQ97" s="24">
        <v>22673.761999999999</v>
      </c>
      <c r="DR97" s="24">
        <v>23251.485000000001</v>
      </c>
      <c r="DS97" s="24">
        <v>20392.723000000002</v>
      </c>
      <c r="DT97" s="24">
        <v>20951.638999999999</v>
      </c>
      <c r="DU97" s="24">
        <v>21522.626</v>
      </c>
      <c r="DV97" s="24">
        <v>22100.683500000003</v>
      </c>
      <c r="DW97" s="24">
        <v>0</v>
      </c>
      <c r="DX97" s="24">
        <v>25160</v>
      </c>
      <c r="DY97" s="24">
        <v>25898</v>
      </c>
      <c r="DZ97" s="24">
        <v>20282</v>
      </c>
      <c r="EA97" s="24">
        <v>34423</v>
      </c>
      <c r="EB97" s="28">
        <v>34926</v>
      </c>
      <c r="EC97" s="28">
        <v>36784</v>
      </c>
      <c r="ED97" s="24">
        <v>25120</v>
      </c>
      <c r="EE97" s="24">
        <v>25869</v>
      </c>
      <c r="EF97" s="24">
        <v>20252</v>
      </c>
      <c r="EG97" s="24">
        <v>25010</v>
      </c>
      <c r="EH97" s="24">
        <v>34375</v>
      </c>
      <c r="EI97" s="24">
        <v>36226</v>
      </c>
      <c r="EJ97" s="24">
        <v>40</v>
      </c>
      <c r="EK97" s="24">
        <v>29</v>
      </c>
      <c r="EL97" s="24">
        <v>30</v>
      </c>
      <c r="EM97" s="24">
        <v>9413</v>
      </c>
      <c r="EN97" s="24">
        <v>551</v>
      </c>
      <c r="EO97" s="24">
        <v>558</v>
      </c>
      <c r="EP97" s="24">
        <v>0</v>
      </c>
      <c r="EQ97" s="24">
        <v>0</v>
      </c>
      <c r="ER97" s="24">
        <v>0</v>
      </c>
      <c r="ES97" s="24">
        <v>0</v>
      </c>
      <c r="ET97" s="24">
        <v>0</v>
      </c>
      <c r="EU97" s="24">
        <v>0</v>
      </c>
      <c r="EV97">
        <v>21.31</v>
      </c>
      <c r="EW97">
        <v>29.88</v>
      </c>
      <c r="EX97">
        <v>35.49</v>
      </c>
      <c r="EY97">
        <v>37.69</v>
      </c>
      <c r="EZ97">
        <v>38.07</v>
      </c>
      <c r="FA97">
        <v>39.6</v>
      </c>
      <c r="FB97">
        <v>8.4</v>
      </c>
      <c r="FC97">
        <v>1.8</v>
      </c>
      <c r="FD97">
        <v>57</v>
      </c>
      <c r="FE97">
        <v>1.98</v>
      </c>
      <c r="FF97">
        <v>0.91200000000000003</v>
      </c>
      <c r="FG97">
        <v>8.9930000000000003</v>
      </c>
      <c r="FH97" s="22" t="s">
        <v>186</v>
      </c>
      <c r="FI97" s="43">
        <v>886.13777448735129</v>
      </c>
      <c r="FJ97" s="43">
        <v>894.31780130999982</v>
      </c>
      <c r="FK97" s="43">
        <v>906.38329320000003</v>
      </c>
      <c r="FL97" s="43">
        <v>933.15239999999994</v>
      </c>
      <c r="FM97" s="43">
        <v>884.84999999999991</v>
      </c>
      <c r="FN97" s="23">
        <v>105.45646169</v>
      </c>
      <c r="FO97" s="23">
        <v>120.70485489000002</v>
      </c>
      <c r="FP97" s="23">
        <v>159.07170993000003</v>
      </c>
      <c r="FQ97" s="23">
        <v>175.95001024999996</v>
      </c>
      <c r="FR97" s="23">
        <v>338.09287816999989</v>
      </c>
      <c r="FS97" s="23">
        <v>359.80557781999994</v>
      </c>
      <c r="FT97" s="23">
        <v>506.74456258000009</v>
      </c>
      <c r="FU97" s="23">
        <v>538.92350897000017</v>
      </c>
      <c r="FV97" s="14">
        <v>443.54933985999992</v>
      </c>
      <c r="FW97" s="14">
        <v>480.51043270999998</v>
      </c>
      <c r="FX97" s="14">
        <v>665.81627251000009</v>
      </c>
      <c r="FY97" s="14">
        <v>714.87351922000016</v>
      </c>
      <c r="FZ97" s="102">
        <v>538.41893821763585</v>
      </c>
      <c r="GA97" s="102">
        <v>572.97204491696505</v>
      </c>
      <c r="GB97" s="102">
        <v>783.74642304384747</v>
      </c>
      <c r="GC97" s="102">
        <v>803.71800018866179</v>
      </c>
      <c r="GD97" s="102">
        <v>410.40667209806423</v>
      </c>
      <c r="GE97" s="102">
        <v>429.04071100674184</v>
      </c>
      <c r="GF97" s="102">
        <v>596.49974732786234</v>
      </c>
      <c r="GG97" s="102">
        <v>605.90092266479178</v>
      </c>
    </row>
    <row r="98" spans="1:189" x14ac:dyDescent="0.35">
      <c r="A98" t="e">
        <v>#REF!</v>
      </c>
      <c r="B98" s="22" t="s">
        <v>219</v>
      </c>
      <c r="C98" s="22" t="s">
        <v>181</v>
      </c>
      <c r="D98" s="22" t="s">
        <v>538</v>
      </c>
      <c r="E98" s="22" t="s">
        <v>453</v>
      </c>
      <c r="F98" s="22" t="s">
        <v>220</v>
      </c>
      <c r="G98" s="24">
        <v>8278.2123144059096</v>
      </c>
      <c r="H98" s="24">
        <v>9420.43125824667</v>
      </c>
      <c r="I98" s="24">
        <v>9204.1403831750704</v>
      </c>
      <c r="J98" s="24">
        <v>9838.7115294586292</v>
      </c>
      <c r="K98" s="24">
        <v>10419.541202038201</v>
      </c>
      <c r="L98" s="24">
        <v>8383.6055453380304</v>
      </c>
      <c r="M98" s="24">
        <v>8687.6646717049298</v>
      </c>
      <c r="N98" s="24">
        <v>8465.2788013153695</v>
      </c>
      <c r="O98" s="24">
        <v>8745.2781366197796</v>
      </c>
      <c r="P98" s="24">
        <v>8958.0588418709594</v>
      </c>
      <c r="Q98" s="43">
        <v>10778.153647678902</v>
      </c>
      <c r="R98" s="43">
        <v>11169.058964518845</v>
      </c>
      <c r="S98" s="43">
        <v>10883.154640040653</v>
      </c>
      <c r="T98" s="43">
        <v>11243.128143187767</v>
      </c>
      <c r="U98" s="43">
        <v>11516.683849268666</v>
      </c>
      <c r="V98" s="23">
        <v>537.15929021041029</v>
      </c>
      <c r="W98" s="23">
        <v>589.46589190157692</v>
      </c>
      <c r="X98" s="23">
        <v>556.5780660292686</v>
      </c>
      <c r="Y98" s="23">
        <v>576.52367824210796</v>
      </c>
      <c r="Z98" s="23">
        <v>592.10312197208839</v>
      </c>
      <c r="AA98" s="23">
        <v>543.99807991165551</v>
      </c>
      <c r="AB98" s="23">
        <v>543.61439130139183</v>
      </c>
      <c r="AC98" s="23">
        <v>511.89880939314401</v>
      </c>
      <c r="AD98" s="23">
        <v>512.45123952239192</v>
      </c>
      <c r="AE98" s="23">
        <v>509.05260646638948</v>
      </c>
      <c r="AF98" s="39">
        <v>699.37628358369022</v>
      </c>
      <c r="AG98" s="39">
        <v>698.88300479428131</v>
      </c>
      <c r="AH98" s="39">
        <v>658.10873255735237</v>
      </c>
      <c r="AI98" s="39">
        <v>658.81894927502128</v>
      </c>
      <c r="AJ98" s="39">
        <v>654.4495894486821</v>
      </c>
      <c r="AP98" s="39">
        <v>0</v>
      </c>
      <c r="AQ98" s="39">
        <v>0</v>
      </c>
      <c r="AR98" s="39">
        <v>0</v>
      </c>
      <c r="AS98" s="39">
        <v>0</v>
      </c>
      <c r="AT98" s="39">
        <v>0</v>
      </c>
      <c r="AZ98" s="82">
        <v>44.393250050456565</v>
      </c>
      <c r="BA98" s="82">
        <v>44.393250050456565</v>
      </c>
      <c r="BB98" s="82">
        <v>44.393250050456565</v>
      </c>
      <c r="BC98" s="82">
        <v>44.393250050456565</v>
      </c>
      <c r="BD98" s="23"/>
      <c r="BE98" s="39">
        <v>53.888405208180927</v>
      </c>
      <c r="BF98" s="39">
        <v>52.935565037505803</v>
      </c>
      <c r="BG98" s="39">
        <v>52.256233995563491</v>
      </c>
      <c r="BH98" s="39">
        <v>49.910443166727305</v>
      </c>
      <c r="BI98" s="39">
        <v>0</v>
      </c>
      <c r="BJ98" s="84">
        <v>9.7665150111004451</v>
      </c>
      <c r="BK98" s="84">
        <v>9.7665150111004451</v>
      </c>
      <c r="BL98" s="84">
        <v>9.7665150111004451</v>
      </c>
      <c r="BM98" s="84">
        <v>9.7665150111004451</v>
      </c>
      <c r="BN98" s="23"/>
      <c r="BO98" s="39">
        <v>11.855449145799804</v>
      </c>
      <c r="BP98" s="39">
        <v>11.645824308251278</v>
      </c>
      <c r="BQ98" s="39">
        <v>11.496371479023969</v>
      </c>
      <c r="BR98" s="39">
        <v>10.980297496680008</v>
      </c>
      <c r="BS98" s="39">
        <v>0</v>
      </c>
      <c r="BT98" s="84">
        <v>21.752692524723717</v>
      </c>
      <c r="BU98" s="84">
        <v>21.752692524723717</v>
      </c>
      <c r="BV98" s="84">
        <v>21.752692524723717</v>
      </c>
      <c r="BW98" s="84">
        <v>21.752692524723717</v>
      </c>
      <c r="BX98" s="23"/>
      <c r="BY98" s="39">
        <v>26.405318552008655</v>
      </c>
      <c r="BZ98" s="39">
        <v>25.938426868377846</v>
      </c>
      <c r="CA98" s="39">
        <v>25.605554657826112</v>
      </c>
      <c r="CB98" s="39">
        <v>24.456117151696379</v>
      </c>
      <c r="CC98" s="39">
        <v>0</v>
      </c>
      <c r="CD98" s="84">
        <v>12.874042514632404</v>
      </c>
      <c r="CE98" s="84">
        <v>12.874042514632404</v>
      </c>
      <c r="CF98" s="84">
        <v>12.874042514632404</v>
      </c>
      <c r="CG98" s="84">
        <v>12.874042514632404</v>
      </c>
      <c r="CH98" s="23"/>
      <c r="CI98" s="39">
        <v>15.627637510372468</v>
      </c>
      <c r="CJ98" s="39">
        <v>15.351313860876683</v>
      </c>
      <c r="CK98" s="39">
        <v>15.154307858713413</v>
      </c>
      <c r="CL98" s="39">
        <v>14.474028518350918</v>
      </c>
      <c r="CM98" s="39">
        <v>0</v>
      </c>
      <c r="CN98" s="84">
        <v>15.981570018164362</v>
      </c>
      <c r="CO98" s="84">
        <v>15.981570018164362</v>
      </c>
      <c r="CP98" s="84">
        <v>15.981570018164362</v>
      </c>
      <c r="CQ98" s="84">
        <v>15.981570018164362</v>
      </c>
      <c r="CR98" s="23"/>
      <c r="CS98" s="39">
        <v>19.399825874945133</v>
      </c>
      <c r="CT98" s="39">
        <v>19.056803413502088</v>
      </c>
      <c r="CU98" s="39">
        <v>18.812244238402855</v>
      </c>
      <c r="CV98" s="39">
        <v>17.967759540021827</v>
      </c>
      <c r="CW98" s="39">
        <v>0</v>
      </c>
      <c r="CX98" s="31" t="e">
        <v>#N/A</v>
      </c>
      <c r="CY98" s="31" t="e">
        <v>#N/A</v>
      </c>
      <c r="CZ98" s="31" t="e">
        <v>#N/A</v>
      </c>
      <c r="DA98" s="31" t="e">
        <v>#N/A</v>
      </c>
      <c r="DB98" s="31" t="e">
        <v>#N/A</v>
      </c>
      <c r="DC98" s="39">
        <v>0</v>
      </c>
      <c r="DD98" s="39">
        <v>0</v>
      </c>
      <c r="DE98" s="39">
        <v>0</v>
      </c>
      <c r="DF98" s="39">
        <v>0</v>
      </c>
      <c r="DG98" s="39">
        <v>0</v>
      </c>
      <c r="DH98" s="39">
        <v>53.888405208180927</v>
      </c>
      <c r="DI98" s="39">
        <v>52.935565037505803</v>
      </c>
      <c r="DJ98" s="39">
        <v>52.256233995563491</v>
      </c>
      <c r="DK98" s="39">
        <v>49.910443166727305</v>
      </c>
      <c r="DL98" s="39">
        <v>0</v>
      </c>
      <c r="DM98" s="24">
        <v>15132.447</v>
      </c>
      <c r="DN98" s="24">
        <v>15689.74</v>
      </c>
      <c r="DO98" s="24">
        <v>16272.861000000001</v>
      </c>
      <c r="DP98" s="24">
        <v>16801.169999999998</v>
      </c>
      <c r="DQ98" s="24">
        <v>17597.510999999999</v>
      </c>
      <c r="DR98" s="24">
        <v>18143.378000000001</v>
      </c>
      <c r="DS98" s="24"/>
      <c r="DT98" s="24"/>
      <c r="DU98" s="24"/>
      <c r="DV98" s="24"/>
      <c r="DW98" s="24"/>
      <c r="DX98" s="24">
        <v>33099</v>
      </c>
      <c r="DY98" s="24">
        <v>35671</v>
      </c>
      <c r="DZ98" s="24">
        <v>24449</v>
      </c>
      <c r="EA98" s="24">
        <v>30062</v>
      </c>
      <c r="EB98" s="28">
        <v>34601</v>
      </c>
      <c r="EC98" s="28">
        <v>35998</v>
      </c>
      <c r="ED98" s="24">
        <v>16738</v>
      </c>
      <c r="EE98" s="24">
        <v>17882</v>
      </c>
      <c r="EF98" s="24">
        <v>11220</v>
      </c>
      <c r="EG98" s="24">
        <v>13804</v>
      </c>
      <c r="EH98" s="24">
        <v>16023</v>
      </c>
      <c r="EI98" s="24">
        <v>16736</v>
      </c>
      <c r="EJ98" s="24">
        <v>16361</v>
      </c>
      <c r="EK98" s="24">
        <v>17789</v>
      </c>
      <c r="EL98" s="24">
        <v>13229</v>
      </c>
      <c r="EM98" s="24">
        <v>16258</v>
      </c>
      <c r="EN98" s="24">
        <v>18578</v>
      </c>
      <c r="EO98" s="24">
        <v>19262</v>
      </c>
      <c r="EP98" s="24">
        <v>0</v>
      </c>
      <c r="EQ98" s="24">
        <v>0</v>
      </c>
      <c r="ER98" s="24">
        <v>0</v>
      </c>
      <c r="ES98" s="24">
        <v>0</v>
      </c>
      <c r="ET98" s="24">
        <v>0</v>
      </c>
      <c r="EU98" s="24">
        <v>0</v>
      </c>
      <c r="EV98">
        <v>12.37</v>
      </c>
      <c r="EW98">
        <v>17.37</v>
      </c>
      <c r="EX98">
        <v>21.17</v>
      </c>
      <c r="EY98">
        <v>24.65</v>
      </c>
      <c r="EZ98">
        <v>25.61</v>
      </c>
      <c r="FA98">
        <v>26.79</v>
      </c>
      <c r="FB98">
        <v>0.1</v>
      </c>
      <c r="FC98">
        <v>0</v>
      </c>
      <c r="FD98">
        <v>33</v>
      </c>
      <c r="FE98">
        <v>8.6999999999999993</v>
      </c>
      <c r="FF98">
        <v>0.23200000000000001</v>
      </c>
      <c r="FG98">
        <v>1.129</v>
      </c>
      <c r="FH98" s="22" t="s">
        <v>220</v>
      </c>
      <c r="FI98" s="43">
        <v>667.63804927129206</v>
      </c>
      <c r="FJ98" s="43">
        <v>679.68152899559982</v>
      </c>
      <c r="FK98" s="43">
        <v>635.64542640000002</v>
      </c>
      <c r="FL98" s="43">
        <v>652.08240000000001</v>
      </c>
      <c r="FM98" s="43">
        <v>624.59999999999991</v>
      </c>
      <c r="FN98" s="23"/>
      <c r="FO98" s="23"/>
      <c r="FP98" s="23"/>
      <c r="FQ98" s="23"/>
      <c r="FR98" s="23"/>
      <c r="FS98" s="23"/>
      <c r="FT98" s="23"/>
      <c r="FU98" s="23"/>
      <c r="FV98" s="14">
        <v>0</v>
      </c>
      <c r="FW98" s="14">
        <v>0</v>
      </c>
      <c r="FX98" s="14">
        <v>0</v>
      </c>
      <c r="FY98" s="14">
        <v>0</v>
      </c>
      <c r="FZ98" s="102">
        <v>0</v>
      </c>
      <c r="GA98" s="102">
        <v>0</v>
      </c>
      <c r="GB98" s="102">
        <v>0</v>
      </c>
      <c r="GC98" s="102">
        <v>0</v>
      </c>
      <c r="GD98" s="102">
        <v>0</v>
      </c>
      <c r="GE98" s="102">
        <v>0</v>
      </c>
      <c r="GF98" s="102">
        <v>0</v>
      </c>
      <c r="GG98" s="102">
        <v>0</v>
      </c>
    </row>
    <row r="99" spans="1:189" x14ac:dyDescent="0.35">
      <c r="A99" t="e">
        <v>#REF!</v>
      </c>
      <c r="B99" s="22" t="s">
        <v>227</v>
      </c>
      <c r="C99" s="22" t="s">
        <v>181</v>
      </c>
      <c r="D99" s="22" t="s">
        <v>538</v>
      </c>
      <c r="E99" s="22" t="s">
        <v>453</v>
      </c>
      <c r="F99" s="22" t="s">
        <v>228</v>
      </c>
      <c r="G99" s="24">
        <v>7029.2157664636698</v>
      </c>
      <c r="H99" s="24">
        <v>6992.6540192887605</v>
      </c>
      <c r="I99" s="24">
        <v>7486.0315618688501</v>
      </c>
      <c r="J99" s="24">
        <v>8443.1121432384389</v>
      </c>
      <c r="K99" s="24">
        <v>8341.2252414569302</v>
      </c>
      <c r="L99" s="24">
        <v>6537.58542269191</v>
      </c>
      <c r="M99" s="24">
        <v>6859.41984924811</v>
      </c>
      <c r="N99" s="24">
        <v>7007.7401637194098</v>
      </c>
      <c r="O99" s="24">
        <v>7427.6137612034299</v>
      </c>
      <c r="P99" s="24">
        <v>7859.1987176575003</v>
      </c>
      <c r="Q99" s="43">
        <v>8404.8682621741991</v>
      </c>
      <c r="R99" s="43">
        <v>8818.6259085444144</v>
      </c>
      <c r="S99" s="43">
        <v>9009.309872597647</v>
      </c>
      <c r="T99" s="43">
        <v>9549.108903195287</v>
      </c>
      <c r="U99" s="43">
        <v>10103.96432280356</v>
      </c>
      <c r="V99" s="23">
        <v>873.55488723530152</v>
      </c>
      <c r="W99" s="23">
        <v>848.30453459450553</v>
      </c>
      <c r="X99" s="23">
        <v>886.69951150819384</v>
      </c>
      <c r="Y99" s="23">
        <v>976.66618312964226</v>
      </c>
      <c r="Z99" s="23">
        <v>942.64990157953559</v>
      </c>
      <c r="AA99" s="23">
        <v>812.45758935977312</v>
      </c>
      <c r="AB99" s="23">
        <v>832.14140821979129</v>
      </c>
      <c r="AC99" s="23">
        <v>830.04723244783088</v>
      </c>
      <c r="AD99" s="23">
        <v>859.19730294300007</v>
      </c>
      <c r="AE99" s="23">
        <v>888.17561967668883</v>
      </c>
      <c r="AF99" s="39">
        <v>1044.5139245860557</v>
      </c>
      <c r="AG99" s="39">
        <v>1069.8198890543306</v>
      </c>
      <c r="AH99" s="39">
        <v>1067.127569131432</v>
      </c>
      <c r="AI99" s="39">
        <v>1104.6035616430688</v>
      </c>
      <c r="AJ99" s="39">
        <v>1141.8587436190965</v>
      </c>
      <c r="AK99" s="23">
        <v>433.05812788000003</v>
      </c>
      <c r="AL99" s="23">
        <v>413.45367821999997</v>
      </c>
      <c r="AM99" s="23">
        <v>457.34624263999996</v>
      </c>
      <c r="AN99" s="23">
        <v>468.08910837999991</v>
      </c>
      <c r="AO99" s="23">
        <v>0</v>
      </c>
      <c r="AP99" s="39">
        <v>525.6837885797836</v>
      </c>
      <c r="AQ99" s="39">
        <v>493.01197926565669</v>
      </c>
      <c r="AR99" s="39">
        <v>538.35193965803819</v>
      </c>
      <c r="AS99" s="39">
        <v>526.26322276946632</v>
      </c>
      <c r="AT99" s="39">
        <v>0</v>
      </c>
      <c r="AU99" s="23">
        <v>6.0889463399999997</v>
      </c>
      <c r="AV99" s="23">
        <v>5.7261919999999993</v>
      </c>
      <c r="AW99" s="23">
        <v>6.0378646899999993</v>
      </c>
      <c r="AX99" s="23">
        <v>5.5553202600000002</v>
      </c>
      <c r="AY99" s="23">
        <v>0</v>
      </c>
      <c r="AZ99" s="23">
        <v>53.818244929999977</v>
      </c>
      <c r="BA99" s="23">
        <v>50.157581329999992</v>
      </c>
      <c r="BB99" s="23">
        <v>54.171386719999987</v>
      </c>
      <c r="BC99" s="23">
        <v>54.146717070000001</v>
      </c>
      <c r="BD99" s="23">
        <v>0</v>
      </c>
      <c r="BE99" s="39">
        <v>65.329287382308706</v>
      </c>
      <c r="BF99" s="39">
        <v>59.809090472097452</v>
      </c>
      <c r="BG99" s="39">
        <v>63.766285574654979</v>
      </c>
      <c r="BH99" s="39">
        <v>60.876071067459598</v>
      </c>
      <c r="BI99" s="39">
        <v>0</v>
      </c>
      <c r="BJ99" s="23">
        <v>9.0125212500000007</v>
      </c>
      <c r="BK99" s="23">
        <v>7.5622961000000002</v>
      </c>
      <c r="BL99" s="23">
        <v>7.9862912500000007</v>
      </c>
      <c r="BM99" s="23">
        <v>5.3787878499999993</v>
      </c>
      <c r="BN99" s="23">
        <v>0</v>
      </c>
      <c r="BO99" s="39">
        <v>10.940185647938304</v>
      </c>
      <c r="BP99" s="39">
        <v>9.0174613613429155</v>
      </c>
      <c r="BQ99" s="39">
        <v>9.400832420297851</v>
      </c>
      <c r="BR99" s="39">
        <v>6.0472636039979992</v>
      </c>
      <c r="BS99" s="39">
        <v>0</v>
      </c>
      <c r="BT99" s="23">
        <v>39.688298339999996</v>
      </c>
      <c r="BU99" s="23">
        <v>38.023233019999999</v>
      </c>
      <c r="BV99" s="23">
        <v>38.011418510000006</v>
      </c>
      <c r="BW99" s="23">
        <v>40.008845719999997</v>
      </c>
      <c r="BX99" s="23">
        <v>0</v>
      </c>
      <c r="BY99" s="39">
        <v>48.177123786572103</v>
      </c>
      <c r="BZ99" s="39">
        <v>45.339805537525578</v>
      </c>
      <c r="CA99" s="39">
        <v>44.744045049736677</v>
      </c>
      <c r="CB99" s="39">
        <v>44.981145066081595</v>
      </c>
      <c r="CC99" s="39">
        <v>0</v>
      </c>
      <c r="CD99" s="23">
        <v>5.1174233900000008</v>
      </c>
      <c r="CE99" s="23">
        <v>4.5720528200000006</v>
      </c>
      <c r="CF99" s="23">
        <v>8.1736738500000019</v>
      </c>
      <c r="CG99" s="23">
        <v>8.7590832499999998</v>
      </c>
      <c r="CH99" s="23">
        <v>0</v>
      </c>
      <c r="CI99" s="39">
        <v>6.2119755807179695</v>
      </c>
      <c r="CJ99" s="39">
        <v>5.4518243006074467</v>
      </c>
      <c r="CK99" s="39">
        <v>9.6214044437736685</v>
      </c>
      <c r="CL99" s="39">
        <v>9.8476621163099995</v>
      </c>
      <c r="CM99" s="39">
        <v>0</v>
      </c>
      <c r="CN99" s="23">
        <v>34.80105051000001</v>
      </c>
      <c r="CO99" s="23">
        <v>33.209224360000007</v>
      </c>
      <c r="CP99" s="23">
        <v>34.845812539999997</v>
      </c>
      <c r="CQ99" s="23">
        <v>37.363725409999994</v>
      </c>
      <c r="CR99" s="23">
        <v>0</v>
      </c>
      <c r="CS99" s="39">
        <v>42.244555409251113</v>
      </c>
      <c r="CT99" s="39">
        <v>39.599467350460927</v>
      </c>
      <c r="CU99" s="39">
        <v>41.017743278227343</v>
      </c>
      <c r="CV99" s="39">
        <v>42.007289203954791</v>
      </c>
      <c r="CW99" s="39">
        <v>0</v>
      </c>
      <c r="CX99" s="31">
        <v>34.724510640000005</v>
      </c>
      <c r="CY99" s="31">
        <v>29.161164289999999</v>
      </c>
      <c r="CZ99" s="31">
        <v>88.901777969999998</v>
      </c>
      <c r="DA99" s="31">
        <v>87.431164049999978</v>
      </c>
      <c r="DB99" s="31">
        <v>0</v>
      </c>
      <c r="DC99" s="39">
        <v>5.3024905170066363</v>
      </c>
      <c r="DD99" s="39">
        <v>4.2697280352628884</v>
      </c>
      <c r="DE99" s="39">
        <v>12.544378271018566</v>
      </c>
      <c r="DF99" s="39">
        <v>11.506260516672507</v>
      </c>
      <c r="DG99" s="39">
        <v>0</v>
      </c>
      <c r="DH99" s="39">
        <v>70.631777899315338</v>
      </c>
      <c r="DI99" s="39">
        <v>64.078818507360339</v>
      </c>
      <c r="DJ99" s="39">
        <v>76.310663845673545</v>
      </c>
      <c r="DK99" s="39">
        <v>72.382331584132103</v>
      </c>
      <c r="DL99" s="39">
        <v>0</v>
      </c>
      <c r="DM99" s="24">
        <v>7949.4049999999997</v>
      </c>
      <c r="DN99" s="24">
        <v>8143.9530000000004</v>
      </c>
      <c r="DO99" s="24">
        <v>8342.2360000000008</v>
      </c>
      <c r="DP99" s="24">
        <v>8542.9240000000009</v>
      </c>
      <c r="DQ99" s="24">
        <v>8848.6980000000003</v>
      </c>
      <c r="DR99" s="24">
        <v>9053.7990000000009</v>
      </c>
      <c r="DS99" s="24">
        <v>8046.679000000001</v>
      </c>
      <c r="DT99" s="24">
        <v>8243.0944999999992</v>
      </c>
      <c r="DU99" s="24">
        <v>8442.58</v>
      </c>
      <c r="DV99" s="24">
        <v>8644.8290000000015</v>
      </c>
      <c r="DW99" s="24">
        <v>0</v>
      </c>
      <c r="DX99" s="24">
        <v>13029</v>
      </c>
      <c r="DY99" s="24">
        <v>12656</v>
      </c>
      <c r="DZ99" s="24">
        <v>11458</v>
      </c>
      <c r="EA99" s="24">
        <v>11493</v>
      </c>
      <c r="EB99" s="28">
        <v>9876</v>
      </c>
      <c r="EC99" s="28">
        <v>32746</v>
      </c>
      <c r="ED99" s="24">
        <v>12335</v>
      </c>
      <c r="EE99" s="24">
        <v>11964</v>
      </c>
      <c r="EF99" s="24">
        <v>10798</v>
      </c>
      <c r="EG99" s="24">
        <v>10683</v>
      </c>
      <c r="EH99" s="24">
        <v>9300</v>
      </c>
      <c r="EI99" s="24">
        <v>18846</v>
      </c>
      <c r="EJ99" s="24">
        <v>694</v>
      </c>
      <c r="EK99" s="24">
        <v>692</v>
      </c>
      <c r="EL99" s="24">
        <v>660</v>
      </c>
      <c r="EM99" s="24">
        <v>810</v>
      </c>
      <c r="EN99" s="24">
        <v>576</v>
      </c>
      <c r="EO99" s="24">
        <v>13900</v>
      </c>
      <c r="EP99" s="24">
        <v>0</v>
      </c>
      <c r="EQ99" s="24">
        <v>0</v>
      </c>
      <c r="ER99" s="24">
        <v>0</v>
      </c>
      <c r="ES99" s="24">
        <v>0</v>
      </c>
      <c r="ET99" s="24">
        <v>0</v>
      </c>
      <c r="EU99" s="24">
        <v>0</v>
      </c>
      <c r="EV99">
        <v>24.54</v>
      </c>
      <c r="EW99">
        <v>29.63</v>
      </c>
      <c r="EX99">
        <v>39.61</v>
      </c>
      <c r="EY99">
        <v>42.75</v>
      </c>
      <c r="EZ99">
        <v>41.4</v>
      </c>
      <c r="FA99">
        <v>44.01</v>
      </c>
      <c r="FB99">
        <v>13.7</v>
      </c>
      <c r="FC99">
        <v>3</v>
      </c>
      <c r="FD99">
        <v>49</v>
      </c>
      <c r="FE99">
        <v>5.75</v>
      </c>
      <c r="FF99">
        <v>0.58499999999999996</v>
      </c>
      <c r="FG99">
        <v>3.9649999999999999</v>
      </c>
      <c r="FH99" s="22" t="s">
        <v>228</v>
      </c>
      <c r="FI99" s="43">
        <v>1031.804257964724</v>
      </c>
      <c r="FJ99" s="43">
        <v>1049.3328868703998</v>
      </c>
      <c r="FK99" s="43">
        <v>1047.6378324</v>
      </c>
      <c r="FL99" s="43">
        <v>1068.066</v>
      </c>
      <c r="FM99" s="43">
        <v>1051.4099999999999</v>
      </c>
      <c r="FN99" s="23">
        <v>41.178263319999999</v>
      </c>
      <c r="FO99" s="23">
        <v>36.535466809999996</v>
      </c>
      <c r="FP99" s="23">
        <v>67.842732779999977</v>
      </c>
      <c r="FQ99" s="23">
        <v>73.333024300000005</v>
      </c>
      <c r="FR99" s="23">
        <v>72.520865489999991</v>
      </c>
      <c r="FS99" s="23">
        <v>62.336721390000001</v>
      </c>
      <c r="FT99" s="23">
        <v>67.424902770000017</v>
      </c>
      <c r="FU99" s="23">
        <v>46.498701170000004</v>
      </c>
      <c r="FV99" s="14">
        <v>113.69912880999999</v>
      </c>
      <c r="FW99" s="14">
        <v>98.872188199999997</v>
      </c>
      <c r="FX99" s="14">
        <v>135.26763554999999</v>
      </c>
      <c r="FY99" s="14">
        <v>119.83172547000001</v>
      </c>
      <c r="FZ99" s="102">
        <v>138.01793556827957</v>
      </c>
      <c r="GA99" s="102">
        <v>117.89754394897668</v>
      </c>
      <c r="GB99" s="102">
        <v>159.22639606907322</v>
      </c>
      <c r="GC99" s="102">
        <v>134.72441231141161</v>
      </c>
      <c r="GD99" s="102">
        <v>88.032162122198841</v>
      </c>
      <c r="GE99" s="102">
        <v>74.331786152505117</v>
      </c>
      <c r="GF99" s="102">
        <v>79.367279761509636</v>
      </c>
      <c r="GG99" s="102">
        <v>52.277559751407601</v>
      </c>
    </row>
    <row r="100" spans="1:189" x14ac:dyDescent="0.35">
      <c r="A100" t="e">
        <v>#REF!</v>
      </c>
      <c r="B100" s="22" t="s">
        <v>205</v>
      </c>
      <c r="C100" s="22" t="s">
        <v>181</v>
      </c>
      <c r="D100" s="22" t="s">
        <v>538</v>
      </c>
      <c r="E100" s="22" t="s">
        <v>453</v>
      </c>
      <c r="F100" s="22" t="s">
        <v>206</v>
      </c>
      <c r="G100" s="24">
        <v>15017.3587506113</v>
      </c>
      <c r="H100" s="24">
        <v>15512.759174573001</v>
      </c>
      <c r="I100" s="24">
        <v>14235.4205052904</v>
      </c>
      <c r="J100" s="24">
        <v>16168.056388910101</v>
      </c>
      <c r="K100" s="24">
        <v>18406.835954669499</v>
      </c>
      <c r="L100" s="24">
        <v>18025.0400037281</v>
      </c>
      <c r="M100" s="24">
        <v>18442.825714287399</v>
      </c>
      <c r="N100" s="24">
        <v>18217.9112261181</v>
      </c>
      <c r="O100" s="24">
        <v>18651.029765156101</v>
      </c>
      <c r="P100" s="24">
        <v>19464.182832504797</v>
      </c>
      <c r="Q100" s="43">
        <v>23173.400706307544</v>
      </c>
      <c r="R100" s="43">
        <v>23710.51550206709</v>
      </c>
      <c r="S100" s="43">
        <v>23421.360329156338</v>
      </c>
      <c r="T100" s="43">
        <v>23978.187357356121</v>
      </c>
      <c r="U100" s="43">
        <v>25023.595404236294</v>
      </c>
      <c r="V100" s="23">
        <v>510.37999649846779</v>
      </c>
      <c r="W100" s="23">
        <v>512.21576378383998</v>
      </c>
      <c r="X100" s="23">
        <v>456.58192899510567</v>
      </c>
      <c r="Y100" s="23">
        <v>504.03778714310658</v>
      </c>
      <c r="Z100" s="23">
        <v>558.29860644822088</v>
      </c>
      <c r="AA100" s="23">
        <v>612.59905997870339</v>
      </c>
      <c r="AB100" s="23">
        <v>608.96362492753997</v>
      </c>
      <c r="AC100" s="23">
        <v>584.31495204453734</v>
      </c>
      <c r="AD100" s="23">
        <v>581.44427163290095</v>
      </c>
      <c r="AE100" s="23">
        <v>590.36904429433127</v>
      </c>
      <c r="AF100" s="39">
        <v>787.57126121538033</v>
      </c>
      <c r="AG100" s="39">
        <v>782.89746336722339</v>
      </c>
      <c r="AH100" s="39">
        <v>751.20856983476097</v>
      </c>
      <c r="AI100" s="39">
        <v>747.51795791573943</v>
      </c>
      <c r="AJ100" s="39">
        <v>758.99184829563592</v>
      </c>
      <c r="AK100" s="23">
        <v>1200.8391520600001</v>
      </c>
      <c r="AL100" s="23">
        <v>1223.9272682399999</v>
      </c>
      <c r="AM100" s="23">
        <v>1071.6151459</v>
      </c>
      <c r="AN100" s="23">
        <v>1428.1403551799997</v>
      </c>
      <c r="AO100" s="23">
        <v>0</v>
      </c>
      <c r="AP100" s="39">
        <v>1457.6834708544197</v>
      </c>
      <c r="AQ100" s="39">
        <v>1459.4399246610014</v>
      </c>
      <c r="AR100" s="39">
        <v>1261.4208636153774</v>
      </c>
      <c r="AS100" s="39">
        <v>1605.6296385217699</v>
      </c>
      <c r="AT100" s="39">
        <v>0</v>
      </c>
      <c r="AU100" s="23">
        <v>8.0889616000000011</v>
      </c>
      <c r="AV100" s="23">
        <v>7.9527258899999991</v>
      </c>
      <c r="AW100" s="23">
        <v>7.5695762599999998</v>
      </c>
      <c r="AX100" s="23">
        <v>9.0521831500000012</v>
      </c>
      <c r="AY100" s="23">
        <v>0</v>
      </c>
      <c r="AZ100" s="23">
        <v>40.811721800000001</v>
      </c>
      <c r="BA100" s="23">
        <v>40.412849430000001</v>
      </c>
      <c r="BB100" s="23">
        <v>34.370609280000004</v>
      </c>
      <c r="BC100" s="23">
        <v>44.522155760000004</v>
      </c>
      <c r="BD100" s="23">
        <v>0</v>
      </c>
      <c r="BE100" s="39">
        <v>49.540833327190299</v>
      </c>
      <c r="BF100" s="39">
        <v>48.189240862546242</v>
      </c>
      <c r="BG100" s="39">
        <v>40.45837146558037</v>
      </c>
      <c r="BH100" s="39">
        <v>50.055369277852805</v>
      </c>
      <c r="BI100" s="39">
        <v>0</v>
      </c>
      <c r="BJ100" s="23">
        <v>9.1171632200000001</v>
      </c>
      <c r="BK100" s="23">
        <v>9.3533126400000004</v>
      </c>
      <c r="BL100" s="23">
        <v>10.882707879999998</v>
      </c>
      <c r="BM100" s="23">
        <v>12.642436720000001</v>
      </c>
      <c r="BN100" s="23">
        <v>0</v>
      </c>
      <c r="BO100" s="39">
        <v>11.067209212888676</v>
      </c>
      <c r="BP100" s="39">
        <v>11.153111993559774</v>
      </c>
      <c r="BQ100" s="39">
        <v>12.810265723646738</v>
      </c>
      <c r="BR100" s="39">
        <v>14.2136387555616</v>
      </c>
      <c r="BS100" s="39">
        <v>0</v>
      </c>
      <c r="BT100" s="23">
        <v>6.2559686699999997</v>
      </c>
      <c r="BU100" s="23">
        <v>6.2455818999999995</v>
      </c>
      <c r="BV100" s="23">
        <v>5.61016782</v>
      </c>
      <c r="BW100" s="23">
        <v>6.2728493200000006</v>
      </c>
      <c r="BX100" s="23">
        <v>0</v>
      </c>
      <c r="BY100" s="39">
        <v>7.5940413075293076</v>
      </c>
      <c r="BZ100" s="39">
        <v>7.4473800969460413</v>
      </c>
      <c r="CA100" s="39">
        <v>6.6038472520730709</v>
      </c>
      <c r="CB100" s="39">
        <v>7.0524390334896001</v>
      </c>
      <c r="CC100" s="39">
        <v>0</v>
      </c>
      <c r="CD100" s="23">
        <v>25.438590109999996</v>
      </c>
      <c r="CE100" s="23">
        <v>24.813957639999998</v>
      </c>
      <c r="CF100" s="23">
        <v>17.877736080000002</v>
      </c>
      <c r="CG100" s="23">
        <v>25.606868490000004</v>
      </c>
      <c r="CH100" s="23">
        <v>0</v>
      </c>
      <c r="CI100" s="39">
        <v>30.879583049549783</v>
      </c>
      <c r="CJ100" s="39">
        <v>29.588752051205695</v>
      </c>
      <c r="CK100" s="39">
        <v>21.044261432663454</v>
      </c>
      <c r="CL100" s="39">
        <v>28.789290105937202</v>
      </c>
      <c r="CM100" s="39">
        <v>0</v>
      </c>
      <c r="CN100" s="23">
        <v>3.8755445599999994</v>
      </c>
      <c r="CO100" s="23">
        <v>3.84804448</v>
      </c>
      <c r="CP100" s="23">
        <v>3.4678815700000003</v>
      </c>
      <c r="CQ100" s="23">
        <v>3.9523330299999992</v>
      </c>
      <c r="CR100" s="23">
        <v>0</v>
      </c>
      <c r="CS100" s="39">
        <v>4.7044745634588496</v>
      </c>
      <c r="CT100" s="39">
        <v>4.5884995715955759</v>
      </c>
      <c r="CU100" s="39">
        <v>4.0821167764210218</v>
      </c>
      <c r="CV100" s="39">
        <v>4.4435289789683994</v>
      </c>
      <c r="CW100" s="39">
        <v>0</v>
      </c>
      <c r="CX100" s="31">
        <v>0</v>
      </c>
      <c r="CY100" s="31">
        <v>99.59975596999999</v>
      </c>
      <c r="CZ100" s="31">
        <v>123.45791117000002</v>
      </c>
      <c r="DA100" s="31">
        <v>86.790717450000017</v>
      </c>
      <c r="DB100" s="31">
        <v>0</v>
      </c>
      <c r="DC100" s="39">
        <v>0</v>
      </c>
      <c r="DD100" s="39">
        <v>3.9786723741475387</v>
      </c>
      <c r="DE100" s="39">
        <v>4.7305130944583444</v>
      </c>
      <c r="DF100" s="39">
        <v>3.0843947698461549</v>
      </c>
      <c r="DG100" s="39">
        <v>0</v>
      </c>
      <c r="DH100" s="39">
        <v>49.540833327190299</v>
      </c>
      <c r="DI100" s="39">
        <v>52.167913236693778</v>
      </c>
      <c r="DJ100" s="39">
        <v>45.188884560038716</v>
      </c>
      <c r="DK100" s="39">
        <v>53.139764047698961</v>
      </c>
      <c r="DL100" s="39">
        <v>0</v>
      </c>
      <c r="DM100" s="24">
        <v>28997.319</v>
      </c>
      <c r="DN100" s="24">
        <v>29850.437999999998</v>
      </c>
      <c r="DO100" s="24">
        <v>30720.752</v>
      </c>
      <c r="DP100" s="24">
        <v>31635.725999999999</v>
      </c>
      <c r="DQ100" s="24">
        <v>32969.517999999996</v>
      </c>
      <c r="DR100" s="24">
        <v>33897.353999999999</v>
      </c>
      <c r="DS100" s="24">
        <v>29423.878500000003</v>
      </c>
      <c r="DT100" s="24">
        <v>30285.595000000001</v>
      </c>
      <c r="DU100" s="24">
        <v>31178.239000000001</v>
      </c>
      <c r="DV100" s="24">
        <v>32077.072000000004</v>
      </c>
      <c r="DW100" s="24">
        <v>0</v>
      </c>
      <c r="DX100" s="24">
        <v>26043</v>
      </c>
      <c r="DY100" s="24">
        <v>25688</v>
      </c>
      <c r="DZ100" s="24">
        <v>27199</v>
      </c>
      <c r="EA100" s="24">
        <v>29183</v>
      </c>
      <c r="EB100" s="28">
        <v>30911</v>
      </c>
      <c r="EC100" s="28">
        <v>32720</v>
      </c>
      <c r="ED100" s="24">
        <v>4910</v>
      </c>
      <c r="EE100" s="24">
        <v>4713</v>
      </c>
      <c r="EF100" s="24">
        <v>4757</v>
      </c>
      <c r="EG100" s="24">
        <v>4797</v>
      </c>
      <c r="EH100" s="24">
        <v>4992</v>
      </c>
      <c r="EI100" s="24">
        <v>5331</v>
      </c>
      <c r="EJ100" s="24">
        <v>21133</v>
      </c>
      <c r="EK100" s="24">
        <v>20975</v>
      </c>
      <c r="EL100" s="24">
        <v>22442</v>
      </c>
      <c r="EM100" s="24">
        <v>24386</v>
      </c>
      <c r="EN100" s="24">
        <v>25919</v>
      </c>
      <c r="EO100" s="24">
        <v>27389</v>
      </c>
      <c r="EP100" s="24">
        <v>0</v>
      </c>
      <c r="EQ100" s="24">
        <v>0</v>
      </c>
      <c r="ER100" s="24">
        <v>0</v>
      </c>
      <c r="ES100" s="24">
        <v>0</v>
      </c>
      <c r="ET100" s="24">
        <v>0</v>
      </c>
      <c r="EU100" s="24">
        <v>0</v>
      </c>
      <c r="EV100">
        <v>23.3</v>
      </c>
      <c r="EW100">
        <v>30.67</v>
      </c>
      <c r="EX100">
        <v>40.270000000000003</v>
      </c>
      <c r="EY100">
        <v>43.4</v>
      </c>
      <c r="EZ100">
        <v>43.08</v>
      </c>
      <c r="FA100">
        <v>43.99</v>
      </c>
      <c r="FB100">
        <v>3.6</v>
      </c>
      <c r="FC100">
        <v>1</v>
      </c>
      <c r="FD100">
        <v>81</v>
      </c>
      <c r="FE100">
        <v>7.35</v>
      </c>
      <c r="FF100">
        <v>0.81399999999999995</v>
      </c>
      <c r="FG100">
        <v>5.6760000000000002</v>
      </c>
      <c r="FH100" s="22" t="s">
        <v>206</v>
      </c>
      <c r="FI100" s="43">
        <v>558.38818666326245</v>
      </c>
      <c r="FJ100" s="43">
        <v>584.28763018919983</v>
      </c>
      <c r="FK100" s="43">
        <v>541.47573360000001</v>
      </c>
      <c r="FL100" s="43">
        <v>505.92599999999999</v>
      </c>
      <c r="FM100" s="43">
        <v>458.03999999999996</v>
      </c>
      <c r="FN100" s="23">
        <v>448.86087242000002</v>
      </c>
      <c r="FO100" s="23">
        <v>391.01897438999998</v>
      </c>
      <c r="FP100" s="23">
        <v>209.85234520999998</v>
      </c>
      <c r="FQ100" s="23">
        <v>494.60609605000002</v>
      </c>
      <c r="FR100" s="23">
        <v>268.26230284999997</v>
      </c>
      <c r="FS100" s="23">
        <v>283.27063845999993</v>
      </c>
      <c r="FT100" s="23">
        <v>339.30366719999995</v>
      </c>
      <c r="FU100" s="23">
        <v>405.53235292999989</v>
      </c>
      <c r="FV100" s="14">
        <v>717.12317527000005</v>
      </c>
      <c r="FW100" s="14">
        <v>674.28961284999991</v>
      </c>
      <c r="FX100" s="14">
        <v>549.1560124099999</v>
      </c>
      <c r="FY100" s="14">
        <v>900.13844897999991</v>
      </c>
      <c r="FZ100" s="102">
        <v>870.50675968090491</v>
      </c>
      <c r="GA100" s="102">
        <v>804.03893868024386</v>
      </c>
      <c r="GB100" s="102">
        <v>646.42316234903353</v>
      </c>
      <c r="GC100" s="102">
        <v>1012.0076554192342</v>
      </c>
      <c r="GD100" s="102">
        <v>325.64021921417918</v>
      </c>
      <c r="GE100" s="102">
        <v>337.77863275096934</v>
      </c>
      <c r="GF100" s="102">
        <v>399.40152632671789</v>
      </c>
      <c r="GG100" s="102">
        <v>455.93191375214025</v>
      </c>
    </row>
    <row r="101" spans="1:189" x14ac:dyDescent="0.35">
      <c r="A101" t="e">
        <v>#REF!</v>
      </c>
      <c r="B101" s="22" t="s">
        <v>223</v>
      </c>
      <c r="C101" s="22" t="s">
        <v>181</v>
      </c>
      <c r="D101" s="22" t="s">
        <v>540</v>
      </c>
      <c r="E101" s="22" t="s">
        <v>453</v>
      </c>
      <c r="F101" s="22" t="s">
        <v>224</v>
      </c>
      <c r="G101" s="24">
        <v>21496.337948917499</v>
      </c>
      <c r="H101" s="24">
        <v>22600.896342939901</v>
      </c>
      <c r="I101" s="24">
        <v>11156.7579220385</v>
      </c>
      <c r="J101" s="24">
        <v>8969.5129333882596</v>
      </c>
      <c r="K101" s="24">
        <v>0</v>
      </c>
      <c r="L101" s="24">
        <v>15515.2019297883</v>
      </c>
      <c r="M101" s="24">
        <v>15704.5968097482</v>
      </c>
      <c r="N101" s="24">
        <v>15675.9625450404</v>
      </c>
      <c r="O101" s="24">
        <v>15879.7090011369</v>
      </c>
      <c r="P101" s="24">
        <v>0</v>
      </c>
      <c r="Q101" s="43">
        <v>19946.695889934064</v>
      </c>
      <c r="R101" s="43">
        <v>20190.186248020702</v>
      </c>
      <c r="S101" s="43">
        <v>20153.373387141222</v>
      </c>
      <c r="T101" s="43">
        <v>20415.314457376724</v>
      </c>
      <c r="U101" s="43">
        <v>0</v>
      </c>
      <c r="V101" s="23">
        <v>1111.8720918708423</v>
      </c>
      <c r="W101" s="23">
        <v>1124.5205537009117</v>
      </c>
      <c r="X101" s="23">
        <v>537.09023461144136</v>
      </c>
      <c r="Y101" s="23">
        <v>420.62270516110806</v>
      </c>
      <c r="Z101" s="23">
        <v>0</v>
      </c>
      <c r="AA101" s="23">
        <v>802.50506232578721</v>
      </c>
      <c r="AB101" s="23">
        <v>781.39121706402148</v>
      </c>
      <c r="AC101" s="23">
        <v>754.64632825318074</v>
      </c>
      <c r="AD101" s="23">
        <v>744.6743437278534</v>
      </c>
      <c r="AE101" s="23">
        <v>0</v>
      </c>
      <c r="AF101" s="39">
        <v>1031.7187298485567</v>
      </c>
      <c r="AG101" s="39">
        <v>1004.5742909679398</v>
      </c>
      <c r="AH101" s="39">
        <v>970.19045464185854</v>
      </c>
      <c r="AI101" s="39">
        <v>957.37024491168802</v>
      </c>
      <c r="AJ101" s="39">
        <v>0</v>
      </c>
      <c r="AP101" s="39">
        <v>0</v>
      </c>
      <c r="AQ101" s="39">
        <v>0</v>
      </c>
      <c r="AR101" s="39">
        <v>0</v>
      </c>
      <c r="AS101" s="39">
        <v>0</v>
      </c>
      <c r="AT101" s="39">
        <v>0</v>
      </c>
      <c r="AZ101" s="82">
        <v>40.210608947045621</v>
      </c>
      <c r="BA101" s="82">
        <v>40.210608947045621</v>
      </c>
      <c r="BB101" s="82">
        <v>40.210608947045621</v>
      </c>
      <c r="BC101" s="82">
        <v>40.210608947045621</v>
      </c>
      <c r="BD101" s="23"/>
      <c r="BE101" s="39">
        <v>48.811150031666003</v>
      </c>
      <c r="BF101" s="39">
        <v>47.948084510477393</v>
      </c>
      <c r="BG101" s="39">
        <v>47.332758648052717</v>
      </c>
      <c r="BH101" s="39">
        <v>45.207983426984448</v>
      </c>
      <c r="BI101" s="39">
        <v>0</v>
      </c>
      <c r="BJ101" s="84">
        <v>8.8463339683500362</v>
      </c>
      <c r="BK101" s="84">
        <v>8.8463339683500362</v>
      </c>
      <c r="BL101" s="84">
        <v>8.8463339683500362</v>
      </c>
      <c r="BM101" s="84">
        <v>8.8463339683500362</v>
      </c>
      <c r="BN101" s="23"/>
      <c r="BO101" s="39">
        <v>10.73845300696652</v>
      </c>
      <c r="BP101" s="39">
        <v>10.548578592305027</v>
      </c>
      <c r="BQ101" s="39">
        <v>10.413206902571599</v>
      </c>
      <c r="BR101" s="39">
        <v>9.945756353936579</v>
      </c>
      <c r="BS101" s="39">
        <v>0</v>
      </c>
      <c r="BT101" s="84">
        <v>19.703198384052353</v>
      </c>
      <c r="BU101" s="84">
        <v>19.703198384052353</v>
      </c>
      <c r="BV101" s="84">
        <v>19.703198384052353</v>
      </c>
      <c r="BW101" s="84">
        <v>19.703198384052353</v>
      </c>
      <c r="BX101" s="23"/>
      <c r="BY101" s="39">
        <v>23.917463515516339</v>
      </c>
      <c r="BZ101" s="39">
        <v>23.494561410133922</v>
      </c>
      <c r="CA101" s="39">
        <v>23.193051737545833</v>
      </c>
      <c r="CB101" s="39">
        <v>22.151911879222379</v>
      </c>
      <c r="CC101" s="39">
        <v>0</v>
      </c>
      <c r="CD101" s="84">
        <v>11.66107659464323</v>
      </c>
      <c r="CE101" s="84">
        <v>11.66107659464323</v>
      </c>
      <c r="CF101" s="84">
        <v>11.66107659464323</v>
      </c>
      <c r="CG101" s="84">
        <v>11.66107659464323</v>
      </c>
      <c r="CH101" s="23"/>
      <c r="CI101" s="39">
        <v>14.155233509183141</v>
      </c>
      <c r="CJ101" s="39">
        <v>13.904944508038446</v>
      </c>
      <c r="CK101" s="39">
        <v>13.726500007935289</v>
      </c>
      <c r="CL101" s="39">
        <v>13.110315193825491</v>
      </c>
      <c r="CM101" s="39">
        <v>0</v>
      </c>
      <c r="CN101" s="84">
        <v>14.475819220936422</v>
      </c>
      <c r="CO101" s="84">
        <v>14.475819220936422</v>
      </c>
      <c r="CP101" s="84">
        <v>14.475819220936422</v>
      </c>
      <c r="CQ101" s="84">
        <v>14.475819220936422</v>
      </c>
      <c r="CR101" s="23"/>
      <c r="CS101" s="39">
        <v>17.572014011399759</v>
      </c>
      <c r="CT101" s="39">
        <v>17.26131042377186</v>
      </c>
      <c r="CU101" s="39">
        <v>17.039793113298977</v>
      </c>
      <c r="CV101" s="39">
        <v>16.274874033714401</v>
      </c>
      <c r="CW101" s="39">
        <v>0</v>
      </c>
      <c r="CX101" s="31" t="e">
        <v>#N/A</v>
      </c>
      <c r="CY101" s="31" t="e">
        <v>#N/A</v>
      </c>
      <c r="CZ101" s="31" t="e">
        <v>#N/A</v>
      </c>
      <c r="DA101" s="31" t="e">
        <v>#N/A</v>
      </c>
      <c r="DB101" s="31" t="e">
        <v>#N/A</v>
      </c>
      <c r="DC101" s="39">
        <v>0</v>
      </c>
      <c r="DD101" s="39">
        <v>0</v>
      </c>
      <c r="DE101" s="39">
        <v>0</v>
      </c>
      <c r="DF101" s="39">
        <v>0</v>
      </c>
      <c r="DG101" s="39">
        <v>0</v>
      </c>
      <c r="DH101" s="39">
        <v>48.811150031666003</v>
      </c>
      <c r="DI101" s="39">
        <v>47.948084510477393</v>
      </c>
      <c r="DJ101" s="39">
        <v>47.332758648052717</v>
      </c>
      <c r="DK101" s="39">
        <v>45.207983426984448</v>
      </c>
      <c r="DL101" s="39">
        <v>0</v>
      </c>
      <c r="DM101" s="24">
        <v>18956.466</v>
      </c>
      <c r="DN101" s="24">
        <v>19710.46</v>
      </c>
      <c r="DO101" s="24">
        <v>20486.043000000001</v>
      </c>
      <c r="DP101" s="24">
        <v>21059.148000000001</v>
      </c>
      <c r="DQ101" s="24">
        <v>22125.249</v>
      </c>
      <c r="DR101" s="24">
        <v>23227.013999999999</v>
      </c>
      <c r="DS101" s="24"/>
      <c r="DT101" s="24"/>
      <c r="DU101" s="24"/>
      <c r="DV101" s="24"/>
      <c r="DW101" s="24"/>
      <c r="DX101" s="24">
        <v>37448</v>
      </c>
      <c r="DY101" s="24">
        <v>28278</v>
      </c>
      <c r="DZ101" s="24">
        <v>24073</v>
      </c>
      <c r="EA101" s="24">
        <v>23073</v>
      </c>
      <c r="EB101" s="28">
        <v>18659</v>
      </c>
      <c r="EC101" s="28">
        <v>18856</v>
      </c>
      <c r="ED101" s="24">
        <v>18817</v>
      </c>
      <c r="EE101" s="24">
        <v>16213</v>
      </c>
      <c r="EF101" s="24">
        <v>15304</v>
      </c>
      <c r="EG101" s="24">
        <v>14308</v>
      </c>
      <c r="EH101" s="24">
        <v>13121</v>
      </c>
      <c r="EI101" s="24">
        <v>13024</v>
      </c>
      <c r="EJ101" s="24">
        <v>18631</v>
      </c>
      <c r="EK101" s="24">
        <v>12065</v>
      </c>
      <c r="EL101" s="24">
        <v>8769</v>
      </c>
      <c r="EM101" s="24">
        <v>8765</v>
      </c>
      <c r="EN101" s="24">
        <v>5538</v>
      </c>
      <c r="EO101" s="24">
        <v>5832</v>
      </c>
      <c r="EP101" s="24">
        <v>0</v>
      </c>
      <c r="EQ101" s="24">
        <v>0</v>
      </c>
      <c r="ER101" s="24">
        <v>0</v>
      </c>
      <c r="ES101" s="24">
        <v>0</v>
      </c>
      <c r="ET101" s="24">
        <v>0</v>
      </c>
      <c r="EU101" s="24">
        <v>0</v>
      </c>
      <c r="EV101">
        <v>52.44</v>
      </c>
      <c r="EW101">
        <v>58.25</v>
      </c>
      <c r="EX101">
        <v>59.84</v>
      </c>
      <c r="EY101">
        <v>61.57</v>
      </c>
      <c r="EZ101">
        <v>61.6</v>
      </c>
      <c r="FA101">
        <v>64.13</v>
      </c>
      <c r="FB101">
        <v>6.9</v>
      </c>
      <c r="FC101">
        <v>1.4</v>
      </c>
      <c r="FD101">
        <v>58</v>
      </c>
      <c r="FE101">
        <v>14.3</v>
      </c>
      <c r="FF101">
        <v>11.856</v>
      </c>
      <c r="FG101">
        <v>14.189</v>
      </c>
      <c r="FH101" s="22" t="s">
        <v>224</v>
      </c>
      <c r="FI101" s="43">
        <v>995.38763709538091</v>
      </c>
      <c r="FJ101" s="43">
        <v>1168.5752603783997</v>
      </c>
      <c r="FK101" s="43">
        <v>918.15450480000004</v>
      </c>
      <c r="FL101" s="43">
        <v>629.59679999999992</v>
      </c>
      <c r="FM101" s="43">
        <v>0</v>
      </c>
      <c r="FN101" s="23"/>
      <c r="FO101" s="23"/>
      <c r="FP101" s="23"/>
      <c r="FQ101" s="23"/>
      <c r="FR101" s="23"/>
      <c r="FS101" s="23"/>
      <c r="FT101" s="23"/>
      <c r="FU101" s="23"/>
      <c r="FV101" s="14">
        <v>0</v>
      </c>
      <c r="FW101" s="14">
        <v>0</v>
      </c>
      <c r="FX101" s="14">
        <v>0</v>
      </c>
      <c r="FY101" s="14">
        <v>0</v>
      </c>
      <c r="FZ101" s="102">
        <v>0</v>
      </c>
      <c r="GA101" s="102">
        <v>0</v>
      </c>
      <c r="GB101" s="102">
        <v>0</v>
      </c>
      <c r="GC101" s="102">
        <v>0</v>
      </c>
      <c r="GD101" s="102">
        <v>0</v>
      </c>
      <c r="GE101" s="102">
        <v>0</v>
      </c>
      <c r="GF101" s="102">
        <v>0</v>
      </c>
      <c r="GG101" s="102">
        <v>0</v>
      </c>
    </row>
    <row r="102" spans="1:189" x14ac:dyDescent="0.35">
      <c r="A102" t="e">
        <v>#REF!</v>
      </c>
      <c r="B102" s="22" t="s">
        <v>195</v>
      </c>
      <c r="C102" s="22" t="s">
        <v>181</v>
      </c>
      <c r="D102" s="22" t="s">
        <v>538</v>
      </c>
      <c r="E102" s="22" t="s">
        <v>453</v>
      </c>
      <c r="F102" s="22" t="s">
        <v>196</v>
      </c>
      <c r="G102" s="24">
        <v>1670.67132781651</v>
      </c>
      <c r="H102" s="24">
        <v>1813.6096924999399</v>
      </c>
      <c r="I102" s="24">
        <v>1812.1708911906901</v>
      </c>
      <c r="J102" s="24">
        <v>2038.4149686068299</v>
      </c>
      <c r="K102" s="24">
        <v>2187.1945634860504</v>
      </c>
      <c r="L102" s="24">
        <v>1579.2646087779101</v>
      </c>
      <c r="M102" s="24">
        <v>1677.52729227233</v>
      </c>
      <c r="N102" s="24">
        <v>1687.44965295674</v>
      </c>
      <c r="O102" s="24">
        <v>1759.4276856343099</v>
      </c>
      <c r="P102" s="24">
        <v>1835.6413931875702</v>
      </c>
      <c r="Q102" s="43">
        <v>2030.3384399108809</v>
      </c>
      <c r="R102" s="43">
        <v>2156.667176969012</v>
      </c>
      <c r="S102" s="43">
        <v>2169.4235891625376</v>
      </c>
      <c r="T102" s="43">
        <v>2261.9601823098506</v>
      </c>
      <c r="U102" s="43">
        <v>2359.9422552528094</v>
      </c>
      <c r="V102" s="23">
        <v>683.32463275487351</v>
      </c>
      <c r="W102" s="23">
        <v>722.87535628402566</v>
      </c>
      <c r="X102" s="23">
        <v>704.03046283722063</v>
      </c>
      <c r="Y102" s="23">
        <v>772.1514505032842</v>
      </c>
      <c r="Z102" s="23">
        <v>808.27828149013499</v>
      </c>
      <c r="AA102" s="23">
        <v>645.93818715158841</v>
      </c>
      <c r="AB102" s="23">
        <v>668.63512259133995</v>
      </c>
      <c r="AC102" s="23">
        <v>655.57611920642273</v>
      </c>
      <c r="AD102" s="23">
        <v>666.47108682030398</v>
      </c>
      <c r="AE102" s="23">
        <v>678.3617221290998</v>
      </c>
      <c r="AF102" s="39">
        <v>830.43280010883177</v>
      </c>
      <c r="AG102" s="39">
        <v>859.61249566799665</v>
      </c>
      <c r="AH102" s="39">
        <v>842.82354439792334</v>
      </c>
      <c r="AI102" s="39">
        <v>856.83036214404183</v>
      </c>
      <c r="AJ102" s="39">
        <v>872.11723288642588</v>
      </c>
      <c r="AK102" s="23">
        <v>55.864759210000003</v>
      </c>
      <c r="AL102" s="23">
        <v>57.284205050000004</v>
      </c>
      <c r="AM102" s="23">
        <v>67.562271449999997</v>
      </c>
      <c r="AN102" s="23">
        <v>65.018042089999994</v>
      </c>
      <c r="AO102" s="23">
        <v>0</v>
      </c>
      <c r="AP102" s="39">
        <v>67.813525203590629</v>
      </c>
      <c r="AQ102" s="39">
        <v>68.307045746809592</v>
      </c>
      <c r="AR102" s="39">
        <v>79.528979341458879</v>
      </c>
      <c r="AS102" s="39">
        <v>73.098484360945193</v>
      </c>
      <c r="AT102" s="39">
        <v>0</v>
      </c>
      <c r="AU102" s="23">
        <v>3.3438422700000006</v>
      </c>
      <c r="AV102" s="23">
        <v>3.1585659999999995</v>
      </c>
      <c r="AW102" s="23">
        <v>3.7282428700000003</v>
      </c>
      <c r="AX102" s="23">
        <v>3.1896269300000006</v>
      </c>
      <c r="AY102" s="23">
        <v>0</v>
      </c>
      <c r="AZ102" s="23">
        <v>22.849361420000001</v>
      </c>
      <c r="BA102" s="23">
        <v>22.832550050000002</v>
      </c>
      <c r="BB102" s="23">
        <v>26.248020169999997</v>
      </c>
      <c r="BC102" s="23">
        <v>24.628835680000002</v>
      </c>
      <c r="BD102" s="23">
        <v>0</v>
      </c>
      <c r="BE102" s="39">
        <v>27.736551064624582</v>
      </c>
      <c r="BF102" s="39">
        <v>27.226074612022039</v>
      </c>
      <c r="BG102" s="39">
        <v>30.897099950213793</v>
      </c>
      <c r="BH102" s="39">
        <v>27.689707378310402</v>
      </c>
      <c r="BI102" s="39">
        <v>0</v>
      </c>
      <c r="BJ102" s="23">
        <v>7.3074704299999995</v>
      </c>
      <c r="BK102" s="23">
        <v>9.4026192900000005</v>
      </c>
      <c r="BL102" s="23">
        <v>17.0744738</v>
      </c>
      <c r="BM102" s="23">
        <v>12.47717005</v>
      </c>
      <c r="BN102" s="23">
        <v>0</v>
      </c>
      <c r="BO102" s="39">
        <v>8.8704460054415453</v>
      </c>
      <c r="BP102" s="39">
        <v>11.211906413317056</v>
      </c>
      <c r="BQ102" s="39">
        <v>20.098724405845608</v>
      </c>
      <c r="BR102" s="39">
        <v>14.027832743813999</v>
      </c>
      <c r="BS102" s="39">
        <v>0</v>
      </c>
      <c r="BT102" s="23">
        <v>6.7489688900000004</v>
      </c>
      <c r="BU102" s="23">
        <v>7.2404140200000002</v>
      </c>
      <c r="BV102" s="23">
        <v>7.1584172999999991</v>
      </c>
      <c r="BW102" s="23">
        <v>7.8777524099999994</v>
      </c>
      <c r="BX102" s="23">
        <v>0</v>
      </c>
      <c r="BY102" s="39">
        <v>8.1924880442040688</v>
      </c>
      <c r="BZ102" s="39">
        <v>8.6336415292539961</v>
      </c>
      <c r="CA102" s="39">
        <v>8.4263244759400671</v>
      </c>
      <c r="CB102" s="39">
        <v>8.8567994795147982</v>
      </c>
      <c r="CC102" s="39">
        <v>0</v>
      </c>
      <c r="CD102" s="23">
        <v>8.7929227399999998</v>
      </c>
      <c r="CE102" s="23">
        <v>6.1895155700000011</v>
      </c>
      <c r="CF102" s="23">
        <v>2.01512863</v>
      </c>
      <c r="CG102" s="23">
        <v>4.2739121499999992</v>
      </c>
      <c r="CH102" s="23">
        <v>0</v>
      </c>
      <c r="CI102" s="39">
        <v>10.67361779186688</v>
      </c>
      <c r="CJ102" s="39">
        <v>7.3805252743152154</v>
      </c>
      <c r="CK102" s="39">
        <v>2.3720505504948108</v>
      </c>
      <c r="CL102" s="39">
        <v>4.8050739520019992</v>
      </c>
      <c r="CM102" s="39">
        <v>0</v>
      </c>
      <c r="CN102" s="23">
        <v>5.1270674500000002</v>
      </c>
      <c r="CO102" s="23">
        <v>4.6153454399999996</v>
      </c>
      <c r="CP102" s="23">
        <v>4.5644502200000003</v>
      </c>
      <c r="CQ102" s="23">
        <v>5.0234608600000001</v>
      </c>
      <c r="CR102" s="23">
        <v>0</v>
      </c>
      <c r="CS102" s="39">
        <v>6.2236823832733412</v>
      </c>
      <c r="CT102" s="39">
        <v>5.5034474482492444</v>
      </c>
      <c r="CU102" s="39">
        <v>5.3729109377286557</v>
      </c>
      <c r="CV102" s="39">
        <v>5.6477765756808003</v>
      </c>
      <c r="CW102" s="39">
        <v>0</v>
      </c>
      <c r="CX102" s="31">
        <v>4.981452</v>
      </c>
      <c r="CY102" s="31">
        <v>3.4586158200000008</v>
      </c>
      <c r="CZ102" s="31">
        <v>0</v>
      </c>
      <c r="DA102" s="31">
        <v>0</v>
      </c>
      <c r="DB102" s="31">
        <v>0</v>
      </c>
      <c r="DC102" s="39">
        <v>2.5058592899549454</v>
      </c>
      <c r="DD102" s="39">
        <v>1.6651615542387859</v>
      </c>
      <c r="DE102" s="39">
        <v>0</v>
      </c>
      <c r="DF102" s="39">
        <v>0</v>
      </c>
      <c r="DG102" s="39">
        <v>0</v>
      </c>
      <c r="DH102" s="39">
        <v>30.242410354579526</v>
      </c>
      <c r="DI102" s="39">
        <v>28.891236166260825</v>
      </c>
      <c r="DJ102" s="39">
        <v>30.897099950213793</v>
      </c>
      <c r="DK102" s="39">
        <v>27.689707378310402</v>
      </c>
      <c r="DL102" s="39">
        <v>0</v>
      </c>
      <c r="DM102" s="24">
        <v>2413.1129999999998</v>
      </c>
      <c r="DN102" s="24">
        <v>2476.7179999999998</v>
      </c>
      <c r="DO102" s="24">
        <v>2541.049</v>
      </c>
      <c r="DP102" s="24">
        <v>2606.9409999999998</v>
      </c>
      <c r="DQ102" s="24">
        <v>2705.9920000000002</v>
      </c>
      <c r="DR102" s="24">
        <v>2773.1680000000001</v>
      </c>
      <c r="DS102" s="24">
        <v>2444.9155000000001</v>
      </c>
      <c r="DT102" s="24">
        <v>2508.8834999999999</v>
      </c>
      <c r="DU102" s="24">
        <v>2573.9949999999999</v>
      </c>
      <c r="DV102" s="24">
        <v>2639.9155000000001</v>
      </c>
      <c r="DW102" s="24">
        <v>0</v>
      </c>
      <c r="DX102" s="24">
        <v>4376</v>
      </c>
      <c r="DY102" s="24">
        <v>4508</v>
      </c>
      <c r="DZ102" s="24">
        <v>4585</v>
      </c>
      <c r="EA102" s="24">
        <v>4625</v>
      </c>
      <c r="EB102" s="28">
        <v>3883</v>
      </c>
      <c r="EC102" s="28">
        <v>4174</v>
      </c>
      <c r="ED102" s="24">
        <v>4027</v>
      </c>
      <c r="EE102" s="24">
        <v>4302</v>
      </c>
      <c r="EF102" s="24">
        <v>4378</v>
      </c>
      <c r="EG102" s="24">
        <v>4418</v>
      </c>
      <c r="EH102" s="24">
        <v>3685</v>
      </c>
      <c r="EI102" s="24">
        <v>3749</v>
      </c>
      <c r="EJ102" s="24">
        <v>349</v>
      </c>
      <c r="EK102" s="24">
        <v>206</v>
      </c>
      <c r="EL102" s="24">
        <v>207</v>
      </c>
      <c r="EM102" s="24">
        <v>207</v>
      </c>
      <c r="EN102" s="24">
        <v>198</v>
      </c>
      <c r="EO102" s="24">
        <v>425</v>
      </c>
      <c r="EP102" s="24">
        <v>0</v>
      </c>
      <c r="EQ102" s="24">
        <v>0</v>
      </c>
      <c r="ER102" s="24">
        <v>0</v>
      </c>
      <c r="ES102" s="24">
        <v>0</v>
      </c>
      <c r="ET102" s="24">
        <v>0</v>
      </c>
      <c r="EU102" s="24">
        <v>0</v>
      </c>
      <c r="EV102">
        <v>36.08</v>
      </c>
      <c r="EW102">
        <v>40.64</v>
      </c>
      <c r="EX102">
        <v>43.38</v>
      </c>
      <c r="EY102">
        <v>43.74</v>
      </c>
      <c r="EZ102">
        <v>45.71</v>
      </c>
      <c r="FA102">
        <v>46.15</v>
      </c>
      <c r="FB102">
        <v>0.2</v>
      </c>
      <c r="FC102">
        <v>0</v>
      </c>
      <c r="FD102">
        <v>48</v>
      </c>
      <c r="FE102">
        <v>11.55</v>
      </c>
      <c r="FF102">
        <v>0.77300000000000002</v>
      </c>
      <c r="FG102">
        <v>8.8810000000000002</v>
      </c>
      <c r="FH102" s="22" t="s">
        <v>196</v>
      </c>
      <c r="FI102" s="43">
        <v>813.30453274866488</v>
      </c>
      <c r="FJ102" s="43">
        <v>834.69661455599987</v>
      </c>
      <c r="FK102" s="43">
        <v>823.98481200000003</v>
      </c>
      <c r="FL102" s="43">
        <v>831.96719999999993</v>
      </c>
      <c r="FM102" s="43">
        <v>832.8</v>
      </c>
      <c r="FN102" s="23"/>
      <c r="FO102" s="23"/>
      <c r="FP102" s="23"/>
      <c r="FQ102" s="23"/>
      <c r="FR102" s="23">
        <v>17.866147730000002</v>
      </c>
      <c r="FS102" s="23">
        <v>23.590076399999997</v>
      </c>
      <c r="FT102" s="23">
        <v>43.949610180000001</v>
      </c>
      <c r="FU102" s="23">
        <v>32.938674610000007</v>
      </c>
      <c r="FV102" s="14">
        <v>17.866147730000002</v>
      </c>
      <c r="FW102" s="14">
        <v>23.590076399999997</v>
      </c>
      <c r="FX102" s="14">
        <v>43.949610180000001</v>
      </c>
      <c r="FY102" s="14">
        <v>32.938674610000007</v>
      </c>
      <c r="FZ102" s="102">
        <v>21.687490942636224</v>
      </c>
      <c r="GA102" s="102">
        <v>28.129367011710553</v>
      </c>
      <c r="GB102" s="102">
        <v>51.734016116629412</v>
      </c>
      <c r="GC102" s="102">
        <v>37.032293090530807</v>
      </c>
      <c r="GD102" s="102">
        <v>21.687490942636224</v>
      </c>
      <c r="GE102" s="102">
        <v>28.129367011710553</v>
      </c>
      <c r="GF102" s="102">
        <v>51.734016116629412</v>
      </c>
      <c r="GG102" s="102">
        <v>37.032293090530807</v>
      </c>
    </row>
    <row r="103" spans="1:189" x14ac:dyDescent="0.35">
      <c r="A103" t="e">
        <v>#REF!</v>
      </c>
      <c r="B103" s="22" t="s">
        <v>199</v>
      </c>
      <c r="C103" s="22" t="s">
        <v>181</v>
      </c>
      <c r="D103" s="22" t="s">
        <v>538</v>
      </c>
      <c r="E103" s="22" t="s">
        <v>453</v>
      </c>
      <c r="F103" s="22" t="s">
        <v>200</v>
      </c>
      <c r="G103" s="24">
        <v>3422.7548000000002</v>
      </c>
      <c r="H103" s="24">
        <v>3319.5965000000001</v>
      </c>
      <c r="I103" s="24">
        <v>3039.9825000000001</v>
      </c>
      <c r="J103" s="24">
        <v>3509</v>
      </c>
      <c r="K103" s="24">
        <v>4001.0469699999999</v>
      </c>
      <c r="L103" s="24">
        <v>3292.5715991351799</v>
      </c>
      <c r="M103" s="24">
        <v>3211.3340579282799</v>
      </c>
      <c r="N103" s="24">
        <v>3115.5562997914599</v>
      </c>
      <c r="O103" s="24">
        <v>3270.9201456690798</v>
      </c>
      <c r="P103" s="24">
        <v>3428.1894170464902</v>
      </c>
      <c r="Q103" s="43">
        <v>4233.0048091536146</v>
      </c>
      <c r="R103" s="43">
        <v>4128.5639815941031</v>
      </c>
      <c r="S103" s="43">
        <v>4005.4299209985493</v>
      </c>
      <c r="T103" s="43">
        <v>4205.1692089585449</v>
      </c>
      <c r="U103" s="43">
        <v>4407.358155205764</v>
      </c>
      <c r="V103" s="23">
        <v>700.0370393777057</v>
      </c>
      <c r="W103" s="23">
        <v>665.87844756843583</v>
      </c>
      <c r="X103" s="23">
        <v>597.52969189304781</v>
      </c>
      <c r="Y103" s="23">
        <v>675.66318584915973</v>
      </c>
      <c r="Z103" s="23">
        <v>754.53284291474449</v>
      </c>
      <c r="AA103" s="23">
        <v>673.41139195764492</v>
      </c>
      <c r="AB103" s="23">
        <v>644.16206521392746</v>
      </c>
      <c r="AC103" s="23">
        <v>612.38424757044993</v>
      </c>
      <c r="AD103" s="23">
        <v>629.82055465402436</v>
      </c>
      <c r="AE103" s="23">
        <v>646.50115989373785</v>
      </c>
      <c r="AF103" s="39">
        <v>865.75297601554405</v>
      </c>
      <c r="AG103" s="39">
        <v>828.14937741705592</v>
      </c>
      <c r="AH103" s="39">
        <v>787.29509350578769</v>
      </c>
      <c r="AI103" s="39">
        <v>809.71160580214473</v>
      </c>
      <c r="AJ103" s="39">
        <v>831.15657064902803</v>
      </c>
      <c r="AK103" s="23">
        <v>337.89669844999997</v>
      </c>
      <c r="AL103" s="23">
        <v>259.36690582</v>
      </c>
      <c r="AM103" s="23">
        <v>515.32805767000002</v>
      </c>
      <c r="AN103" s="23">
        <v>583.06704963000004</v>
      </c>
      <c r="AO103" s="23">
        <v>0</v>
      </c>
      <c r="AP103" s="39">
        <v>410.16853201521457</v>
      </c>
      <c r="AQ103" s="39">
        <v>309.27525459402693</v>
      </c>
      <c r="AR103" s="39">
        <v>606.60356102505727</v>
      </c>
      <c r="AS103" s="39">
        <v>655.53062255801638</v>
      </c>
      <c r="AT103" s="39">
        <v>0</v>
      </c>
      <c r="AU103" s="23">
        <v>10.352227209999999</v>
      </c>
      <c r="AV103" s="23">
        <v>8.4210033400000004</v>
      </c>
      <c r="AW103" s="23">
        <v>16.968326570000002</v>
      </c>
      <c r="AX103" s="23">
        <v>16.6163311</v>
      </c>
      <c r="AY103" s="23">
        <v>0</v>
      </c>
      <c r="AZ103" s="23">
        <v>69.108139039999998</v>
      </c>
      <c r="BA103" s="23">
        <v>52.026454929999986</v>
      </c>
      <c r="BB103" s="23">
        <v>101.29130554</v>
      </c>
      <c r="BC103" s="23">
        <v>112.27044678</v>
      </c>
      <c r="BD103" s="23">
        <v>0</v>
      </c>
      <c r="BE103" s="39">
        <v>83.889496613517863</v>
      </c>
      <c r="BF103" s="39">
        <v>62.037579710601854</v>
      </c>
      <c r="BG103" s="39">
        <v>119.23213907515922</v>
      </c>
      <c r="BH103" s="39">
        <v>126.22341790581839</v>
      </c>
      <c r="BI103" s="39">
        <v>0</v>
      </c>
      <c r="BJ103" s="23">
        <v>11.263571280000001</v>
      </c>
      <c r="BK103" s="23">
        <v>8.3793621800000011</v>
      </c>
      <c r="BL103" s="23">
        <v>5.54929118</v>
      </c>
      <c r="BM103" s="23">
        <v>7.3359535200000012</v>
      </c>
      <c r="BN103" s="23">
        <v>0</v>
      </c>
      <c r="BO103" s="39">
        <v>13.672706831286092</v>
      </c>
      <c r="BP103" s="39">
        <v>9.9917503482636914</v>
      </c>
      <c r="BQ103" s="39">
        <v>6.5321880709793687</v>
      </c>
      <c r="BR103" s="39">
        <v>8.2476658234656011</v>
      </c>
      <c r="BS103" s="39">
        <v>0</v>
      </c>
      <c r="BT103" s="23">
        <v>37.433173690000004</v>
      </c>
      <c r="BU103" s="23">
        <v>30.869654249999996</v>
      </c>
      <c r="BV103" s="23">
        <v>81.828850880000005</v>
      </c>
      <c r="BW103" s="23">
        <v>85.235837470000007</v>
      </c>
      <c r="BX103" s="23">
        <v>0</v>
      </c>
      <c r="BY103" s="39">
        <v>45.439656473500101</v>
      </c>
      <c r="BZ103" s="39">
        <v>36.809708421413184</v>
      </c>
      <c r="CA103" s="39">
        <v>96.322471869332631</v>
      </c>
      <c r="CB103" s="39">
        <v>95.8289473507716</v>
      </c>
      <c r="CC103" s="39">
        <v>0</v>
      </c>
      <c r="CD103" s="23">
        <v>20.411391649999999</v>
      </c>
      <c r="CE103" s="23">
        <v>12.77743594</v>
      </c>
      <c r="CF103" s="23">
        <v>13.913163270000002</v>
      </c>
      <c r="CG103" s="23">
        <v>19.698646580000005</v>
      </c>
      <c r="CH103" s="23">
        <v>0</v>
      </c>
      <c r="CI103" s="39">
        <v>24.777130371124251</v>
      </c>
      <c r="CJ103" s="39">
        <v>15.236117888320228</v>
      </c>
      <c r="CK103" s="39">
        <v>16.377478887651794</v>
      </c>
      <c r="CL103" s="39">
        <v>22.146794376962404</v>
      </c>
      <c r="CM103" s="39">
        <v>0</v>
      </c>
      <c r="CN103" s="23">
        <v>31.504017529999999</v>
      </c>
      <c r="CO103" s="23">
        <v>28.317317410000005</v>
      </c>
      <c r="CP103" s="23">
        <v>26.603981919999995</v>
      </c>
      <c r="CQ103" s="23">
        <v>27.70535417</v>
      </c>
      <c r="CR103" s="23">
        <v>0</v>
      </c>
      <c r="CS103" s="39">
        <v>38.242328741705066</v>
      </c>
      <c r="CT103" s="39">
        <v>33.766241393478111</v>
      </c>
      <c r="CU103" s="39">
        <v>31.316110058289421</v>
      </c>
      <c r="CV103" s="39">
        <v>31.148575586247599</v>
      </c>
      <c r="CW103" s="39">
        <v>0</v>
      </c>
      <c r="CX103" s="31">
        <v>0</v>
      </c>
      <c r="CY103" s="31">
        <v>10.153903040000001</v>
      </c>
      <c r="CZ103" s="31">
        <v>11.159094440000001</v>
      </c>
      <c r="DA103" s="31">
        <v>0</v>
      </c>
      <c r="DB103" s="31">
        <v>0</v>
      </c>
      <c r="DC103" s="39">
        <v>0</v>
      </c>
      <c r="DD103" s="39">
        <v>2.4527564367617378</v>
      </c>
      <c r="DE103" s="39">
        <v>2.6092784703167498</v>
      </c>
      <c r="DF103" s="39">
        <v>0</v>
      </c>
      <c r="DG103" s="39">
        <v>0</v>
      </c>
      <c r="DH103" s="39">
        <v>83.889496613517863</v>
      </c>
      <c r="DI103" s="39">
        <v>64.490336147363593</v>
      </c>
      <c r="DJ103" s="39">
        <v>121.84141754547598</v>
      </c>
      <c r="DK103" s="39">
        <v>126.22341790581839</v>
      </c>
      <c r="DL103" s="39">
        <v>0</v>
      </c>
      <c r="DM103" s="24">
        <v>4842.3950000000004</v>
      </c>
      <c r="DN103" s="24">
        <v>4936.3869999999997</v>
      </c>
      <c r="DO103" s="24">
        <v>5034.1909999999998</v>
      </c>
      <c r="DP103" s="24">
        <v>5140.9780000000001</v>
      </c>
      <c r="DQ103" s="24">
        <v>5302.6809999999996</v>
      </c>
      <c r="DR103" s="24">
        <v>5418.3760000000002</v>
      </c>
      <c r="DS103" s="24">
        <v>4889.3909999999996</v>
      </c>
      <c r="DT103" s="24">
        <v>4985.2889999999998</v>
      </c>
      <c r="DU103" s="24">
        <v>5087.5844999999999</v>
      </c>
      <c r="DV103" s="24">
        <v>5193.4155000000001</v>
      </c>
      <c r="DW103" s="24">
        <v>0</v>
      </c>
      <c r="DX103" s="24">
        <v>9143</v>
      </c>
      <c r="DY103" s="24">
        <v>8236</v>
      </c>
      <c r="DZ103" s="24">
        <v>18881</v>
      </c>
      <c r="EA103" s="24">
        <v>17987</v>
      </c>
      <c r="EB103" s="28">
        <v>1441</v>
      </c>
      <c r="EC103" s="28">
        <v>1773</v>
      </c>
      <c r="ED103" s="24">
        <v>9103</v>
      </c>
      <c r="EE103" s="24">
        <v>8225</v>
      </c>
      <c r="EF103" s="24">
        <v>8213</v>
      </c>
      <c r="EG103" s="24">
        <v>8169</v>
      </c>
      <c r="EH103" s="24">
        <v>620</v>
      </c>
      <c r="EI103" s="24">
        <v>1146</v>
      </c>
      <c r="EJ103" s="24">
        <v>40</v>
      </c>
      <c r="EK103" s="24">
        <v>11</v>
      </c>
      <c r="EL103" s="24">
        <v>10668</v>
      </c>
      <c r="EM103" s="24">
        <v>9818</v>
      </c>
      <c r="EN103" s="24">
        <v>821</v>
      </c>
      <c r="EO103" s="24">
        <v>627</v>
      </c>
      <c r="EP103" s="24">
        <v>0</v>
      </c>
      <c r="EQ103" s="24">
        <v>0</v>
      </c>
      <c r="ER103" s="24">
        <v>0</v>
      </c>
      <c r="ES103" s="24">
        <v>0</v>
      </c>
      <c r="ET103" s="24">
        <v>0</v>
      </c>
      <c r="EU103" s="24">
        <v>0</v>
      </c>
      <c r="EV103">
        <v>22.7</v>
      </c>
      <c r="EW103">
        <v>33.270000000000003</v>
      </c>
      <c r="EX103">
        <v>36.86</v>
      </c>
      <c r="EY103">
        <v>40.29</v>
      </c>
      <c r="EZ103">
        <v>43.47</v>
      </c>
      <c r="FA103">
        <v>44.71</v>
      </c>
      <c r="FB103">
        <v>6.7</v>
      </c>
      <c r="FC103">
        <v>1.1000000000000001</v>
      </c>
      <c r="FD103">
        <v>58</v>
      </c>
      <c r="FE103">
        <v>15.9</v>
      </c>
      <c r="FF103">
        <v>0.503</v>
      </c>
      <c r="FG103">
        <v>19.256</v>
      </c>
      <c r="FH103" s="22" t="s">
        <v>200</v>
      </c>
      <c r="FI103" s="43">
        <v>752.61016463309284</v>
      </c>
      <c r="FJ103" s="43">
        <v>727.37847839879987</v>
      </c>
      <c r="FK103" s="43">
        <v>706.272696</v>
      </c>
      <c r="FL103" s="43">
        <v>708.29639999999995</v>
      </c>
      <c r="FM103" s="43">
        <v>707.88</v>
      </c>
      <c r="FN103" s="23">
        <v>30.5253215</v>
      </c>
      <c r="FO103" s="23">
        <v>15.515226039999998</v>
      </c>
      <c r="FP103" s="23">
        <v>20.87443918</v>
      </c>
      <c r="FQ103" s="23">
        <v>44.830966980000014</v>
      </c>
      <c r="FR103" s="23">
        <v>55.072004029999995</v>
      </c>
      <c r="FS103" s="23">
        <v>41.7735421</v>
      </c>
      <c r="FT103" s="23">
        <v>28.232487810000002</v>
      </c>
      <c r="FU103" s="23">
        <v>38.098654709999991</v>
      </c>
      <c r="FV103" s="14">
        <v>85.597325529999992</v>
      </c>
      <c r="FW103" s="14">
        <v>57.288768140000002</v>
      </c>
      <c r="FX103" s="14">
        <v>49.106926990000005</v>
      </c>
      <c r="FY103" s="14">
        <v>82.929621690000005</v>
      </c>
      <c r="FZ103" s="102">
        <v>103.90551170852538</v>
      </c>
      <c r="GA103" s="102">
        <v>68.312486883630896</v>
      </c>
      <c r="GB103" s="102">
        <v>57.804802862504111</v>
      </c>
      <c r="GC103" s="102">
        <v>93.236115073633201</v>
      </c>
      <c r="GD103" s="102">
        <v>66.851209709181688</v>
      </c>
      <c r="GE103" s="102">
        <v>49.811763098403617</v>
      </c>
      <c r="GF103" s="102">
        <v>33.233058800593064</v>
      </c>
      <c r="GG103" s="102">
        <v>42.833555517358789</v>
      </c>
    </row>
    <row r="104" spans="1:189" x14ac:dyDescent="0.35">
      <c r="A104" t="e">
        <v>#REF!</v>
      </c>
      <c r="B104" s="22" t="s">
        <v>201</v>
      </c>
      <c r="C104" s="22" t="s">
        <v>181</v>
      </c>
      <c r="D104" s="22" t="s">
        <v>538</v>
      </c>
      <c r="E104" s="22" t="s">
        <v>453</v>
      </c>
      <c r="F104" s="22" t="s">
        <v>202</v>
      </c>
      <c r="G104" s="24">
        <v>13760.033282292499</v>
      </c>
      <c r="H104" s="24">
        <v>14104.6646785063</v>
      </c>
      <c r="I104" s="24">
        <v>13051.441203947399</v>
      </c>
      <c r="J104" s="24">
        <v>14554.754116542699</v>
      </c>
      <c r="K104" s="24">
        <v>15297.192798977101</v>
      </c>
      <c r="L104" s="24">
        <v>12629.254472201201</v>
      </c>
      <c r="M104" s="24">
        <v>13186.360203144199</v>
      </c>
      <c r="N104" s="24">
        <v>12245.161113128401</v>
      </c>
      <c r="O104" s="24">
        <v>12947.9863075875</v>
      </c>
      <c r="P104" s="24">
        <v>13439.517645885</v>
      </c>
      <c r="Q104" s="43">
        <v>16236.456309983992</v>
      </c>
      <c r="R104" s="43">
        <v>16952.684087356596</v>
      </c>
      <c r="S104" s="43">
        <v>15742.657166315812</v>
      </c>
      <c r="T104" s="43">
        <v>16646.225194698585</v>
      </c>
      <c r="U104" s="43">
        <v>17278.1490439505</v>
      </c>
      <c r="V104" s="23">
        <v>512.54399150685788</v>
      </c>
      <c r="W104" s="23">
        <v>512.27966560240952</v>
      </c>
      <c r="X104" s="23">
        <v>462.40422881838282</v>
      </c>
      <c r="Y104" s="23">
        <v>503.35208119085786</v>
      </c>
      <c r="Z104" s="23">
        <v>516.59261598221303</v>
      </c>
      <c r="AA104" s="23">
        <v>470.42389826686514</v>
      </c>
      <c r="AB104" s="23">
        <v>478.92696135297359</v>
      </c>
      <c r="AC104" s="23">
        <v>433.83823999149428</v>
      </c>
      <c r="AD104" s="23">
        <v>447.78467591887039</v>
      </c>
      <c r="AE104" s="23">
        <v>453.85814701185529</v>
      </c>
      <c r="AF104" s="39">
        <v>604.78764508187567</v>
      </c>
      <c r="AG104" s="39">
        <v>615.71937605637822</v>
      </c>
      <c r="AH104" s="39">
        <v>557.75229208716087</v>
      </c>
      <c r="AI104" s="39">
        <v>575.68214678390973</v>
      </c>
      <c r="AJ104" s="39">
        <v>583.4903391256081</v>
      </c>
      <c r="AK104" s="23">
        <v>581.8387724800001</v>
      </c>
      <c r="AL104" s="23">
        <v>437.42703037000001</v>
      </c>
      <c r="AM104" s="23">
        <v>485.92617206000011</v>
      </c>
      <c r="AN104" s="23">
        <v>510.07466246000013</v>
      </c>
      <c r="AO104" s="23">
        <v>0</v>
      </c>
      <c r="AP104" s="39">
        <v>706.28673281627346</v>
      </c>
      <c r="AQ104" s="39">
        <v>521.59837337874785</v>
      </c>
      <c r="AR104" s="39">
        <v>571.99397932962688</v>
      </c>
      <c r="AS104" s="39">
        <v>573.46674151052889</v>
      </c>
      <c r="AT104" s="39">
        <v>0</v>
      </c>
      <c r="AU104" s="23">
        <v>4.2284693700000009</v>
      </c>
      <c r="AV104" s="23">
        <v>3.1012930900000004</v>
      </c>
      <c r="AW104" s="23">
        <v>3.7231612200000006</v>
      </c>
      <c r="AX104" s="23">
        <v>3.5045227999999993</v>
      </c>
      <c r="AY104" s="23">
        <v>0</v>
      </c>
      <c r="AZ104" s="23">
        <v>21.67276382</v>
      </c>
      <c r="BA104" s="23">
        <v>15.887295720000001</v>
      </c>
      <c r="BB104" s="23">
        <v>17.216054919999998</v>
      </c>
      <c r="BC104" s="23">
        <v>17.640089039999999</v>
      </c>
      <c r="BD104" s="23">
        <v>0</v>
      </c>
      <c r="BE104" s="39">
        <v>26.308294107458611</v>
      </c>
      <c r="BF104" s="39">
        <v>18.944388502762894</v>
      </c>
      <c r="BG104" s="39">
        <v>20.265382538054105</v>
      </c>
      <c r="BH104" s="39">
        <v>19.832399305891197</v>
      </c>
      <c r="BI104" s="39">
        <v>0</v>
      </c>
      <c r="BJ104" s="23">
        <v>7.7067121799999994</v>
      </c>
      <c r="BK104" s="23">
        <v>3.4972799199999995</v>
      </c>
      <c r="BL104" s="23">
        <v>3.1900589200000002</v>
      </c>
      <c r="BM104" s="23">
        <v>3.7103520700000003</v>
      </c>
      <c r="BN104" s="23">
        <v>0</v>
      </c>
      <c r="BO104" s="39">
        <v>9.3550805202736473</v>
      </c>
      <c r="BP104" s="39">
        <v>4.1702395848266827</v>
      </c>
      <c r="BQ104" s="39">
        <v>3.7550858563787477</v>
      </c>
      <c r="BR104" s="39">
        <v>4.1714746252596004</v>
      </c>
      <c r="BS104" s="39">
        <v>0</v>
      </c>
      <c r="BT104" s="23">
        <v>7.5007278599999996</v>
      </c>
      <c r="BU104" s="23">
        <v>6.3230775699999997</v>
      </c>
      <c r="BV104" s="23">
        <v>6.1750041500000012</v>
      </c>
      <c r="BW104" s="23">
        <v>6.7939269099999988</v>
      </c>
      <c r="BX104" s="23">
        <v>0</v>
      </c>
      <c r="BY104" s="39">
        <v>9.1050387573913323</v>
      </c>
      <c r="BZ104" s="39">
        <v>7.5397877732199685</v>
      </c>
      <c r="CA104" s="39">
        <v>7.2687280480528154</v>
      </c>
      <c r="CB104" s="39">
        <v>7.6382761463747979</v>
      </c>
      <c r="CC104" s="39">
        <v>0</v>
      </c>
      <c r="CD104" s="23">
        <v>6.4653250200000016</v>
      </c>
      <c r="CE104" s="23">
        <v>6.0669376899999996</v>
      </c>
      <c r="CF104" s="23">
        <v>7.8509911400000005</v>
      </c>
      <c r="CG104" s="23">
        <v>7.135809329999999</v>
      </c>
      <c r="CH104" s="23">
        <v>0</v>
      </c>
      <c r="CI104" s="39">
        <v>7.8481763350139611</v>
      </c>
      <c r="CJ104" s="39">
        <v>7.2343605008074254</v>
      </c>
      <c r="CK104" s="39">
        <v>9.2415677978665229</v>
      </c>
      <c r="CL104" s="39">
        <v>8.0226477135323986</v>
      </c>
      <c r="CM104" s="39">
        <v>0</v>
      </c>
      <c r="CN104" s="23">
        <v>6.3458039299999998</v>
      </c>
      <c r="CO104" s="23">
        <v>5.4373758400000005</v>
      </c>
      <c r="CP104" s="23">
        <v>5.3263747299999995</v>
      </c>
      <c r="CQ104" s="23">
        <v>5.7703516100000005</v>
      </c>
      <c r="CR104" s="23">
        <v>0</v>
      </c>
      <c r="CS104" s="39">
        <v>7.7030911943332701</v>
      </c>
      <c r="CT104" s="39">
        <v>6.4836560081665517</v>
      </c>
      <c r="CU104" s="39">
        <v>6.2697884007722866</v>
      </c>
      <c r="CV104" s="39">
        <v>6.4874909080908001</v>
      </c>
      <c r="CW104" s="39">
        <v>0</v>
      </c>
      <c r="CX104" s="31">
        <v>0</v>
      </c>
      <c r="CY104" s="31">
        <v>23.132089270000005</v>
      </c>
      <c r="CZ104" s="31">
        <v>94.894288550000027</v>
      </c>
      <c r="DA104" s="31">
        <v>58.573470639999996</v>
      </c>
      <c r="DB104" s="31">
        <v>0</v>
      </c>
      <c r="DC104" s="39">
        <v>0</v>
      </c>
      <c r="DD104" s="39">
        <v>1.0145699522365077</v>
      </c>
      <c r="DE104" s="39">
        <v>4.0066555523323428</v>
      </c>
      <c r="DF104" s="39">
        <v>2.3048710192073405</v>
      </c>
      <c r="DG104" s="39">
        <v>0</v>
      </c>
      <c r="DH104" s="39">
        <v>26.308294107458611</v>
      </c>
      <c r="DI104" s="39">
        <v>19.958958454999401</v>
      </c>
      <c r="DJ104" s="39">
        <v>24.272038090386449</v>
      </c>
      <c r="DK104" s="39">
        <v>22.137270325098537</v>
      </c>
      <c r="DL104" s="39">
        <v>0</v>
      </c>
      <c r="DM104" s="24">
        <v>26505.945</v>
      </c>
      <c r="DN104" s="24">
        <v>27187.136999999999</v>
      </c>
      <c r="DO104" s="24">
        <v>27879.131000000001</v>
      </c>
      <c r="DP104" s="24">
        <v>28571.222000000002</v>
      </c>
      <c r="DQ104" s="24">
        <v>29611.714</v>
      </c>
      <c r="DR104" s="24">
        <v>30325.732</v>
      </c>
      <c r="DS104" s="24">
        <v>26846.541000000005</v>
      </c>
      <c r="DT104" s="24">
        <v>27533.133999999998</v>
      </c>
      <c r="DU104" s="24">
        <v>28225.176500000001</v>
      </c>
      <c r="DV104" s="24">
        <v>28915.652500000004</v>
      </c>
      <c r="DW104" s="24">
        <v>0</v>
      </c>
      <c r="DX104" s="24">
        <v>129</v>
      </c>
      <c r="DY104" s="24">
        <v>241</v>
      </c>
      <c r="DZ104" s="24">
        <v>301</v>
      </c>
      <c r="EA104" s="24">
        <v>287</v>
      </c>
      <c r="EB104" s="28">
        <v>233</v>
      </c>
      <c r="EC104" s="28">
        <v>410</v>
      </c>
      <c r="ED104" s="24">
        <v>39</v>
      </c>
      <c r="EE104" s="24">
        <v>113</v>
      </c>
      <c r="EF104" s="24">
        <v>112</v>
      </c>
      <c r="EG104" s="24">
        <v>165</v>
      </c>
      <c r="EH104" s="24">
        <v>119</v>
      </c>
      <c r="EI104" s="24">
        <v>52</v>
      </c>
      <c r="EJ104" s="24">
        <v>90</v>
      </c>
      <c r="EK104" s="24">
        <v>128</v>
      </c>
      <c r="EL104" s="24">
        <v>189</v>
      </c>
      <c r="EM104" s="24">
        <v>122</v>
      </c>
      <c r="EN104" s="24">
        <v>114</v>
      </c>
      <c r="EO104" s="24">
        <v>358</v>
      </c>
      <c r="EP104" s="24">
        <v>0</v>
      </c>
      <c r="EQ104" s="24">
        <v>0</v>
      </c>
      <c r="ER104" s="24">
        <v>0</v>
      </c>
      <c r="ES104" s="24">
        <v>0</v>
      </c>
      <c r="ET104" s="24">
        <v>0</v>
      </c>
      <c r="EU104" s="24">
        <v>0</v>
      </c>
      <c r="EV104">
        <v>20.55</v>
      </c>
      <c r="EW104">
        <v>25.45</v>
      </c>
      <c r="EX104">
        <v>28.98</v>
      </c>
      <c r="EY104">
        <v>30.13</v>
      </c>
      <c r="EZ104">
        <v>32.78</v>
      </c>
      <c r="FA104">
        <v>34.94</v>
      </c>
      <c r="FB104">
        <v>2.9</v>
      </c>
      <c r="FC104">
        <v>0.6</v>
      </c>
      <c r="FD104">
        <v>48</v>
      </c>
      <c r="FE104">
        <v>3.24</v>
      </c>
      <c r="FF104">
        <v>1.948</v>
      </c>
      <c r="FG104">
        <v>2.915</v>
      </c>
      <c r="FH104" s="22" t="s">
        <v>202</v>
      </c>
      <c r="FI104" s="43">
        <v>594.80480753260565</v>
      </c>
      <c r="FJ104" s="43">
        <v>608.13610489079986</v>
      </c>
      <c r="FK104" s="43">
        <v>541.47573360000001</v>
      </c>
      <c r="FL104" s="43">
        <v>550.8972</v>
      </c>
      <c r="FM104" s="43">
        <v>530.91</v>
      </c>
      <c r="FN104" s="23"/>
      <c r="FO104" s="23"/>
      <c r="FP104" s="23"/>
      <c r="FQ104" s="23"/>
      <c r="FR104" s="23"/>
      <c r="FS104" s="23"/>
      <c r="FT104" s="23"/>
      <c r="FU104" s="23"/>
      <c r="FV104" s="14">
        <v>0</v>
      </c>
      <c r="FW104" s="14">
        <v>0</v>
      </c>
      <c r="FX104" s="14">
        <v>0</v>
      </c>
      <c r="FY104" s="14">
        <v>0</v>
      </c>
      <c r="FZ104" s="102">
        <v>0</v>
      </c>
      <c r="GA104" s="102">
        <v>0</v>
      </c>
      <c r="GB104" s="102">
        <v>0</v>
      </c>
      <c r="GC104" s="102">
        <v>0</v>
      </c>
      <c r="GD104" s="102">
        <v>0</v>
      </c>
      <c r="GE104" s="102">
        <v>0</v>
      </c>
      <c r="GF104" s="102">
        <v>0</v>
      </c>
      <c r="GG104" s="102">
        <v>0</v>
      </c>
    </row>
    <row r="105" spans="1:189" x14ac:dyDescent="0.35">
      <c r="A105" t="e">
        <v>#REF!</v>
      </c>
      <c r="B105" s="22" t="s">
        <v>191</v>
      </c>
      <c r="C105" s="22" t="s">
        <v>181</v>
      </c>
      <c r="D105" s="22" t="s">
        <v>538</v>
      </c>
      <c r="E105" s="22" t="s">
        <v>453</v>
      </c>
      <c r="F105" s="22" t="s">
        <v>192</v>
      </c>
      <c r="G105" s="24">
        <v>0</v>
      </c>
      <c r="H105" s="24">
        <v>0</v>
      </c>
      <c r="I105" s="24">
        <v>0</v>
      </c>
      <c r="J105" s="24">
        <v>0</v>
      </c>
      <c r="K105" s="24">
        <v>0</v>
      </c>
      <c r="L105" s="24">
        <v>0</v>
      </c>
      <c r="M105" s="24">
        <v>0</v>
      </c>
      <c r="N105" s="24">
        <v>0</v>
      </c>
      <c r="O105" s="24">
        <v>0</v>
      </c>
      <c r="P105" s="24">
        <v>0</v>
      </c>
      <c r="Q105" s="43">
        <v>0</v>
      </c>
      <c r="R105" s="43">
        <v>0</v>
      </c>
      <c r="S105" s="43">
        <v>0</v>
      </c>
      <c r="T105" s="43">
        <v>0</v>
      </c>
      <c r="U105" s="43">
        <v>0</v>
      </c>
      <c r="V105" s="23">
        <v>0</v>
      </c>
      <c r="W105" s="23">
        <v>0</v>
      </c>
      <c r="X105" s="23">
        <v>0</v>
      </c>
      <c r="Y105" s="23">
        <v>0</v>
      </c>
      <c r="Z105" s="23">
        <v>0</v>
      </c>
      <c r="AA105" s="23">
        <v>0</v>
      </c>
      <c r="AB105" s="23">
        <v>0</v>
      </c>
      <c r="AC105" s="23">
        <v>0</v>
      </c>
      <c r="AD105" s="23">
        <v>0</v>
      </c>
      <c r="AE105" s="23">
        <v>0</v>
      </c>
      <c r="AF105" s="39">
        <v>0</v>
      </c>
      <c r="AG105" s="39">
        <v>0</v>
      </c>
      <c r="AH105" s="39">
        <v>0</v>
      </c>
      <c r="AI105" s="39">
        <v>0</v>
      </c>
      <c r="AJ105" s="39">
        <v>0</v>
      </c>
      <c r="AK105" s="23">
        <v>82.773066060000019</v>
      </c>
      <c r="AL105" s="23">
        <v>90.913095179999985</v>
      </c>
      <c r="AM105" s="23">
        <v>87.842502469999999</v>
      </c>
      <c r="AN105" s="23">
        <v>91.81257727000002</v>
      </c>
      <c r="AO105" s="23">
        <v>0</v>
      </c>
      <c r="AP105" s="39">
        <v>100.47717883000401</v>
      </c>
      <c r="AQ105" s="39">
        <v>108.40693252221911</v>
      </c>
      <c r="AR105" s="39">
        <v>103.40126840478926</v>
      </c>
      <c r="AS105" s="39">
        <v>103.22304437311561</v>
      </c>
      <c r="AT105" s="39">
        <v>0</v>
      </c>
      <c r="AU105" s="23">
        <v>4.1270179699999998</v>
      </c>
      <c r="AV105" s="23">
        <v>4.5873436899999991</v>
      </c>
      <c r="AW105" s="23">
        <v>4.1588697400000001</v>
      </c>
      <c r="AX105" s="23">
        <v>4.1507711399999989</v>
      </c>
      <c r="AY105" s="23">
        <v>0</v>
      </c>
      <c r="AZ105" s="23">
        <v>24.024402619999996</v>
      </c>
      <c r="BA105" s="23">
        <v>25.983943940000007</v>
      </c>
      <c r="BB105" s="23">
        <v>24.703531269999999</v>
      </c>
      <c r="BC105" s="23">
        <v>25.360404969999998</v>
      </c>
      <c r="BD105" s="23">
        <v>0</v>
      </c>
      <c r="BE105" s="39">
        <v>29.162918727499846</v>
      </c>
      <c r="BF105" s="39">
        <v>30.983871485044133</v>
      </c>
      <c r="BG105" s="39">
        <v>29.079049384638672</v>
      </c>
      <c r="BH105" s="39">
        <v>28.512196099671595</v>
      </c>
      <c r="BI105" s="39">
        <v>0</v>
      </c>
      <c r="BJ105" s="23">
        <v>3.7505973099999999</v>
      </c>
      <c r="BK105" s="23">
        <v>4.4484834300000005</v>
      </c>
      <c r="BL105" s="23">
        <v>4.9590000099999996</v>
      </c>
      <c r="BM105" s="23">
        <v>5.3771232799999993</v>
      </c>
      <c r="BN105" s="23">
        <v>0</v>
      </c>
      <c r="BO105" s="39">
        <v>4.5528026757282829</v>
      </c>
      <c r="BP105" s="39">
        <v>5.3044772270420895</v>
      </c>
      <c r="BQ105" s="39">
        <v>5.8373438442112109</v>
      </c>
      <c r="BR105" s="39">
        <v>6.0453921612383992</v>
      </c>
      <c r="BS105" s="39">
        <v>0</v>
      </c>
      <c r="BT105" s="23">
        <v>11.743351570000002</v>
      </c>
      <c r="BU105" s="23">
        <v>11.635395120000002</v>
      </c>
      <c r="BV105" s="23">
        <v>11.57365143</v>
      </c>
      <c r="BW105" s="23">
        <v>12.55499103</v>
      </c>
      <c r="BX105" s="23">
        <v>0</v>
      </c>
      <c r="BY105" s="39">
        <v>14.255106062003211</v>
      </c>
      <c r="BZ105" s="39">
        <v>13.874321308122004</v>
      </c>
      <c r="CA105" s="39">
        <v>13.623589996717259</v>
      </c>
      <c r="CB105" s="39">
        <v>14.1153253152084</v>
      </c>
      <c r="CC105" s="39">
        <v>0</v>
      </c>
      <c r="CD105" s="23">
        <v>8.5304537200000006</v>
      </c>
      <c r="CE105" s="23">
        <v>9.9000665300000001</v>
      </c>
      <c r="CF105" s="23">
        <v>8.1708811499999996</v>
      </c>
      <c r="CG105" s="23">
        <v>7.4282900500000011</v>
      </c>
      <c r="CH105" s="23">
        <v>0</v>
      </c>
      <c r="CI105" s="39">
        <v>10.355009965490613</v>
      </c>
      <c r="CJ105" s="39">
        <v>11.805074309243093</v>
      </c>
      <c r="CK105" s="39">
        <v>9.6181170975101331</v>
      </c>
      <c r="CL105" s="39">
        <v>8.3514779374140016</v>
      </c>
      <c r="CM105" s="39">
        <v>0</v>
      </c>
      <c r="CN105" s="23">
        <v>11.743351599999999</v>
      </c>
      <c r="CO105" s="23">
        <v>11.635394860000002</v>
      </c>
      <c r="CP105" s="23">
        <v>11.573650709999999</v>
      </c>
      <c r="CQ105" s="23">
        <v>12.554991279999999</v>
      </c>
      <c r="CR105" s="23">
        <v>0</v>
      </c>
      <c r="CS105" s="39">
        <v>14.255106098419828</v>
      </c>
      <c r="CT105" s="39">
        <v>13.874320998091832</v>
      </c>
      <c r="CU105" s="39">
        <v>13.623589149190023</v>
      </c>
      <c r="CV105" s="39">
        <v>14.115325596278399</v>
      </c>
      <c r="CW105" s="39">
        <v>0</v>
      </c>
      <c r="CX105" s="31" t="e">
        <v>#N/A</v>
      </c>
      <c r="CY105" s="31" t="e">
        <v>#N/A</v>
      </c>
      <c r="CZ105" s="31" t="e">
        <v>#N/A</v>
      </c>
      <c r="DA105" s="31" t="e">
        <v>#N/A</v>
      </c>
      <c r="DB105" s="31" t="e">
        <v>#N/A</v>
      </c>
      <c r="DC105" s="39">
        <v>0</v>
      </c>
      <c r="DD105" s="39">
        <v>0</v>
      </c>
      <c r="DE105" s="39">
        <v>0</v>
      </c>
      <c r="DF105" s="39">
        <v>0</v>
      </c>
      <c r="DG105" s="39">
        <v>0</v>
      </c>
      <c r="DH105" s="39">
        <v>29.162918727499846</v>
      </c>
      <c r="DI105" s="39">
        <v>30.983871485044133</v>
      </c>
      <c r="DJ105" s="39">
        <v>29.079049384638672</v>
      </c>
      <c r="DK105" s="39">
        <v>28.512196099671595</v>
      </c>
      <c r="DL105" s="39">
        <v>0</v>
      </c>
      <c r="DM105" s="24">
        <v>3416.7660000000001</v>
      </c>
      <c r="DN105" s="24">
        <v>3473.9830000000002</v>
      </c>
      <c r="DO105" s="24">
        <v>3523.6529999999998</v>
      </c>
      <c r="DP105" s="24">
        <v>3588.0830000000001</v>
      </c>
      <c r="DQ105" s="24">
        <v>3684.0320000000002</v>
      </c>
      <c r="DR105" s="24">
        <v>3748.902</v>
      </c>
      <c r="DS105" s="24">
        <v>3445.3745000000004</v>
      </c>
      <c r="DT105" s="24">
        <v>3498.8180000000002</v>
      </c>
      <c r="DU105" s="24">
        <v>3555.8679999999999</v>
      </c>
      <c r="DV105" s="24">
        <v>3620.3120000000004</v>
      </c>
      <c r="DW105" s="24">
        <v>0</v>
      </c>
      <c r="DX105" s="24">
        <v>2252</v>
      </c>
      <c r="DY105" s="24">
        <v>199</v>
      </c>
      <c r="DZ105" s="24">
        <v>201</v>
      </c>
      <c r="EA105" s="24">
        <v>121</v>
      </c>
      <c r="EB105" s="28">
        <v>119</v>
      </c>
      <c r="EC105" s="28">
        <v>119</v>
      </c>
      <c r="ED105" s="24">
        <v>2252</v>
      </c>
      <c r="EE105" s="24">
        <v>199</v>
      </c>
      <c r="EF105" s="24">
        <v>201</v>
      </c>
      <c r="EG105" s="24">
        <v>121</v>
      </c>
      <c r="EH105" s="24">
        <v>119</v>
      </c>
      <c r="EI105" s="24">
        <v>119</v>
      </c>
      <c r="EJ105" s="24">
        <v>0</v>
      </c>
      <c r="EK105" s="24">
        <v>0</v>
      </c>
      <c r="EL105" s="24">
        <v>0</v>
      </c>
      <c r="EM105" s="24">
        <v>0</v>
      </c>
      <c r="EN105" s="24">
        <v>0</v>
      </c>
      <c r="EO105" s="24">
        <v>0</v>
      </c>
      <c r="EP105" s="24">
        <v>0</v>
      </c>
      <c r="EQ105" s="24">
        <v>0</v>
      </c>
      <c r="ER105" s="24">
        <v>0</v>
      </c>
      <c r="ES105" s="24">
        <v>0</v>
      </c>
      <c r="ET105" s="24">
        <v>0</v>
      </c>
      <c r="EU105" s="24">
        <v>0</v>
      </c>
      <c r="EV105">
        <v>31.82</v>
      </c>
      <c r="EW105">
        <v>40.11</v>
      </c>
      <c r="EX105">
        <v>44.72</v>
      </c>
      <c r="EY105">
        <v>45.93</v>
      </c>
      <c r="EZ105">
        <v>46.1</v>
      </c>
      <c r="FA105">
        <v>44.89</v>
      </c>
      <c r="FB105">
        <v>0</v>
      </c>
      <c r="FC105">
        <v>0</v>
      </c>
      <c r="FD105">
        <v>58</v>
      </c>
      <c r="FE105">
        <v>9.98</v>
      </c>
      <c r="FF105">
        <v>0.81799999999999995</v>
      </c>
      <c r="FG105">
        <v>14.428000000000001</v>
      </c>
      <c r="FH105" s="22" t="s">
        <v>192</v>
      </c>
      <c r="FI105" s="43">
        <v>0</v>
      </c>
      <c r="FJ105" s="43">
        <v>0</v>
      </c>
      <c r="FK105" s="43">
        <v>0</v>
      </c>
      <c r="FL105" s="43">
        <v>0</v>
      </c>
      <c r="FM105" s="43">
        <v>0</v>
      </c>
      <c r="FN105" s="23"/>
      <c r="FO105" s="23"/>
      <c r="FP105" s="23"/>
      <c r="FQ105" s="23"/>
      <c r="FR105" s="23"/>
      <c r="FS105" s="23"/>
      <c r="FT105" s="23"/>
      <c r="FU105" s="23"/>
      <c r="FV105" s="14">
        <v>0</v>
      </c>
      <c r="FW105" s="14">
        <v>0</v>
      </c>
      <c r="FX105" s="14">
        <v>0</v>
      </c>
      <c r="FY105" s="14">
        <v>0</v>
      </c>
      <c r="FZ105" s="102">
        <v>0</v>
      </c>
      <c r="GA105" s="102">
        <v>0</v>
      </c>
      <c r="GB105" s="102">
        <v>0</v>
      </c>
      <c r="GC105" s="102">
        <v>0</v>
      </c>
      <c r="GD105" s="102">
        <v>0</v>
      </c>
      <c r="GE105" s="102">
        <v>0</v>
      </c>
      <c r="GF105" s="102">
        <v>0</v>
      </c>
      <c r="GG105" s="102">
        <v>0</v>
      </c>
    </row>
    <row r="106" spans="1:189" x14ac:dyDescent="0.35">
      <c r="A106" t="e">
        <v>#REF!</v>
      </c>
      <c r="B106" s="22" t="s">
        <v>197</v>
      </c>
      <c r="C106" s="22" t="s">
        <v>181</v>
      </c>
      <c r="D106" s="22" t="s">
        <v>538</v>
      </c>
      <c r="E106" s="22" t="s">
        <v>453</v>
      </c>
      <c r="F106" s="22" t="s">
        <v>198</v>
      </c>
      <c r="G106" s="24">
        <v>1504.63023368158</v>
      </c>
      <c r="H106" s="24">
        <v>1439.6384109968301</v>
      </c>
      <c r="I106" s="24">
        <v>1431.7582316852199</v>
      </c>
      <c r="J106" s="24">
        <v>1638.51760689496</v>
      </c>
      <c r="K106" s="24">
        <v>1633.55909208861</v>
      </c>
      <c r="L106" s="24">
        <v>1194.95629881839</v>
      </c>
      <c r="M106" s="24">
        <v>1248.7293321638101</v>
      </c>
      <c r="N106" s="24">
        <v>1218.75982820165</v>
      </c>
      <c r="O106" s="24">
        <v>1265.0727312896699</v>
      </c>
      <c r="P106" s="24">
        <v>1309.3509042584901</v>
      </c>
      <c r="Q106" s="43">
        <v>1536.2629505020452</v>
      </c>
      <c r="R106" s="43">
        <v>1605.3947831442656</v>
      </c>
      <c r="S106" s="43">
        <v>1566.8653083613654</v>
      </c>
      <c r="T106" s="43">
        <v>1626.4062281545587</v>
      </c>
      <c r="U106" s="43">
        <v>1683.3312527058185</v>
      </c>
      <c r="V106" s="23">
        <v>781.64436762500088</v>
      </c>
      <c r="W106" s="23">
        <v>730.61143227019591</v>
      </c>
      <c r="X106" s="23">
        <v>710.25813297822151</v>
      </c>
      <c r="Y106" s="23">
        <v>795.1186050391857</v>
      </c>
      <c r="Z106" s="23">
        <v>775.82896574536528</v>
      </c>
      <c r="AA106" s="23">
        <v>620.77103039727876</v>
      </c>
      <c r="AB106" s="23">
        <v>633.72574593802722</v>
      </c>
      <c r="AC106" s="23">
        <v>604.5951480987718</v>
      </c>
      <c r="AD106" s="23">
        <v>613.89811201500379</v>
      </c>
      <c r="AE106" s="23">
        <v>621.85222608005984</v>
      </c>
      <c r="AF106" s="39">
        <v>798.07733193869467</v>
      </c>
      <c r="AG106" s="39">
        <v>814.73220838833936</v>
      </c>
      <c r="AH106" s="39">
        <v>777.28125036529241</v>
      </c>
      <c r="AI106" s="39">
        <v>789.24135200959256</v>
      </c>
      <c r="AJ106" s="39">
        <v>799.46734165816463</v>
      </c>
      <c r="AK106" s="23">
        <v>113.16124031</v>
      </c>
      <c r="AL106" s="23">
        <v>106.43953194999999</v>
      </c>
      <c r="AM106" s="23">
        <v>137.16846866</v>
      </c>
      <c r="AN106" s="23">
        <v>141.81611680999998</v>
      </c>
      <c r="AO106" s="23">
        <v>0</v>
      </c>
      <c r="AP106" s="39">
        <v>137.36499951579691</v>
      </c>
      <c r="AQ106" s="39">
        <v>126.92102424798595</v>
      </c>
      <c r="AR106" s="39">
        <v>161.46390694448286</v>
      </c>
      <c r="AS106" s="39">
        <v>159.44102380714676</v>
      </c>
      <c r="AT106" s="39">
        <v>0</v>
      </c>
      <c r="AU106" s="23">
        <v>7.2813072200000004</v>
      </c>
      <c r="AV106" s="23">
        <v>7.1605253200000005</v>
      </c>
      <c r="AW106" s="23">
        <v>9.0213928199999991</v>
      </c>
      <c r="AX106" s="23">
        <v>8.2233429000000005</v>
      </c>
      <c r="AY106" s="23">
        <v>0</v>
      </c>
      <c r="AZ106" s="23">
        <v>58.78644942999999</v>
      </c>
      <c r="BA106" s="23">
        <v>54.017700200000014</v>
      </c>
      <c r="BB106" s="23">
        <v>68.045722960000006</v>
      </c>
      <c r="BC106" s="23">
        <v>68.818687439999991</v>
      </c>
      <c r="BD106" s="23">
        <v>0</v>
      </c>
      <c r="BE106" s="39">
        <v>71.360128038237548</v>
      </c>
      <c r="BF106" s="39">
        <v>64.411987832915671</v>
      </c>
      <c r="BG106" s="39">
        <v>80.09806034371384</v>
      </c>
      <c r="BH106" s="39">
        <v>77.371473915043183</v>
      </c>
      <c r="BI106" s="39">
        <v>0</v>
      </c>
      <c r="BJ106" s="23">
        <v>4.07938416</v>
      </c>
      <c r="BK106" s="23">
        <v>3.4609525999999997</v>
      </c>
      <c r="BL106" s="23">
        <v>9.054922040000001</v>
      </c>
      <c r="BM106" s="23">
        <v>9.5107108700000005</v>
      </c>
      <c r="BN106" s="23">
        <v>0</v>
      </c>
      <c r="BO106" s="39">
        <v>4.9519128778374695</v>
      </c>
      <c r="BP106" s="39">
        <v>4.1269220262268362</v>
      </c>
      <c r="BQ106" s="39">
        <v>10.658740335434368</v>
      </c>
      <c r="BR106" s="39">
        <v>10.692702016923601</v>
      </c>
      <c r="BS106" s="39">
        <v>0</v>
      </c>
      <c r="BT106" s="23">
        <v>41.21777333</v>
      </c>
      <c r="BU106" s="23">
        <v>39.449525630000004</v>
      </c>
      <c r="BV106" s="23">
        <v>40.308846920000008</v>
      </c>
      <c r="BW106" s="23">
        <v>43.31900452</v>
      </c>
      <c r="BX106" s="23">
        <v>0</v>
      </c>
      <c r="BY106" s="39">
        <v>50.033734147904525</v>
      </c>
      <c r="BZ106" s="39">
        <v>47.040550698858787</v>
      </c>
      <c r="CA106" s="39">
        <v>47.448396644732838</v>
      </c>
      <c r="CB106" s="39">
        <v>48.702690401745599</v>
      </c>
      <c r="CC106" s="39">
        <v>0</v>
      </c>
      <c r="CD106" s="23">
        <v>13.489293549999996</v>
      </c>
      <c r="CE106" s="23">
        <v>11.107224250000002</v>
      </c>
      <c r="CF106" s="23">
        <v>18.681952360000004</v>
      </c>
      <c r="CG106" s="23">
        <v>15.988974149999999</v>
      </c>
      <c r="CH106" s="23">
        <v>0</v>
      </c>
      <c r="CI106" s="39">
        <v>16.374482966854217</v>
      </c>
      <c r="CJ106" s="39">
        <v>13.244517826556152</v>
      </c>
      <c r="CK106" s="39">
        <v>21.990921433067943</v>
      </c>
      <c r="CL106" s="39">
        <v>17.976083857361999</v>
      </c>
      <c r="CM106" s="39">
        <v>0</v>
      </c>
      <c r="CN106" s="23">
        <v>39.380092980000001</v>
      </c>
      <c r="CO106" s="23">
        <v>37.532677559999996</v>
      </c>
      <c r="CP106" s="23">
        <v>38.402986320000004</v>
      </c>
      <c r="CQ106" s="23">
        <v>41.270813500000003</v>
      </c>
      <c r="CR106" s="23">
        <v>0</v>
      </c>
      <c r="CS106" s="39">
        <v>47.802997195071462</v>
      </c>
      <c r="CT106" s="39">
        <v>44.754855563648491</v>
      </c>
      <c r="CU106" s="39">
        <v>45.204967804462534</v>
      </c>
      <c r="CV106" s="39">
        <v>46.399950201780001</v>
      </c>
      <c r="CW106" s="39">
        <v>0</v>
      </c>
      <c r="CX106" s="31">
        <v>0.17606370000000002</v>
      </c>
      <c r="CY106" s="31">
        <v>0</v>
      </c>
      <c r="CZ106" s="31">
        <v>1.3751863199999996</v>
      </c>
      <c r="DA106" s="31">
        <v>8.2202121399999992</v>
      </c>
      <c r="DB106" s="31">
        <v>0</v>
      </c>
      <c r="DC106" s="39">
        <v>0.11234905784621278</v>
      </c>
      <c r="DD106" s="39">
        <v>0</v>
      </c>
      <c r="DE106" s="39">
        <v>0.81209977420117796</v>
      </c>
      <c r="DF106" s="39">
        <v>4.5339644824812968</v>
      </c>
      <c r="DG106" s="39">
        <v>0</v>
      </c>
      <c r="DH106" s="39">
        <v>71.472477096083765</v>
      </c>
      <c r="DI106" s="39">
        <v>64.411987832915671</v>
      </c>
      <c r="DJ106" s="39">
        <v>80.910160117915012</v>
      </c>
      <c r="DK106" s="39">
        <v>81.905438397524478</v>
      </c>
      <c r="DL106" s="39">
        <v>0</v>
      </c>
      <c r="DM106" s="24">
        <v>1902.299</v>
      </c>
      <c r="DN106" s="24">
        <v>1947.61</v>
      </c>
      <c r="DO106" s="24">
        <v>1993.3030000000001</v>
      </c>
      <c r="DP106" s="24">
        <v>2038.3530000000001</v>
      </c>
      <c r="DQ106" s="24">
        <v>2105.5650000000001</v>
      </c>
      <c r="DR106" s="24">
        <v>2150.8420000000001</v>
      </c>
      <c r="DS106" s="24">
        <v>1924.9545000000003</v>
      </c>
      <c r="DT106" s="24">
        <v>1970.4564999999998</v>
      </c>
      <c r="DU106" s="24">
        <v>2015.828</v>
      </c>
      <c r="DV106" s="24">
        <v>2060.721</v>
      </c>
      <c r="DW106" s="24">
        <v>0</v>
      </c>
      <c r="DX106" s="24">
        <v>4874</v>
      </c>
      <c r="DY106" s="24">
        <v>1876</v>
      </c>
      <c r="DZ106" s="24">
        <v>1876</v>
      </c>
      <c r="EA106" s="24">
        <v>1876</v>
      </c>
      <c r="EB106" s="28">
        <v>54</v>
      </c>
      <c r="EC106" s="28">
        <v>54</v>
      </c>
      <c r="ED106" s="24">
        <v>4853</v>
      </c>
      <c r="EE106" s="24">
        <v>1846</v>
      </c>
      <c r="EF106" s="24">
        <v>1846</v>
      </c>
      <c r="EG106" s="24">
        <v>1846</v>
      </c>
      <c r="EH106" s="24">
        <v>24</v>
      </c>
      <c r="EI106" s="24">
        <v>24</v>
      </c>
      <c r="EJ106" s="24">
        <v>21</v>
      </c>
      <c r="EK106" s="24">
        <v>30</v>
      </c>
      <c r="EL106" s="24">
        <v>30</v>
      </c>
      <c r="EM106" s="24">
        <v>30</v>
      </c>
      <c r="EN106" s="24">
        <v>30</v>
      </c>
      <c r="EO106" s="24">
        <v>30</v>
      </c>
      <c r="EP106" s="24">
        <v>0</v>
      </c>
      <c r="EQ106" s="24">
        <v>0</v>
      </c>
      <c r="ER106" s="24">
        <v>0</v>
      </c>
      <c r="ES106" s="24">
        <v>0</v>
      </c>
      <c r="ET106" s="24">
        <v>0</v>
      </c>
      <c r="EU106" s="24">
        <v>0</v>
      </c>
      <c r="EV106">
        <v>22.73</v>
      </c>
      <c r="EW106">
        <v>28.79</v>
      </c>
      <c r="EX106">
        <v>36.729999999999997</v>
      </c>
      <c r="EY106">
        <v>37.82</v>
      </c>
      <c r="EZ106">
        <v>36.25</v>
      </c>
      <c r="FA106">
        <v>37.25</v>
      </c>
      <c r="FB106">
        <v>5</v>
      </c>
      <c r="FC106">
        <v>0.4</v>
      </c>
      <c r="FD106">
        <v>40</v>
      </c>
      <c r="FE106">
        <v>10</v>
      </c>
      <c r="FF106">
        <v>2.198</v>
      </c>
      <c r="FG106">
        <v>10.526</v>
      </c>
      <c r="FH106" s="22" t="s">
        <v>198</v>
      </c>
      <c r="FI106" s="43">
        <v>849.72115361800809</v>
      </c>
      <c r="FJ106" s="43">
        <v>930.09051336239986</v>
      </c>
      <c r="FK106" s="43">
        <v>871.06965839999998</v>
      </c>
      <c r="FL106" s="43">
        <v>854.45279999999991</v>
      </c>
      <c r="FM106" s="43">
        <v>853.61999999999989</v>
      </c>
      <c r="FN106" s="23"/>
      <c r="FO106" s="23"/>
      <c r="FP106" s="23"/>
      <c r="FQ106" s="23"/>
      <c r="FR106" s="23"/>
      <c r="FS106" s="23"/>
      <c r="FT106" s="23"/>
      <c r="FU106" s="23"/>
      <c r="FV106" s="14">
        <v>0</v>
      </c>
      <c r="FW106" s="14">
        <v>0</v>
      </c>
      <c r="FX106" s="14">
        <v>0</v>
      </c>
      <c r="FY106" s="14">
        <v>0</v>
      </c>
      <c r="FZ106" s="102">
        <v>0</v>
      </c>
      <c r="GA106" s="102">
        <v>0</v>
      </c>
      <c r="GB106" s="102">
        <v>0</v>
      </c>
      <c r="GC106" s="102">
        <v>0</v>
      </c>
      <c r="GD106" s="102">
        <v>0</v>
      </c>
      <c r="GE106" s="102">
        <v>0</v>
      </c>
      <c r="GF106" s="102">
        <v>0</v>
      </c>
      <c r="GG106" s="102">
        <v>0</v>
      </c>
    </row>
    <row r="107" spans="1:189" x14ac:dyDescent="0.35">
      <c r="A107" t="e">
        <v>#REF!</v>
      </c>
      <c r="B107" s="22" t="s">
        <v>217</v>
      </c>
      <c r="C107" s="22" t="s">
        <v>181</v>
      </c>
      <c r="D107" s="22" t="s">
        <v>538</v>
      </c>
      <c r="E107" s="22" t="s">
        <v>453</v>
      </c>
      <c r="F107" s="22" t="s">
        <v>218</v>
      </c>
      <c r="G107" s="24">
        <v>4085.1143875560497</v>
      </c>
      <c r="H107" s="24">
        <v>4076.5786987910701</v>
      </c>
      <c r="I107" s="24">
        <v>4062.9062657332001</v>
      </c>
      <c r="J107" s="24">
        <v>4249.2347040186605</v>
      </c>
      <c r="K107" s="24">
        <v>4094.5638594355601</v>
      </c>
      <c r="L107" s="24">
        <v>4854.5730780394497</v>
      </c>
      <c r="M107" s="24">
        <v>5109.6200321424103</v>
      </c>
      <c r="N107" s="24">
        <v>5009.0378316202605</v>
      </c>
      <c r="O107" s="24">
        <v>5214.6438119448703</v>
      </c>
      <c r="P107" s="24">
        <v>5394.9422000731292</v>
      </c>
      <c r="Q107" s="43">
        <v>6241.1493773214006</v>
      </c>
      <c r="R107" s="43">
        <v>6569.0435326258394</v>
      </c>
      <c r="S107" s="43">
        <v>6439.7327718097813</v>
      </c>
      <c r="T107" s="43">
        <v>6704.0644886153977</v>
      </c>
      <c r="U107" s="43">
        <v>6935.8601902578548</v>
      </c>
      <c r="V107" s="23">
        <v>519.64996386162181</v>
      </c>
      <c r="W107" s="23">
        <v>506.60691377907835</v>
      </c>
      <c r="X107" s="23">
        <v>493.43224055142349</v>
      </c>
      <c r="Y107" s="23">
        <v>504.62128762153145</v>
      </c>
      <c r="Z107" s="23">
        <v>475.79572784462187</v>
      </c>
      <c r="AA107" s="23">
        <v>617.52951943066876</v>
      </c>
      <c r="AB107" s="23">
        <v>634.98561571620644</v>
      </c>
      <c r="AC107" s="23">
        <v>608.33812020450205</v>
      </c>
      <c r="AD107" s="23">
        <v>619.26922332217578</v>
      </c>
      <c r="AE107" s="23">
        <v>626.9020435102716</v>
      </c>
      <c r="AF107" s="39">
        <v>793.90997183810089</v>
      </c>
      <c r="AG107" s="39">
        <v>816.35192558183655</v>
      </c>
      <c r="AH107" s="39">
        <v>782.09330029254238</v>
      </c>
      <c r="AI107" s="39">
        <v>796.1465746628312</v>
      </c>
      <c r="AJ107" s="39">
        <v>805.95950160786731</v>
      </c>
      <c r="AK107" s="23">
        <v>338.65093030000003</v>
      </c>
      <c r="AL107" s="23">
        <v>372.18869110000003</v>
      </c>
      <c r="AM107" s="23">
        <v>378.90203475000004</v>
      </c>
      <c r="AN107" s="23">
        <v>363.45159968999991</v>
      </c>
      <c r="AO107" s="23">
        <v>0</v>
      </c>
      <c r="AP107" s="39">
        <v>411.08408452618238</v>
      </c>
      <c r="AQ107" s="39">
        <v>443.80662919599831</v>
      </c>
      <c r="AR107" s="39">
        <v>446.01360267128035</v>
      </c>
      <c r="AS107" s="39">
        <v>408.62136449947309</v>
      </c>
      <c r="AT107" s="39">
        <v>0</v>
      </c>
      <c r="AU107" s="23">
        <v>8.2898759800000015</v>
      </c>
      <c r="AV107" s="23">
        <v>9.1299266800000005</v>
      </c>
      <c r="AW107" s="23">
        <v>9.3258867300000023</v>
      </c>
      <c r="AX107" s="23">
        <v>8.553342820000001</v>
      </c>
      <c r="AY107" s="23">
        <v>0</v>
      </c>
      <c r="AZ107" s="23">
        <v>43.078342439999993</v>
      </c>
      <c r="BA107" s="23">
        <v>46.252841950000004</v>
      </c>
      <c r="BB107" s="23">
        <v>46.016929630000007</v>
      </c>
      <c r="BC107" s="23">
        <v>43.161987299999993</v>
      </c>
      <c r="BD107" s="23">
        <v>0</v>
      </c>
      <c r="BE107" s="39">
        <v>52.292255477240559</v>
      </c>
      <c r="BF107" s="39">
        <v>55.152986556083903</v>
      </c>
      <c r="BG107" s="39">
        <v>54.167501585703981</v>
      </c>
      <c r="BH107" s="39">
        <v>48.526159081643989</v>
      </c>
      <c r="BI107" s="39">
        <v>0</v>
      </c>
      <c r="BJ107" s="23">
        <v>3.9944412999999996</v>
      </c>
      <c r="BK107" s="23">
        <v>6.2958400099999992</v>
      </c>
      <c r="BL107" s="23">
        <v>6.7307976799999976</v>
      </c>
      <c r="BM107" s="23">
        <v>9.7684537799999998</v>
      </c>
      <c r="BN107" s="23">
        <v>0</v>
      </c>
      <c r="BO107" s="39">
        <v>4.8488018135648794</v>
      </c>
      <c r="BP107" s="39">
        <v>7.5073090601903019</v>
      </c>
      <c r="BQ107" s="39">
        <v>7.9229643728069057</v>
      </c>
      <c r="BR107" s="39">
        <v>10.982477215778399</v>
      </c>
      <c r="BS107" s="39">
        <v>0</v>
      </c>
      <c r="BT107" s="23">
        <v>26.64660778</v>
      </c>
      <c r="BU107" s="23">
        <v>25.069253100000001</v>
      </c>
      <c r="BV107" s="23">
        <v>24.602763580000001</v>
      </c>
      <c r="BW107" s="23">
        <v>22.314690919999997</v>
      </c>
      <c r="BX107" s="23">
        <v>0</v>
      </c>
      <c r="BY107" s="39">
        <v>32.345980432611697</v>
      </c>
      <c r="BZ107" s="39">
        <v>29.893172417167865</v>
      </c>
      <c r="CA107" s="39">
        <v>28.960433604495353</v>
      </c>
      <c r="CB107" s="39">
        <v>25.087960707537594</v>
      </c>
      <c r="CC107" s="39">
        <v>0</v>
      </c>
      <c r="CD107" s="23">
        <v>12.437290839999999</v>
      </c>
      <c r="CE107" s="23">
        <v>14.887748609999999</v>
      </c>
      <c r="CF107" s="23">
        <v>14.683367260000001</v>
      </c>
      <c r="CG107" s="23">
        <v>11.078842679999998</v>
      </c>
      <c r="CH107" s="23">
        <v>0</v>
      </c>
      <c r="CI107" s="39">
        <v>15.097470172067835</v>
      </c>
      <c r="CJ107" s="39">
        <v>17.752504804468273</v>
      </c>
      <c r="CK107" s="39">
        <v>17.284102301797223</v>
      </c>
      <c r="CL107" s="39">
        <v>12.455721248270397</v>
      </c>
      <c r="CM107" s="39">
        <v>0</v>
      </c>
      <c r="CN107" s="23">
        <v>26.272999419999998</v>
      </c>
      <c r="CO107" s="23">
        <v>24.463052830000006</v>
      </c>
      <c r="CP107" s="23">
        <v>24.085465359999997</v>
      </c>
      <c r="CQ107" s="23">
        <v>22.189508010000001</v>
      </c>
      <c r="CR107" s="23">
        <v>0</v>
      </c>
      <c r="CS107" s="39">
        <v>31.892461965953792</v>
      </c>
      <c r="CT107" s="39">
        <v>29.170324827007967</v>
      </c>
      <c r="CU107" s="39">
        <v>28.351510923703014</v>
      </c>
      <c r="CV107" s="39">
        <v>24.947220065482799</v>
      </c>
      <c r="CW107" s="39">
        <v>0</v>
      </c>
      <c r="CX107" s="31">
        <v>26.866625599999999</v>
      </c>
      <c r="CY107" s="31">
        <v>7.5466954700000004</v>
      </c>
      <c r="CZ107" s="31">
        <v>47.008122900000004</v>
      </c>
      <c r="DA107" s="31">
        <v>18.704789089999998</v>
      </c>
      <c r="DB107" s="31">
        <v>0</v>
      </c>
      <c r="DC107" s="39">
        <v>4.1977833358852772</v>
      </c>
      <c r="DD107" s="39">
        <v>1.1314412063609034</v>
      </c>
      <c r="DE107" s="39">
        <v>6.7976456326208048</v>
      </c>
      <c r="DF107" s="39">
        <v>2.5252277904842759</v>
      </c>
      <c r="DG107" s="39">
        <v>0</v>
      </c>
      <c r="DH107" s="39">
        <v>56.490038813125835</v>
      </c>
      <c r="DI107" s="39">
        <v>56.284427762444807</v>
      </c>
      <c r="DJ107" s="39">
        <v>60.965147218324788</v>
      </c>
      <c r="DK107" s="39">
        <v>51.051386872128262</v>
      </c>
      <c r="DL107" s="39">
        <v>0</v>
      </c>
      <c r="DM107" s="24">
        <v>7769.1139999999996</v>
      </c>
      <c r="DN107" s="24">
        <v>7953.4480000000003</v>
      </c>
      <c r="DO107" s="24">
        <v>8140.2089999999998</v>
      </c>
      <c r="DP107" s="24">
        <v>8327.732</v>
      </c>
      <c r="DQ107" s="24">
        <v>8605.7180000000008</v>
      </c>
      <c r="DR107" s="24">
        <v>8791.0920000000006</v>
      </c>
      <c r="DS107" s="24">
        <v>7861.2809999999999</v>
      </c>
      <c r="DT107" s="24">
        <v>8046.8285000000005</v>
      </c>
      <c r="DU107" s="24">
        <v>8233.9704999999994</v>
      </c>
      <c r="DV107" s="24">
        <v>8420.6409999999996</v>
      </c>
      <c r="DW107" s="24">
        <v>0</v>
      </c>
      <c r="DX107" s="24">
        <v>591</v>
      </c>
      <c r="DY107" s="24">
        <v>441</v>
      </c>
      <c r="DZ107" s="24">
        <v>342</v>
      </c>
      <c r="EA107" s="24">
        <v>345</v>
      </c>
      <c r="EB107" s="28"/>
      <c r="EC107" s="28">
        <v>0</v>
      </c>
      <c r="ED107" s="24">
        <v>591</v>
      </c>
      <c r="EE107" s="24">
        <v>441</v>
      </c>
      <c r="EF107" s="24">
        <v>342</v>
      </c>
      <c r="EG107" s="24">
        <v>345</v>
      </c>
      <c r="EH107" s="24"/>
      <c r="EI107" s="24">
        <v>0</v>
      </c>
      <c r="EJ107" s="24">
        <v>0</v>
      </c>
      <c r="EK107" s="24">
        <v>0</v>
      </c>
      <c r="EL107" s="24">
        <v>0</v>
      </c>
      <c r="EM107" s="24">
        <v>0</v>
      </c>
      <c r="EN107" s="24"/>
      <c r="EO107" s="24">
        <v>0</v>
      </c>
      <c r="EP107" s="24">
        <v>0</v>
      </c>
      <c r="EQ107" s="24">
        <v>0</v>
      </c>
      <c r="ER107" s="24">
        <v>0</v>
      </c>
      <c r="ES107" s="24">
        <v>0</v>
      </c>
      <c r="ET107" s="24"/>
      <c r="EU107" s="24">
        <v>0</v>
      </c>
      <c r="EV107">
        <v>16.420000000000002</v>
      </c>
      <c r="EW107">
        <v>26.74</v>
      </c>
      <c r="EX107">
        <v>34.89</v>
      </c>
      <c r="EY107">
        <v>38.69</v>
      </c>
      <c r="EZ107">
        <v>38.31</v>
      </c>
      <c r="FA107">
        <v>41</v>
      </c>
      <c r="FB107">
        <v>16.399999999999999</v>
      </c>
      <c r="FC107">
        <v>3</v>
      </c>
      <c r="FD107">
        <v>51</v>
      </c>
      <c r="FE107">
        <v>4</v>
      </c>
      <c r="FF107">
        <v>0.7</v>
      </c>
      <c r="FG107">
        <v>2.0390000000000001</v>
      </c>
      <c r="FH107" s="22" t="s">
        <v>218</v>
      </c>
      <c r="FI107" s="43">
        <v>619.08255477883449</v>
      </c>
      <c r="FJ107" s="43">
        <v>620.06034224159987</v>
      </c>
      <c r="FK107" s="43">
        <v>576.78936839999994</v>
      </c>
      <c r="FL107" s="43">
        <v>573.38279999999997</v>
      </c>
      <c r="FM107" s="43">
        <v>624.59999999999991</v>
      </c>
      <c r="FN107" s="23"/>
      <c r="FO107" s="23"/>
      <c r="FP107" s="23"/>
      <c r="FQ107" s="23"/>
      <c r="FR107" s="23"/>
      <c r="FS107" s="23"/>
      <c r="FT107" s="23"/>
      <c r="FU107" s="23"/>
      <c r="FV107" s="14">
        <v>0</v>
      </c>
      <c r="FW107" s="14">
        <v>0</v>
      </c>
      <c r="FX107" s="14">
        <v>0</v>
      </c>
      <c r="FY107" s="14">
        <v>0</v>
      </c>
      <c r="FZ107" s="102">
        <v>0</v>
      </c>
      <c r="GA107" s="102">
        <v>0</v>
      </c>
      <c r="GB107" s="102">
        <v>0</v>
      </c>
      <c r="GC107" s="102">
        <v>0</v>
      </c>
      <c r="GD107" s="102">
        <v>0</v>
      </c>
      <c r="GE107" s="102">
        <v>0</v>
      </c>
      <c r="GF107" s="102">
        <v>0</v>
      </c>
      <c r="GG107" s="102">
        <v>0</v>
      </c>
    </row>
    <row r="108" spans="1:189" x14ac:dyDescent="0.35">
      <c r="A108" t="e">
        <v>#REF!</v>
      </c>
      <c r="B108" s="22" t="s">
        <v>211</v>
      </c>
      <c r="C108" s="22" t="s">
        <v>181</v>
      </c>
      <c r="D108" s="22" t="s">
        <v>541</v>
      </c>
      <c r="F108" s="22" t="s">
        <v>212</v>
      </c>
      <c r="G108" s="24">
        <v>0</v>
      </c>
      <c r="H108" s="24">
        <v>0</v>
      </c>
      <c r="I108" s="24">
        <v>0</v>
      </c>
      <c r="J108" s="24">
        <v>0</v>
      </c>
      <c r="K108" s="24">
        <v>0</v>
      </c>
      <c r="L108" s="24">
        <v>0</v>
      </c>
      <c r="M108" s="24">
        <v>0</v>
      </c>
      <c r="N108" s="24">
        <v>0</v>
      </c>
      <c r="O108" s="24">
        <v>0</v>
      </c>
      <c r="P108" s="24">
        <v>0</v>
      </c>
      <c r="Q108" s="43">
        <v>0</v>
      </c>
      <c r="R108" s="43">
        <v>0</v>
      </c>
      <c r="S108" s="43">
        <v>0</v>
      </c>
      <c r="T108" s="43">
        <v>0</v>
      </c>
      <c r="U108" s="43">
        <v>0</v>
      </c>
      <c r="V108" s="23">
        <v>0</v>
      </c>
      <c r="W108" s="23">
        <v>0</v>
      </c>
      <c r="X108" s="23">
        <v>0</v>
      </c>
      <c r="Y108" s="23">
        <v>0</v>
      </c>
      <c r="Z108" s="23">
        <v>0</v>
      </c>
      <c r="AA108" s="23">
        <v>0</v>
      </c>
      <c r="AB108" s="23">
        <v>0</v>
      </c>
      <c r="AC108" s="23">
        <v>0</v>
      </c>
      <c r="AD108" s="23">
        <v>0</v>
      </c>
      <c r="AE108" s="23">
        <v>0</v>
      </c>
      <c r="AF108" s="39">
        <v>0</v>
      </c>
      <c r="AG108" s="39">
        <v>0</v>
      </c>
      <c r="AH108" s="39">
        <v>0</v>
      </c>
      <c r="AI108" s="39">
        <v>0</v>
      </c>
      <c r="AJ108" s="39">
        <v>0</v>
      </c>
      <c r="AP108" s="39">
        <v>0</v>
      </c>
      <c r="AQ108" s="39">
        <v>0</v>
      </c>
      <c r="AR108" s="39">
        <v>0</v>
      </c>
      <c r="AS108" s="39">
        <v>0</v>
      </c>
      <c r="AT108" s="39">
        <v>0</v>
      </c>
      <c r="AZ108" s="23"/>
      <c r="BA108" s="23"/>
      <c r="BB108" s="23"/>
      <c r="BC108" s="23"/>
      <c r="BD108" s="23"/>
      <c r="BE108" s="39">
        <v>0</v>
      </c>
      <c r="BF108" s="39">
        <v>0</v>
      </c>
      <c r="BG108" s="39">
        <v>0</v>
      </c>
      <c r="BH108" s="39">
        <v>0</v>
      </c>
      <c r="BI108" s="39">
        <v>0</v>
      </c>
      <c r="BJ108" s="23"/>
      <c r="BK108" s="23"/>
      <c r="BL108" s="23"/>
      <c r="BM108" s="23"/>
      <c r="BN108" s="23"/>
      <c r="BO108" s="39">
        <v>0</v>
      </c>
      <c r="BP108" s="39">
        <v>0</v>
      </c>
      <c r="BQ108" s="39">
        <v>0</v>
      </c>
      <c r="BR108" s="39">
        <v>0</v>
      </c>
      <c r="BS108" s="39">
        <v>0</v>
      </c>
      <c r="BT108" s="23"/>
      <c r="BU108" s="23"/>
      <c r="BV108" s="23"/>
      <c r="BW108" s="23"/>
      <c r="BX108" s="23"/>
      <c r="BY108" s="39">
        <v>0</v>
      </c>
      <c r="BZ108" s="39">
        <v>0</v>
      </c>
      <c r="CA108" s="39">
        <v>0</v>
      </c>
      <c r="CB108" s="39">
        <v>0</v>
      </c>
      <c r="CC108" s="39">
        <v>0</v>
      </c>
      <c r="CD108" s="23"/>
      <c r="CE108" s="23"/>
      <c r="CF108" s="23"/>
      <c r="CG108" s="23"/>
      <c r="CH108" s="23"/>
      <c r="CI108" s="39">
        <v>0</v>
      </c>
      <c r="CJ108" s="39">
        <v>0</v>
      </c>
      <c r="CK108" s="39">
        <v>0</v>
      </c>
      <c r="CL108" s="39">
        <v>0</v>
      </c>
      <c r="CM108" s="39">
        <v>0</v>
      </c>
      <c r="CN108" s="23"/>
      <c r="CO108" s="23"/>
      <c r="CP108" s="23"/>
      <c r="CQ108" s="23"/>
      <c r="CR108" s="23"/>
      <c r="CS108" s="39">
        <v>0</v>
      </c>
      <c r="CT108" s="39">
        <v>0</v>
      </c>
      <c r="CU108" s="39">
        <v>0</v>
      </c>
      <c r="CV108" s="39">
        <v>0</v>
      </c>
      <c r="CW108" s="39">
        <v>0</v>
      </c>
      <c r="CX108" s="31" t="e">
        <v>#N/A</v>
      </c>
      <c r="CY108" s="31" t="e">
        <v>#N/A</v>
      </c>
      <c r="CZ108" s="31" t="e">
        <v>#N/A</v>
      </c>
      <c r="DA108" s="31" t="e">
        <v>#N/A</v>
      </c>
      <c r="DB108" s="31" t="e">
        <v>#N/A</v>
      </c>
      <c r="DC108" s="39">
        <v>0</v>
      </c>
      <c r="DD108" s="39">
        <v>0</v>
      </c>
      <c r="DE108" s="39">
        <v>0</v>
      </c>
      <c r="DF108" s="39">
        <v>0</v>
      </c>
      <c r="DG108" s="39">
        <v>0</v>
      </c>
      <c r="DH108" s="39">
        <v>0</v>
      </c>
      <c r="DI108" s="39">
        <v>0</v>
      </c>
      <c r="DJ108" s="39">
        <v>0</v>
      </c>
      <c r="DK108" s="39">
        <v>0</v>
      </c>
      <c r="DL108" s="39">
        <v>0</v>
      </c>
      <c r="DM108" s="24">
        <v>25578.651000000002</v>
      </c>
      <c r="DN108" s="24">
        <v>25697.648000000001</v>
      </c>
      <c r="DO108" s="24">
        <v>25813.233</v>
      </c>
      <c r="DP108" s="24">
        <v>25921.701000000001</v>
      </c>
      <c r="DQ108" s="24">
        <v>26069.416000000001</v>
      </c>
      <c r="DR108" s="24">
        <v>26160.821</v>
      </c>
      <c r="DS108" s="24"/>
      <c r="DT108" s="24"/>
      <c r="DU108" s="24"/>
      <c r="DV108" s="24"/>
      <c r="DW108" s="24"/>
      <c r="DX108" s="24"/>
      <c r="DY108" s="24"/>
      <c r="DZ108" s="24"/>
      <c r="EA108" s="24"/>
      <c r="EB108" s="28"/>
      <c r="EC108" s="28"/>
      <c r="ED108" s="24"/>
      <c r="EE108" s="24"/>
      <c r="EF108" s="24"/>
      <c r="EG108" s="24"/>
      <c r="EH108" s="24"/>
      <c r="EI108" s="24"/>
      <c r="EJ108" s="24"/>
      <c r="EK108" s="24"/>
      <c r="EL108" s="24"/>
      <c r="EM108" s="24"/>
      <c r="EN108" s="24"/>
      <c r="EO108" s="24"/>
      <c r="EP108" s="24"/>
      <c r="EQ108" s="24"/>
      <c r="ER108" s="24"/>
      <c r="ES108" s="24"/>
      <c r="ET108" s="24"/>
      <c r="EU108" s="24"/>
      <c r="EV108">
        <v>49.08</v>
      </c>
      <c r="EW108">
        <v>53.34</v>
      </c>
      <c r="EX108">
        <v>42.95</v>
      </c>
      <c r="EY108">
        <v>72.97</v>
      </c>
      <c r="EZ108">
        <v>72.16</v>
      </c>
      <c r="FA108">
        <v>67.97</v>
      </c>
      <c r="FB108">
        <v>0</v>
      </c>
      <c r="FC108">
        <v>0</v>
      </c>
      <c r="FD108">
        <v>76</v>
      </c>
      <c r="FE108">
        <v>132</v>
      </c>
      <c r="FF108">
        <v>36.709000000000003</v>
      </c>
      <c r="FG108">
        <v>44.338000000000001</v>
      </c>
      <c r="FH108" s="22" t="s">
        <v>212</v>
      </c>
      <c r="FI108" s="43">
        <v>0</v>
      </c>
      <c r="FJ108" s="43">
        <v>0</v>
      </c>
      <c r="FK108" s="43">
        <v>0</v>
      </c>
      <c r="FL108" s="43">
        <v>0</v>
      </c>
      <c r="FM108" s="43">
        <v>0</v>
      </c>
      <c r="FN108" s="23"/>
      <c r="FO108" s="23"/>
      <c r="FP108" s="23"/>
      <c r="FQ108" s="23"/>
      <c r="FR108" s="23"/>
      <c r="FS108" s="23"/>
      <c r="FT108" s="23"/>
      <c r="FU108" s="23"/>
      <c r="FV108" s="14">
        <v>0</v>
      </c>
      <c r="FW108" s="14">
        <v>0</v>
      </c>
      <c r="FX108" s="14">
        <v>0</v>
      </c>
      <c r="FY108" s="14">
        <v>0</v>
      </c>
      <c r="FZ108" s="102">
        <v>0</v>
      </c>
      <c r="GA108" s="102">
        <v>0</v>
      </c>
      <c r="GB108" s="102">
        <v>0</v>
      </c>
      <c r="GC108" s="102">
        <v>0</v>
      </c>
      <c r="GD108" s="102">
        <v>0</v>
      </c>
      <c r="GE108" s="102">
        <v>0</v>
      </c>
      <c r="GF108" s="102">
        <v>0</v>
      </c>
      <c r="GG108" s="102">
        <v>0</v>
      </c>
    </row>
    <row r="109" spans="1:189" x14ac:dyDescent="0.35">
      <c r="A109" t="e">
        <v>#REF!</v>
      </c>
      <c r="B109" s="22" t="s">
        <v>264</v>
      </c>
      <c r="C109" s="22" t="s">
        <v>181</v>
      </c>
      <c r="D109" s="22" t="s">
        <v>538</v>
      </c>
      <c r="E109" s="22" t="s">
        <v>453</v>
      </c>
      <c r="F109" s="22" t="s">
        <v>265</v>
      </c>
      <c r="G109" s="24">
        <v>11857.0303672441</v>
      </c>
      <c r="H109" s="24">
        <v>13442.861496412799</v>
      </c>
      <c r="I109" s="24">
        <v>14177.8358413923</v>
      </c>
      <c r="J109" s="24">
        <v>16091.817842131799</v>
      </c>
      <c r="K109" s="24">
        <v>20999.2292604955</v>
      </c>
      <c r="L109" s="24">
        <v>11433.1200705789</v>
      </c>
      <c r="M109" s="24">
        <v>12075.3086461614</v>
      </c>
      <c r="N109" s="24">
        <v>12669.445996735902</v>
      </c>
      <c r="O109" s="24">
        <v>13163.554390670401</v>
      </c>
      <c r="P109" s="24">
        <v>13782.24144702</v>
      </c>
      <c r="Q109" s="43">
        <v>14698.678763767175</v>
      </c>
      <c r="R109" s="43">
        <v>15524.290978103909</v>
      </c>
      <c r="S109" s="43">
        <v>16288.127446516693</v>
      </c>
      <c r="T109" s="43">
        <v>16923.364417010293</v>
      </c>
      <c r="U109" s="43">
        <v>17718.762544594469</v>
      </c>
      <c r="V109" s="23">
        <v>944.41726865731732</v>
      </c>
      <c r="W109" s="23">
        <v>1043.899886182659</v>
      </c>
      <c r="X109" s="23">
        <v>1073.6593390013934</v>
      </c>
      <c r="Y109" s="23">
        <v>1189.1759994587428</v>
      </c>
      <c r="Z109" s="23">
        <v>1515.1679477758389</v>
      </c>
      <c r="AA109" s="23">
        <v>910.65264192259849</v>
      </c>
      <c r="AB109" s="23">
        <v>937.70313148819446</v>
      </c>
      <c r="AC109" s="23">
        <v>959.43197301356042</v>
      </c>
      <c r="AD109" s="23">
        <v>972.77902984770947</v>
      </c>
      <c r="AE109" s="23">
        <v>994.43699718622736</v>
      </c>
      <c r="AF109" s="39">
        <v>1170.7557137828976</v>
      </c>
      <c r="AG109" s="39">
        <v>1205.5324373782792</v>
      </c>
      <c r="AH109" s="39">
        <v>1233.4675294195181</v>
      </c>
      <c r="AI109" s="39">
        <v>1250.6268087444807</v>
      </c>
      <c r="AJ109" s="39">
        <v>1278.4707833218349</v>
      </c>
      <c r="AK109" s="23">
        <v>443.26678761000005</v>
      </c>
      <c r="AL109" s="23">
        <v>549.64663882999992</v>
      </c>
      <c r="AM109" s="23">
        <v>549.59245506000002</v>
      </c>
      <c r="AN109" s="23">
        <v>604.69889569999998</v>
      </c>
      <c r="AO109" s="23">
        <v>0</v>
      </c>
      <c r="AP109" s="39">
        <v>538.0759516121683</v>
      </c>
      <c r="AQ109" s="39">
        <v>655.41169804783613</v>
      </c>
      <c r="AR109" s="39">
        <v>646.9369082274751</v>
      </c>
      <c r="AS109" s="39">
        <v>679.85087445759598</v>
      </c>
      <c r="AT109" s="39">
        <v>0</v>
      </c>
      <c r="AU109" s="23">
        <v>3.7384300200000005</v>
      </c>
      <c r="AV109" s="23">
        <v>4.0887622799999992</v>
      </c>
      <c r="AW109" s="23">
        <v>3.8764359999999995</v>
      </c>
      <c r="AX109" s="23">
        <v>3.7555670700000001</v>
      </c>
      <c r="AY109" s="23">
        <v>0</v>
      </c>
      <c r="AZ109" s="23">
        <v>35.306377409999996</v>
      </c>
      <c r="BA109" s="23">
        <v>42.682586669999999</v>
      </c>
      <c r="BB109" s="23">
        <v>41.619548800000004</v>
      </c>
      <c r="BC109" s="23">
        <v>44.686897279999997</v>
      </c>
      <c r="BD109" s="23">
        <v>0</v>
      </c>
      <c r="BE109" s="39">
        <v>42.857965346997112</v>
      </c>
      <c r="BF109" s="39">
        <v>50.89572941991721</v>
      </c>
      <c r="BG109" s="39">
        <v>48.991251562132611</v>
      </c>
      <c r="BH109" s="39">
        <v>50.24058487395839</v>
      </c>
      <c r="BI109" s="39">
        <v>0</v>
      </c>
      <c r="BJ109" s="23">
        <v>5.8308435300000001</v>
      </c>
      <c r="BK109" s="23">
        <v>9.6138202599999989</v>
      </c>
      <c r="BL109" s="23">
        <v>8.2926680400000006</v>
      </c>
      <c r="BM109" s="23">
        <v>8.1870365400000011</v>
      </c>
      <c r="BN109" s="23">
        <v>0</v>
      </c>
      <c r="BO109" s="39">
        <v>7.0779872726824262</v>
      </c>
      <c r="BP109" s="39">
        <v>11.463747462816974</v>
      </c>
      <c r="BQ109" s="39">
        <v>9.7614750227397273</v>
      </c>
      <c r="BR109" s="39">
        <v>9.2045214411912006</v>
      </c>
      <c r="BS109" s="39">
        <v>0</v>
      </c>
      <c r="BT109" s="23">
        <v>25.664944419999994</v>
      </c>
      <c r="BU109" s="23">
        <v>28.460562300000003</v>
      </c>
      <c r="BV109" s="23">
        <v>28.204649310000001</v>
      </c>
      <c r="BW109" s="23">
        <v>26.37608221</v>
      </c>
      <c r="BX109" s="23">
        <v>0</v>
      </c>
      <c r="BY109" s="39">
        <v>31.154351685863507</v>
      </c>
      <c r="BZ109" s="39">
        <v>33.937050000243033</v>
      </c>
      <c r="CA109" s="39">
        <v>33.200289513180401</v>
      </c>
      <c r="CB109" s="39">
        <v>29.6541017070588</v>
      </c>
      <c r="CC109" s="39">
        <v>0</v>
      </c>
      <c r="CD109" s="23">
        <v>3.8105900500000005</v>
      </c>
      <c r="CE109" s="23">
        <v>4.6082027999999999</v>
      </c>
      <c r="CF109" s="23">
        <v>5.1222292700000001</v>
      </c>
      <c r="CG109" s="23">
        <v>10.123779309999998</v>
      </c>
      <c r="CH109" s="23">
        <v>0</v>
      </c>
      <c r="CI109" s="39">
        <v>4.6256271046447193</v>
      </c>
      <c r="CJ109" s="39">
        <v>5.4949303947821129</v>
      </c>
      <c r="CK109" s="39">
        <v>6.0294844600883533</v>
      </c>
      <c r="CL109" s="39">
        <v>11.381962602646798</v>
      </c>
      <c r="CM109" s="39">
        <v>0</v>
      </c>
      <c r="CN109" s="23">
        <v>23.696167580000001</v>
      </c>
      <c r="CO109" s="23">
        <v>25.27467643</v>
      </c>
      <c r="CP109" s="23">
        <v>23.794960980000006</v>
      </c>
      <c r="CQ109" s="23">
        <v>23.892801179999999</v>
      </c>
      <c r="CR109" s="23">
        <v>0</v>
      </c>
      <c r="CS109" s="39">
        <v>28.764478360576064</v>
      </c>
      <c r="CT109" s="39">
        <v>30.138124071599034</v>
      </c>
      <c r="CU109" s="39">
        <v>28.009552070932344</v>
      </c>
      <c r="CV109" s="39">
        <v>26.862198510650398</v>
      </c>
      <c r="CW109" s="39">
        <v>0</v>
      </c>
      <c r="CX109" s="31">
        <v>34.776295760000004</v>
      </c>
      <c r="CY109" s="31">
        <v>27.807638359999999</v>
      </c>
      <c r="CZ109" s="31">
        <v>19.447786220000005</v>
      </c>
      <c r="DA109" s="31">
        <v>25.98449591</v>
      </c>
      <c r="DB109" s="31">
        <v>0</v>
      </c>
      <c r="DC109" s="39">
        <v>3.4054288027600732</v>
      </c>
      <c r="DD109" s="39">
        <v>2.6081339890817619</v>
      </c>
      <c r="DE109" s="39">
        <v>1.7553387045654127</v>
      </c>
      <c r="DF109" s="39">
        <v>2.185239218633797</v>
      </c>
      <c r="DG109" s="39">
        <v>0</v>
      </c>
      <c r="DH109" s="39">
        <v>46.263394149757183</v>
      </c>
      <c r="DI109" s="39">
        <v>53.503863408998974</v>
      </c>
      <c r="DJ109" s="39">
        <v>50.746590266698021</v>
      </c>
      <c r="DK109" s="39">
        <v>52.425824092592187</v>
      </c>
      <c r="DL109" s="39">
        <v>0</v>
      </c>
      <c r="DM109" s="24">
        <v>12396.237999999999</v>
      </c>
      <c r="DN109" s="24">
        <v>12713.491</v>
      </c>
      <c r="DO109" s="24">
        <v>13041.585999999999</v>
      </c>
      <c r="DP109" s="24">
        <v>13368.718999999999</v>
      </c>
      <c r="DQ109" s="24">
        <v>13859.34</v>
      </c>
      <c r="DR109" s="24">
        <v>14190.611999999999</v>
      </c>
      <c r="DS109" s="24">
        <v>12554.8645</v>
      </c>
      <c r="DT109" s="24">
        <v>12877.538500000001</v>
      </c>
      <c r="DU109" s="24">
        <v>13205.1525</v>
      </c>
      <c r="DV109" s="24">
        <v>13531.905999999999</v>
      </c>
      <c r="DW109" s="24">
        <v>0</v>
      </c>
      <c r="DX109" s="24">
        <v>5872</v>
      </c>
      <c r="DY109" s="24">
        <v>6944</v>
      </c>
      <c r="DZ109" s="24">
        <v>9572</v>
      </c>
      <c r="EA109" s="24">
        <v>5994</v>
      </c>
      <c r="EB109" s="28">
        <v>2252</v>
      </c>
      <c r="EC109" s="28">
        <v>2255</v>
      </c>
      <c r="ED109" s="24">
        <v>4294</v>
      </c>
      <c r="EE109" s="24">
        <v>4964</v>
      </c>
      <c r="EF109" s="24">
        <v>6029</v>
      </c>
      <c r="EG109" s="24">
        <v>5741</v>
      </c>
      <c r="EH109" s="24">
        <v>2199</v>
      </c>
      <c r="EI109" s="24">
        <v>2201</v>
      </c>
      <c r="EJ109" s="24">
        <v>1578</v>
      </c>
      <c r="EK109" s="24">
        <v>1980</v>
      </c>
      <c r="EL109" s="24">
        <v>3543</v>
      </c>
      <c r="EM109" s="24">
        <v>253</v>
      </c>
      <c r="EN109" s="24">
        <v>53</v>
      </c>
      <c r="EO109" s="24">
        <v>54</v>
      </c>
      <c r="EP109" s="24">
        <v>0</v>
      </c>
      <c r="EQ109" s="24">
        <v>0</v>
      </c>
      <c r="ER109" s="24">
        <v>0</v>
      </c>
      <c r="ES109" s="24">
        <v>0</v>
      </c>
      <c r="ET109" s="24">
        <v>0</v>
      </c>
      <c r="EU109" s="24">
        <v>0</v>
      </c>
      <c r="EV109">
        <v>18.86</v>
      </c>
      <c r="EW109">
        <v>25.8</v>
      </c>
      <c r="EX109">
        <v>32.71</v>
      </c>
      <c r="EY109">
        <v>36.1</v>
      </c>
      <c r="EZ109">
        <v>39.42</v>
      </c>
      <c r="FA109">
        <v>39.92</v>
      </c>
      <c r="FB109">
        <v>1.5</v>
      </c>
      <c r="FC109">
        <v>0</v>
      </c>
      <c r="FD109">
        <v>51</v>
      </c>
      <c r="FE109">
        <v>3</v>
      </c>
      <c r="FF109">
        <v>2.2200000000000002</v>
      </c>
      <c r="FG109">
        <v>5.7309999999999999</v>
      </c>
      <c r="FH109" s="22" t="s">
        <v>265</v>
      </c>
      <c r="FI109" s="43">
        <v>1031.804257964724</v>
      </c>
      <c r="FJ109" s="43">
        <v>1120.8783109751998</v>
      </c>
      <c r="FK109" s="43">
        <v>1118.2651020000001</v>
      </c>
      <c r="FL109" s="43">
        <v>1113.0372</v>
      </c>
      <c r="FM109" s="43">
        <v>1238.79</v>
      </c>
      <c r="FN109" s="23">
        <v>43.963544060000004</v>
      </c>
      <c r="FO109" s="23">
        <v>55.753655060000007</v>
      </c>
      <c r="FP109" s="23">
        <v>42.782513799999997</v>
      </c>
      <c r="FQ109" s="23">
        <v>90.667104280000004</v>
      </c>
      <c r="FR109" s="23">
        <v>73.205450429999999</v>
      </c>
      <c r="FS109" s="23">
        <v>123.80234058000001</v>
      </c>
      <c r="FT109" s="23">
        <v>109.50594613000001</v>
      </c>
      <c r="FU109" s="23">
        <v>110.78620890000002</v>
      </c>
      <c r="FV109" s="14">
        <v>117.16899449</v>
      </c>
      <c r="FW109" s="14">
        <v>179.55599564000002</v>
      </c>
      <c r="FX109" s="14">
        <v>152.28845993000002</v>
      </c>
      <c r="FY109" s="14">
        <v>201.45331318000001</v>
      </c>
      <c r="FZ109" s="102">
        <v>142.22996166614976</v>
      </c>
      <c r="GA109" s="102">
        <v>214.10683097705697</v>
      </c>
      <c r="GB109" s="102">
        <v>179.26196860741513</v>
      </c>
      <c r="GC109" s="102">
        <v>226.4899309420104</v>
      </c>
      <c r="GD109" s="102">
        <v>88.863171129293576</v>
      </c>
      <c r="GE109" s="102">
        <v>147.62484936604983</v>
      </c>
      <c r="GF109" s="102">
        <v>128.90176633544311</v>
      </c>
      <c r="GG109" s="102">
        <v>124.55471894209201</v>
      </c>
    </row>
    <row r="110" spans="1:189" x14ac:dyDescent="0.35">
      <c r="A110" t="e">
        <v>#REF!</v>
      </c>
      <c r="B110" s="22" t="s">
        <v>215</v>
      </c>
      <c r="C110" s="22" t="s">
        <v>181</v>
      </c>
      <c r="D110" s="22" t="s">
        <v>538</v>
      </c>
      <c r="E110" s="22" t="s">
        <v>453</v>
      </c>
      <c r="F110" s="22" t="s">
        <v>216</v>
      </c>
      <c r="G110" s="24">
        <v>32333.7803832924</v>
      </c>
      <c r="H110" s="24">
        <v>32338.079165289299</v>
      </c>
      <c r="I110" s="24">
        <v>27034.59375</v>
      </c>
      <c r="J110" s="24">
        <v>34229.513773970801</v>
      </c>
      <c r="K110" s="24">
        <v>51662.241775062896</v>
      </c>
      <c r="L110" s="24">
        <v>86181.185653861889</v>
      </c>
      <c r="M110" s="24">
        <v>84303.9430765039</v>
      </c>
      <c r="N110" s="24">
        <v>81243.877855957791</v>
      </c>
      <c r="O110" s="24">
        <v>79725.819357262691</v>
      </c>
      <c r="P110" s="24">
        <v>78965.7077904053</v>
      </c>
      <c r="Q110" s="43">
        <v>110796.4891111789</v>
      </c>
      <c r="R110" s="43">
        <v>108383.06342895792</v>
      </c>
      <c r="S110" s="43">
        <v>104448.97409942058</v>
      </c>
      <c r="T110" s="43">
        <v>102497.32362438134</v>
      </c>
      <c r="U110" s="43">
        <v>101520.10693489591</v>
      </c>
      <c r="V110" s="23">
        <v>769.869140625</v>
      </c>
      <c r="W110" s="23">
        <v>748.01092529296898</v>
      </c>
      <c r="X110" s="23">
        <v>608.33251953125</v>
      </c>
      <c r="Y110" s="23">
        <v>749.706787109375</v>
      </c>
      <c r="Z110" s="23">
        <v>1102.146484375</v>
      </c>
      <c r="AA110" s="23">
        <v>2051.97900390625</v>
      </c>
      <c r="AB110" s="23">
        <v>1950.03149414063</v>
      </c>
      <c r="AC110" s="23">
        <v>1828.15002441406</v>
      </c>
      <c r="AD110" s="23">
        <v>1746.18273925781</v>
      </c>
      <c r="AE110" s="23">
        <v>1684.63037109375</v>
      </c>
      <c r="AF110" s="39">
        <v>2638.0707997660115</v>
      </c>
      <c r="AG110" s="39">
        <v>2507.0047663857649</v>
      </c>
      <c r="AH110" s="39">
        <v>2350.311181458168</v>
      </c>
      <c r="AI110" s="39">
        <v>2244.9321785077673</v>
      </c>
      <c r="AJ110" s="39">
        <v>2165.7990563847143</v>
      </c>
      <c r="AK110" s="23">
        <v>1492.2650506699999</v>
      </c>
      <c r="AL110" s="23">
        <v>1535.29324739</v>
      </c>
      <c r="AM110" s="23">
        <v>1037.43615123</v>
      </c>
      <c r="AN110" s="23">
        <v>985.28732510999998</v>
      </c>
      <c r="AO110" s="23">
        <v>0</v>
      </c>
      <c r="AP110" s="39">
        <v>1811.4416862273538</v>
      </c>
      <c r="AQ110" s="39">
        <v>1830.7201084958861</v>
      </c>
      <c r="AR110" s="39">
        <v>1221.1880457617929</v>
      </c>
      <c r="AS110" s="39">
        <v>1107.7388338746707</v>
      </c>
      <c r="AT110" s="39">
        <v>0</v>
      </c>
      <c r="AU110" s="23">
        <v>4.4635829899999999</v>
      </c>
      <c r="AV110" s="23">
        <v>4.5742263800000007</v>
      </c>
      <c r="AW110" s="23">
        <v>3.0151891700000002</v>
      </c>
      <c r="AX110" s="23">
        <v>2.8363385200000004</v>
      </c>
      <c r="AY110" s="23">
        <v>0</v>
      </c>
      <c r="AZ110" s="23">
        <v>35.530914310000007</v>
      </c>
      <c r="BA110" s="23">
        <v>35.512813569999999</v>
      </c>
      <c r="BB110" s="23">
        <v>23.344392780000003</v>
      </c>
      <c r="BC110" s="23">
        <v>21.580108639999999</v>
      </c>
      <c r="BD110" s="23">
        <v>0</v>
      </c>
      <c r="BE110" s="39">
        <v>43.130527852279712</v>
      </c>
      <c r="BF110" s="39">
        <v>42.346321800339098</v>
      </c>
      <c r="BG110" s="39">
        <v>27.479178708689229</v>
      </c>
      <c r="BH110" s="39">
        <v>24.262084541779199</v>
      </c>
      <c r="BI110" s="39">
        <v>0</v>
      </c>
      <c r="BJ110" s="23">
        <v>8.2720703799999988</v>
      </c>
      <c r="BK110" s="23">
        <v>8.0621592199999998</v>
      </c>
      <c r="BL110" s="23">
        <v>7.9782448099999979</v>
      </c>
      <c r="BM110" s="23">
        <v>5.83712958</v>
      </c>
      <c r="BN110" s="23">
        <v>0</v>
      </c>
      <c r="BO110" s="39">
        <v>10.041361694432791</v>
      </c>
      <c r="BP110" s="39">
        <v>9.6135100099220576</v>
      </c>
      <c r="BQ110" s="39">
        <v>9.3913607855111767</v>
      </c>
      <c r="BR110" s="39">
        <v>6.5625680442023997</v>
      </c>
      <c r="BS110" s="39">
        <v>0</v>
      </c>
      <c r="BT110" s="23">
        <v>24.982770070000001</v>
      </c>
      <c r="BU110" s="23">
        <v>25.126750440000006</v>
      </c>
      <c r="BV110" s="23">
        <v>13.756046620000001</v>
      </c>
      <c r="BW110" s="23">
        <v>13.496646489999998</v>
      </c>
      <c r="BX110" s="23">
        <v>0</v>
      </c>
      <c r="BY110" s="39">
        <v>30.326268863505494</v>
      </c>
      <c r="BZ110" s="39">
        <v>29.961733610087833</v>
      </c>
      <c r="CA110" s="39">
        <v>16.192533554348479</v>
      </c>
      <c r="CB110" s="39">
        <v>15.174009715777197</v>
      </c>
      <c r="CC110" s="39">
        <v>0</v>
      </c>
      <c r="CD110" s="23">
        <v>2.27607537</v>
      </c>
      <c r="CE110" s="23">
        <v>2.3239037000000002</v>
      </c>
      <c r="CF110" s="23">
        <v>1.6101005800000003</v>
      </c>
      <c r="CG110" s="23">
        <v>2.2463322099999994</v>
      </c>
      <c r="CH110" s="23">
        <v>0</v>
      </c>
      <c r="CI110" s="39">
        <v>2.7628991273113352</v>
      </c>
      <c r="CJ110" s="39">
        <v>2.7710779299202315</v>
      </c>
      <c r="CK110" s="39">
        <v>1.8952834624462731</v>
      </c>
      <c r="CL110" s="39">
        <v>2.5255063770587993</v>
      </c>
      <c r="CM110" s="39">
        <v>0</v>
      </c>
      <c r="CN110" s="23">
        <v>23.789157190000001</v>
      </c>
      <c r="CO110" s="23">
        <v>23.926259980000005</v>
      </c>
      <c r="CP110" s="23">
        <v>12.36403293</v>
      </c>
      <c r="CQ110" s="23">
        <v>12.269992069999997</v>
      </c>
      <c r="CR110" s="23">
        <v>0</v>
      </c>
      <c r="CS110" s="39">
        <v>28.877357272981332</v>
      </c>
      <c r="CT110" s="39">
        <v>28.530240291846727</v>
      </c>
      <c r="CU110" s="39">
        <v>14.553964784839799</v>
      </c>
      <c r="CV110" s="39">
        <v>13.794906684459596</v>
      </c>
      <c r="CW110" s="39">
        <v>0</v>
      </c>
      <c r="CX110" s="31">
        <v>63.393106039999999</v>
      </c>
      <c r="CY110" s="31">
        <v>0</v>
      </c>
      <c r="CZ110" s="31">
        <v>0</v>
      </c>
      <c r="DA110" s="31">
        <v>0</v>
      </c>
      <c r="DB110" s="31">
        <v>0</v>
      </c>
      <c r="DC110" s="39">
        <v>1.8604538049326682</v>
      </c>
      <c r="DD110" s="39">
        <v>0</v>
      </c>
      <c r="DE110" s="39">
        <v>0</v>
      </c>
      <c r="DF110" s="39">
        <v>0</v>
      </c>
      <c r="DG110" s="39">
        <v>0</v>
      </c>
      <c r="DH110" s="39">
        <v>44.99098165721238</v>
      </c>
      <c r="DI110" s="39">
        <v>42.346321800339098</v>
      </c>
      <c r="DJ110" s="39">
        <v>27.479178708689229</v>
      </c>
      <c r="DK110" s="39">
        <v>24.262084541779199</v>
      </c>
      <c r="DL110" s="39">
        <v>0</v>
      </c>
      <c r="DM110" s="24">
        <v>41362</v>
      </c>
      <c r="DN110" s="24">
        <v>42636.118000000002</v>
      </c>
      <c r="DO110" s="24">
        <v>43828.067999999999</v>
      </c>
      <c r="DP110" s="24">
        <v>45052.904000000002</v>
      </c>
      <c r="DQ110" s="24">
        <v>46874.203999999998</v>
      </c>
      <c r="DR110" s="24">
        <v>48109.006000000001</v>
      </c>
      <c r="DS110" s="24">
        <v>41999.059000000001</v>
      </c>
      <c r="DT110" s="24">
        <v>43232.093000000001</v>
      </c>
      <c r="DU110" s="24">
        <v>44440.485999999997</v>
      </c>
      <c r="DV110" s="24">
        <v>45657.201500000003</v>
      </c>
      <c r="DW110" s="24">
        <v>0</v>
      </c>
      <c r="DX110" s="24">
        <v>1095899</v>
      </c>
      <c r="DY110" s="24">
        <v>1071030</v>
      </c>
      <c r="DZ110" s="24">
        <v>1056311</v>
      </c>
      <c r="EA110" s="24">
        <v>1130537</v>
      </c>
      <c r="EB110" s="28">
        <v>1128958</v>
      </c>
      <c r="EC110" s="28">
        <v>959705</v>
      </c>
      <c r="ED110" s="24">
        <v>1078280</v>
      </c>
      <c r="EE110" s="24">
        <v>1055489</v>
      </c>
      <c r="EF110" s="24">
        <v>1040288</v>
      </c>
      <c r="EG110" s="24">
        <v>1103918</v>
      </c>
      <c r="EH110" s="24">
        <v>1097128</v>
      </c>
      <c r="EI110" s="24">
        <v>926433</v>
      </c>
      <c r="EJ110" s="24">
        <v>17619</v>
      </c>
      <c r="EK110" s="24">
        <v>15541</v>
      </c>
      <c r="EL110" s="24">
        <v>16023</v>
      </c>
      <c r="EM110" s="24">
        <v>26619</v>
      </c>
      <c r="EN110" s="24">
        <v>31830</v>
      </c>
      <c r="EO110" s="24">
        <v>33272</v>
      </c>
      <c r="EP110" s="24">
        <v>0</v>
      </c>
      <c r="EQ110" s="24">
        <v>0</v>
      </c>
      <c r="ER110" s="24">
        <v>0</v>
      </c>
      <c r="ES110" s="24">
        <v>0</v>
      </c>
      <c r="ET110" s="24">
        <v>0</v>
      </c>
      <c r="EU110" s="24">
        <v>0</v>
      </c>
      <c r="EV110">
        <v>27.02</v>
      </c>
      <c r="EW110">
        <v>35.65</v>
      </c>
      <c r="EX110">
        <v>42.66</v>
      </c>
      <c r="EY110">
        <v>44.95</v>
      </c>
      <c r="EZ110">
        <v>44.55</v>
      </c>
      <c r="FA110">
        <v>43.53</v>
      </c>
      <c r="FB110">
        <v>12.5</v>
      </c>
      <c r="FC110">
        <v>1.8</v>
      </c>
      <c r="FD110">
        <v>49</v>
      </c>
      <c r="FE110">
        <v>6.6</v>
      </c>
      <c r="FF110">
        <v>2.6259999999999999</v>
      </c>
      <c r="FG110">
        <v>11.401</v>
      </c>
      <c r="FH110" s="22" t="s">
        <v>216</v>
      </c>
      <c r="FI110" s="43">
        <v>1687.3034336129017</v>
      </c>
      <c r="FJ110" s="43">
        <v>1120.8783109751998</v>
      </c>
      <c r="FK110" s="43">
        <v>741.58633080000004</v>
      </c>
      <c r="FL110" s="43">
        <v>730.78199999999993</v>
      </c>
      <c r="FM110" s="43">
        <v>791.16</v>
      </c>
      <c r="FN110" s="23">
        <v>0</v>
      </c>
      <c r="FO110" s="23">
        <v>38.106619160000001</v>
      </c>
      <c r="FP110" s="23">
        <v>0</v>
      </c>
      <c r="FQ110" s="23">
        <v>17.521340059999996</v>
      </c>
      <c r="FR110" s="23">
        <v>347.41917208000007</v>
      </c>
      <c r="FS110" s="23">
        <v>348.54401719999998</v>
      </c>
      <c r="FT110" s="23">
        <v>354.55707665999989</v>
      </c>
      <c r="FU110" s="23">
        <v>266.50700156999994</v>
      </c>
      <c r="FV110" s="14">
        <v>347.41917208000007</v>
      </c>
      <c r="FW110" s="14">
        <v>386.65063635999996</v>
      </c>
      <c r="FX110" s="14">
        <v>354.55707665999989</v>
      </c>
      <c r="FY110" s="14">
        <v>284.02834162999994</v>
      </c>
      <c r="FZ110" s="102">
        <v>421.72774241261561</v>
      </c>
      <c r="GA110" s="102">
        <v>461.05139597944992</v>
      </c>
      <c r="GB110" s="102">
        <v>417.35663736422799</v>
      </c>
      <c r="GC110" s="102">
        <v>319.32738392777634</v>
      </c>
      <c r="GD110" s="102">
        <v>421.72774241261561</v>
      </c>
      <c r="GE110" s="102">
        <v>415.61215882941167</v>
      </c>
      <c r="GF110" s="102">
        <v>417.35663736422799</v>
      </c>
      <c r="GG110" s="102">
        <v>299.62849172511955</v>
      </c>
    </row>
    <row r="111" spans="1:189" x14ac:dyDescent="0.35">
      <c r="A111" t="e">
        <v>#REF!</v>
      </c>
      <c r="B111" s="22" t="s">
        <v>338</v>
      </c>
      <c r="C111" s="22" t="s">
        <v>181</v>
      </c>
      <c r="D111" s="22" t="s">
        <v>538</v>
      </c>
      <c r="E111" s="22" t="s">
        <v>453</v>
      </c>
      <c r="F111" s="22" t="s">
        <v>339</v>
      </c>
      <c r="G111" s="24">
        <v>26311.507273673498</v>
      </c>
      <c r="H111" s="24">
        <v>23308.667781225799</v>
      </c>
      <c r="I111" s="24">
        <v>18110.6382692238</v>
      </c>
      <c r="J111" s="24">
        <v>22096.416933790199</v>
      </c>
      <c r="K111" s="24">
        <v>29163.782138341499</v>
      </c>
      <c r="L111" s="24">
        <v>23747.586257251201</v>
      </c>
      <c r="M111" s="24">
        <v>24089.8616490155</v>
      </c>
      <c r="N111" s="24">
        <v>23418.945736899299</v>
      </c>
      <c r="O111" s="24">
        <v>24879.098746629901</v>
      </c>
      <c r="P111" s="24">
        <v>26185.157462015901</v>
      </c>
      <c r="Q111" s="43">
        <v>30530.436106275702</v>
      </c>
      <c r="R111" s="43">
        <v>30970.473121651092</v>
      </c>
      <c r="S111" s="43">
        <v>30107.928391182206</v>
      </c>
      <c r="T111" s="43">
        <v>31985.134254803579</v>
      </c>
      <c r="U111" s="43">
        <v>33664.232994742306</v>
      </c>
      <c r="V111" s="23">
        <v>1475.1998833853477</v>
      </c>
      <c r="W111" s="23">
        <v>1268.1209405624106</v>
      </c>
      <c r="X111" s="23">
        <v>956.83172898703185</v>
      </c>
      <c r="Y111" s="23">
        <v>1134.7134542499061</v>
      </c>
      <c r="Z111" s="23">
        <v>1456.9015701544504</v>
      </c>
      <c r="AA111" s="23">
        <v>1331.4492443552542</v>
      </c>
      <c r="AB111" s="23">
        <v>1310.6222242771755</v>
      </c>
      <c r="AC111" s="23">
        <v>1237.2833031826219</v>
      </c>
      <c r="AD111" s="23">
        <v>1277.6120292264304</v>
      </c>
      <c r="AE111" s="23">
        <v>1308.1018381013705</v>
      </c>
      <c r="AF111" s="39">
        <v>1711.7413805003014</v>
      </c>
      <c r="AG111" s="39">
        <v>1684.9656905885004</v>
      </c>
      <c r="AH111" s="39">
        <v>1590.6795083919087</v>
      </c>
      <c r="AI111" s="39">
        <v>1642.5270343000223</v>
      </c>
      <c r="AJ111" s="39">
        <v>1681.7254248928632</v>
      </c>
      <c r="AK111" s="23">
        <v>1255.0524468600001</v>
      </c>
      <c r="AL111" s="23">
        <v>1574.11147207</v>
      </c>
      <c r="AM111" s="23">
        <v>1143.9029298700002</v>
      </c>
      <c r="AN111" s="23">
        <v>1467.0952877300001</v>
      </c>
      <c r="AO111" s="23">
        <v>0</v>
      </c>
      <c r="AP111" s="39">
        <v>1523.4923042814044</v>
      </c>
      <c r="AQ111" s="39">
        <v>1877.0078809579861</v>
      </c>
      <c r="AR111" s="39">
        <v>1346.5123437359732</v>
      </c>
      <c r="AS111" s="39">
        <v>1649.4258900890845</v>
      </c>
      <c r="AT111" s="39">
        <v>0</v>
      </c>
      <c r="AU111" s="23">
        <v>4.7699670799999998</v>
      </c>
      <c r="AV111" s="23">
        <v>6.7533249900000012</v>
      </c>
      <c r="AW111" s="23">
        <v>6.3161978699999999</v>
      </c>
      <c r="AX111" s="23">
        <v>6.6241645799999986</v>
      </c>
      <c r="AY111" s="23">
        <v>0</v>
      </c>
      <c r="AZ111" s="23">
        <v>70.36667632999999</v>
      </c>
      <c r="BA111" s="23">
        <v>85.640403750000004</v>
      </c>
      <c r="BB111" s="23">
        <v>60.435344700000009</v>
      </c>
      <c r="BC111" s="23">
        <v>75.339492799999988</v>
      </c>
      <c r="BD111" s="23">
        <v>0</v>
      </c>
      <c r="BE111" s="39">
        <v>85.41721912484654</v>
      </c>
      <c r="BF111" s="39">
        <v>102.11965011333423</v>
      </c>
      <c r="BG111" s="39">
        <v>71.139723058263868</v>
      </c>
      <c r="BH111" s="39">
        <v>84.702684965183977</v>
      </c>
      <c r="BI111" s="39">
        <v>0</v>
      </c>
      <c r="BJ111" s="23">
        <v>30.802395459999996</v>
      </c>
      <c r="BK111" s="23">
        <v>28.638198969999998</v>
      </c>
      <c r="BL111" s="23">
        <v>34.436716879999999</v>
      </c>
      <c r="BM111" s="23">
        <v>32.0337484</v>
      </c>
      <c r="BN111" s="23">
        <v>0</v>
      </c>
      <c r="BO111" s="39">
        <v>37.39063857781327</v>
      </c>
      <c r="BP111" s="39">
        <v>34.148868181771597</v>
      </c>
      <c r="BQ111" s="39">
        <v>40.536188120377176</v>
      </c>
      <c r="BR111" s="39">
        <v>36.014902651151999</v>
      </c>
      <c r="BS111" s="39">
        <v>0</v>
      </c>
      <c r="BT111" s="23">
        <v>8.5264562699999988</v>
      </c>
      <c r="BU111" s="23">
        <v>7.341193220000001</v>
      </c>
      <c r="BV111" s="23">
        <v>6.0528863299999998</v>
      </c>
      <c r="BW111" s="23">
        <v>6.0413846700000002</v>
      </c>
      <c r="BX111" s="23">
        <v>0</v>
      </c>
      <c r="BY111" s="39">
        <v>10.350157511454139</v>
      </c>
      <c r="BZ111" s="39">
        <v>8.7538130393363716</v>
      </c>
      <c r="CA111" s="39">
        <v>7.1249805781177429</v>
      </c>
      <c r="CB111" s="39">
        <v>6.7922079567875997</v>
      </c>
      <c r="CC111" s="39">
        <v>0</v>
      </c>
      <c r="CD111" s="23">
        <v>31.03782082</v>
      </c>
      <c r="CE111" s="23">
        <v>49.661013710000006</v>
      </c>
      <c r="CF111" s="23">
        <v>19.945738729999999</v>
      </c>
      <c r="CG111" s="23">
        <v>37.264355729999998</v>
      </c>
      <c r="CH111" s="23">
        <v>0</v>
      </c>
      <c r="CI111" s="39">
        <v>37.676418447084899</v>
      </c>
      <c r="CJ111" s="39">
        <v>59.216971455937284</v>
      </c>
      <c r="CK111" s="39">
        <v>23.478551110914527</v>
      </c>
      <c r="CL111" s="39">
        <v>41.895569860124397</v>
      </c>
      <c r="CM111" s="39">
        <v>0</v>
      </c>
      <c r="CN111" s="23">
        <v>7.2308108200000003</v>
      </c>
      <c r="CO111" s="23">
        <v>6.2109700800000009</v>
      </c>
      <c r="CP111" s="23">
        <v>4.9035205800000004</v>
      </c>
      <c r="CQ111" s="23">
        <v>5.3327506500000004</v>
      </c>
      <c r="CR111" s="23">
        <v>0</v>
      </c>
      <c r="CS111" s="39">
        <v>8.7773898736628215</v>
      </c>
      <c r="CT111" s="39">
        <v>7.4061081412637257</v>
      </c>
      <c r="CU111" s="39">
        <v>5.7720378332134734</v>
      </c>
      <c r="CV111" s="39">
        <v>5.9955049007820005</v>
      </c>
      <c r="CW111" s="39">
        <v>0</v>
      </c>
      <c r="CX111" s="31">
        <v>91.806554050000003</v>
      </c>
      <c r="CY111" s="31">
        <v>85.752383200000011</v>
      </c>
      <c r="CZ111" s="31">
        <v>166.69588263</v>
      </c>
      <c r="DA111" s="31">
        <v>69.750527530000014</v>
      </c>
      <c r="DB111" s="31">
        <v>0</v>
      </c>
      <c r="DC111" s="39">
        <v>6.3443240051995025</v>
      </c>
      <c r="DD111" s="39">
        <v>5.6474637913466665</v>
      </c>
      <c r="DE111" s="39">
        <v>10.518472969361186</v>
      </c>
      <c r="DF111" s="39">
        <v>4.0842204151341592</v>
      </c>
      <c r="DG111" s="39">
        <v>0</v>
      </c>
      <c r="DH111" s="39">
        <v>91.761543130046036</v>
      </c>
      <c r="DI111" s="39">
        <v>107.7671139046809</v>
      </c>
      <c r="DJ111" s="39">
        <v>81.658196027625053</v>
      </c>
      <c r="DK111" s="39">
        <v>88.786905380318132</v>
      </c>
      <c r="DL111" s="39">
        <v>0</v>
      </c>
      <c r="DM111" s="24">
        <v>17565.751</v>
      </c>
      <c r="DN111" s="24">
        <v>18106.035</v>
      </c>
      <c r="DO111" s="24">
        <v>18654.918000000001</v>
      </c>
      <c r="DP111" s="24">
        <v>19200.511999999999</v>
      </c>
      <c r="DQ111" s="24">
        <v>20017.674999999999</v>
      </c>
      <c r="DR111" s="24">
        <v>20569.738000000001</v>
      </c>
      <c r="DS111" s="24">
        <v>17835.893</v>
      </c>
      <c r="DT111" s="24">
        <v>18380.476499999997</v>
      </c>
      <c r="DU111" s="24">
        <v>18927.715</v>
      </c>
      <c r="DV111" s="24">
        <v>19473.125</v>
      </c>
      <c r="DW111" s="24">
        <v>0</v>
      </c>
      <c r="DX111" s="24">
        <v>53177</v>
      </c>
      <c r="DY111" s="24">
        <v>62585</v>
      </c>
      <c r="DZ111" s="24">
        <v>70363</v>
      </c>
      <c r="EA111" s="24">
        <v>79548</v>
      </c>
      <c r="EB111" s="28">
        <v>63933</v>
      </c>
      <c r="EC111" s="28">
        <v>70830</v>
      </c>
      <c r="ED111" s="24">
        <v>49877</v>
      </c>
      <c r="EE111" s="24">
        <v>57518</v>
      </c>
      <c r="EF111" s="24">
        <v>66070</v>
      </c>
      <c r="EG111" s="24">
        <v>75154</v>
      </c>
      <c r="EH111" s="24">
        <v>61159</v>
      </c>
      <c r="EI111" s="24">
        <v>66513</v>
      </c>
      <c r="EJ111" s="24">
        <v>3300</v>
      </c>
      <c r="EK111" s="24">
        <v>5067</v>
      </c>
      <c r="EL111" s="24">
        <v>4293</v>
      </c>
      <c r="EM111" s="24">
        <v>4394</v>
      </c>
      <c r="EN111" s="24">
        <v>2774</v>
      </c>
      <c r="EO111" s="24">
        <v>4317</v>
      </c>
      <c r="EP111" s="24">
        <v>0</v>
      </c>
      <c r="EQ111" s="24">
        <v>0</v>
      </c>
      <c r="ER111" s="24">
        <v>0</v>
      </c>
      <c r="ES111" s="24">
        <v>0</v>
      </c>
      <c r="ET111" s="24">
        <v>0</v>
      </c>
      <c r="EU111" s="24">
        <v>0</v>
      </c>
      <c r="EV111">
        <v>34.17</v>
      </c>
      <c r="EW111">
        <v>44.78</v>
      </c>
      <c r="EX111">
        <v>51.6</v>
      </c>
      <c r="EY111">
        <v>53.23</v>
      </c>
      <c r="EZ111">
        <v>53.51</v>
      </c>
      <c r="FA111">
        <v>55.84</v>
      </c>
      <c r="FB111">
        <v>0.3</v>
      </c>
      <c r="FC111">
        <v>0</v>
      </c>
      <c r="FD111">
        <v>59</v>
      </c>
      <c r="FE111">
        <v>20</v>
      </c>
      <c r="FF111">
        <v>2.9649999999999999</v>
      </c>
      <c r="FG111">
        <v>18.635000000000002</v>
      </c>
      <c r="FH111" s="22" t="s">
        <v>339</v>
      </c>
      <c r="FI111" s="43">
        <v>1699.4423072360162</v>
      </c>
      <c r="FJ111" s="43">
        <v>1657.4689917611997</v>
      </c>
      <c r="FK111" s="43">
        <v>1330.1469107999999</v>
      </c>
      <c r="FL111" s="43">
        <v>1281.6792</v>
      </c>
      <c r="FM111" s="43">
        <v>1290.8399999999999</v>
      </c>
      <c r="FN111" s="23">
        <v>92.862502020000008</v>
      </c>
      <c r="FO111" s="23">
        <v>170.50318075999996</v>
      </c>
      <c r="FP111" s="23">
        <v>116.26909221999999</v>
      </c>
      <c r="FQ111" s="23">
        <v>138.19521208999998</v>
      </c>
      <c r="FR111" s="23">
        <v>549.38822952999988</v>
      </c>
      <c r="FS111" s="23">
        <v>526.38374313000008</v>
      </c>
      <c r="FT111" s="23">
        <v>651.80836264000004</v>
      </c>
      <c r="FU111" s="23">
        <v>623.79718690999994</v>
      </c>
      <c r="FV111" s="14">
        <v>642.25073154999984</v>
      </c>
      <c r="FW111" s="14">
        <v>696.88692389000005</v>
      </c>
      <c r="FX111" s="14">
        <v>768.07745485999999</v>
      </c>
      <c r="FY111" s="14">
        <v>761.99239899999998</v>
      </c>
      <c r="FZ111" s="102">
        <v>779.62004646382218</v>
      </c>
      <c r="GA111" s="102">
        <v>830.98450871332534</v>
      </c>
      <c r="GB111" s="102">
        <v>904.12022463465087</v>
      </c>
      <c r="GC111" s="102">
        <v>856.69281434771995</v>
      </c>
      <c r="GD111" s="102">
        <v>666.8954288291236</v>
      </c>
      <c r="GE111" s="102">
        <v>627.67246906846583</v>
      </c>
      <c r="GF111" s="102">
        <v>767.25741592849749</v>
      </c>
      <c r="GG111" s="102">
        <v>701.3227012991747</v>
      </c>
    </row>
    <row r="112" spans="1:189" x14ac:dyDescent="0.35">
      <c r="A112" t="e">
        <v>#REF!</v>
      </c>
      <c r="B112" s="22" t="s">
        <v>326</v>
      </c>
      <c r="C112" s="22" t="s">
        <v>234</v>
      </c>
      <c r="D112" s="22" t="s">
        <v>538</v>
      </c>
      <c r="E112" s="22" t="s">
        <v>453</v>
      </c>
      <c r="F112" s="22" t="s">
        <v>327</v>
      </c>
      <c r="G112" s="24">
        <v>57003.712892085801</v>
      </c>
      <c r="H112" s="24">
        <v>61026.731925921304</v>
      </c>
      <c r="I112" s="24">
        <v>66068.73778606391</v>
      </c>
      <c r="J112" s="24">
        <v>70655.628147898606</v>
      </c>
      <c r="K112" s="24">
        <v>75732.311666039008</v>
      </c>
      <c r="L112" s="24">
        <v>57054.358529885802</v>
      </c>
      <c r="M112" s="24">
        <v>60363.511324600404</v>
      </c>
      <c r="N112" s="24">
        <v>61565.9311054141</v>
      </c>
      <c r="O112" s="24">
        <v>64226.431583153899</v>
      </c>
      <c r="P112" s="24">
        <v>67153.889893312196</v>
      </c>
      <c r="Q112" s="43">
        <v>73350.378805313157</v>
      </c>
      <c r="R112" s="43">
        <v>77604.700775997189</v>
      </c>
      <c r="S112" s="43">
        <v>79150.55894841862</v>
      </c>
      <c r="T112" s="43">
        <v>82570.958772065904</v>
      </c>
      <c r="U112" s="43">
        <v>86334.565646629126</v>
      </c>
      <c r="V112" s="23">
        <v>1011.60015869141</v>
      </c>
      <c r="W112" s="23">
        <v>1050.93176269531</v>
      </c>
      <c r="X112" s="23">
        <v>1104.16442871094</v>
      </c>
      <c r="Y112" s="23">
        <v>1146.03198242188</v>
      </c>
      <c r="Z112" s="23">
        <v>1192.76647949219</v>
      </c>
      <c r="AA112" s="23">
        <v>1012.49896240234</v>
      </c>
      <c r="AB112" s="23">
        <v>1039.51049804688</v>
      </c>
      <c r="AC112" s="23">
        <v>1028.91186523438</v>
      </c>
      <c r="AD112" s="23">
        <v>1041.75061035156</v>
      </c>
      <c r="AE112" s="23">
        <v>1057.65832519531</v>
      </c>
      <c r="AF112" s="39">
        <v>1301.6916559196097</v>
      </c>
      <c r="AG112" s="39">
        <v>1336.4182994695921</v>
      </c>
      <c r="AH112" s="39">
        <v>1322.792456472723</v>
      </c>
      <c r="AI112" s="39">
        <v>1339.2982387125974</v>
      </c>
      <c r="AJ112" s="39">
        <v>1359.7495581171397</v>
      </c>
      <c r="AK112" s="23">
        <v>2371.9115271599999</v>
      </c>
      <c r="AL112" s="23">
        <v>2368.6685707500001</v>
      </c>
      <c r="AM112" s="23">
        <v>1937.0890233900002</v>
      </c>
      <c r="AN112" s="23">
        <v>2362.9361507799995</v>
      </c>
      <c r="AO112" s="23">
        <v>0</v>
      </c>
      <c r="AP112" s="39">
        <v>2879.2334273403521</v>
      </c>
      <c r="AQ112" s="39">
        <v>2824.4566243003196</v>
      </c>
      <c r="AR112" s="39">
        <v>2280.1884782361039</v>
      </c>
      <c r="AS112" s="39">
        <v>2656.6018555989376</v>
      </c>
      <c r="AT112" s="39">
        <v>0</v>
      </c>
      <c r="AU112" s="23">
        <v>4.1619167299999997</v>
      </c>
      <c r="AV112" s="23">
        <v>3.8813605299999994</v>
      </c>
      <c r="AW112" s="23">
        <v>2.93978429</v>
      </c>
      <c r="AX112" s="23">
        <v>3.3613648400000002</v>
      </c>
      <c r="AY112" s="23">
        <v>0</v>
      </c>
      <c r="AZ112" s="23">
        <v>40.831356049999997</v>
      </c>
      <c r="BA112" s="23">
        <v>39.561824799999997</v>
      </c>
      <c r="BB112" s="23">
        <v>31.392984389999999</v>
      </c>
      <c r="BC112" s="23">
        <v>37.15989685000001</v>
      </c>
      <c r="BD112" s="23">
        <v>0</v>
      </c>
      <c r="BE112" s="39">
        <v>49.564667095133757</v>
      </c>
      <c r="BF112" s="39">
        <v>47.174458894596562</v>
      </c>
      <c r="BG112" s="39">
        <v>36.953346201018689</v>
      </c>
      <c r="BH112" s="39">
        <v>41.778128830518007</v>
      </c>
      <c r="BI112" s="39">
        <v>0</v>
      </c>
      <c r="BJ112" s="23">
        <v>15.338095989999996</v>
      </c>
      <c r="BK112" s="23">
        <v>16.01981692</v>
      </c>
      <c r="BL112" s="23">
        <v>8.8487545999999995</v>
      </c>
      <c r="BM112" s="23">
        <v>10.1001695</v>
      </c>
      <c r="BN112" s="23">
        <v>0</v>
      </c>
      <c r="BO112" s="39">
        <v>18.618720884180771</v>
      </c>
      <c r="BP112" s="39">
        <v>19.102409927044178</v>
      </c>
      <c r="BQ112" s="39">
        <v>10.416056279307336</v>
      </c>
      <c r="BR112" s="39">
        <v>11.355418565459999</v>
      </c>
      <c r="BS112" s="39">
        <v>0</v>
      </c>
      <c r="BT112" s="23">
        <v>8.8224408299999997</v>
      </c>
      <c r="BU112" s="23">
        <v>8.9906208599999982</v>
      </c>
      <c r="BV112" s="23">
        <v>9.4971025500000028</v>
      </c>
      <c r="BW112" s="23">
        <v>9.8514488999999994</v>
      </c>
      <c r="BX112" s="23">
        <v>0</v>
      </c>
      <c r="BY112" s="39">
        <v>10.709449428277452</v>
      </c>
      <c r="BZ112" s="39">
        <v>10.720629706569358</v>
      </c>
      <c r="CA112" s="39">
        <v>11.179240370294961</v>
      </c>
      <c r="CB112" s="39">
        <v>11.075786969291999</v>
      </c>
      <c r="CC112" s="39">
        <v>0</v>
      </c>
      <c r="CD112" s="23">
        <v>16.670818369999999</v>
      </c>
      <c r="CE112" s="23">
        <v>14.55138835</v>
      </c>
      <c r="CF112" s="23">
        <v>13.047128419999998</v>
      </c>
      <c r="CG112" s="23">
        <v>17.208281899999996</v>
      </c>
      <c r="CH112" s="23">
        <v>0</v>
      </c>
      <c r="CI112" s="39">
        <v>20.236495738732401</v>
      </c>
      <c r="CJ112" s="39">
        <v>17.351420846906596</v>
      </c>
      <c r="CK112" s="39">
        <v>15.358050940419366</v>
      </c>
      <c r="CL112" s="39">
        <v>19.346927174531995</v>
      </c>
      <c r="CM112" s="39">
        <v>0</v>
      </c>
      <c r="CN112" s="23">
        <v>8.5077771700000007</v>
      </c>
      <c r="CO112" s="23">
        <v>8.6695990199999997</v>
      </c>
      <c r="CP112" s="23">
        <v>9.1581582400000006</v>
      </c>
      <c r="CQ112" s="23">
        <v>9.4998990799999987</v>
      </c>
      <c r="CR112" s="23">
        <v>0</v>
      </c>
      <c r="CS112" s="39">
        <v>10.327483188024789</v>
      </c>
      <c r="CT112" s="39">
        <v>10.337835645074305</v>
      </c>
      <c r="CU112" s="39">
        <v>10.780261850932359</v>
      </c>
      <c r="CV112" s="39">
        <v>10.680546537662398</v>
      </c>
      <c r="CW112" s="39">
        <v>0</v>
      </c>
      <c r="CX112" s="31" t="e">
        <v>#N/A</v>
      </c>
      <c r="CY112" s="31" t="e">
        <v>#N/A</v>
      </c>
      <c r="CZ112" s="31" t="e">
        <v>#N/A</v>
      </c>
      <c r="DA112" s="31" t="e">
        <v>#N/A</v>
      </c>
      <c r="DB112" s="31" t="e">
        <v>#N/A</v>
      </c>
      <c r="DC112" s="39">
        <v>0</v>
      </c>
      <c r="DD112" s="39">
        <v>0</v>
      </c>
      <c r="DE112" s="39">
        <v>0</v>
      </c>
      <c r="DF112" s="39">
        <v>0</v>
      </c>
      <c r="DG112" s="39">
        <v>0</v>
      </c>
      <c r="DH112" s="39">
        <v>49.564667095133757</v>
      </c>
      <c r="DI112" s="39">
        <v>47.174458894596562</v>
      </c>
      <c r="DJ112" s="39">
        <v>36.953346201018689</v>
      </c>
      <c r="DK112" s="39">
        <v>41.778128830518007</v>
      </c>
      <c r="DL112" s="39">
        <v>0</v>
      </c>
      <c r="DM112" s="24">
        <v>57207.694000000003</v>
      </c>
      <c r="DN112" s="24">
        <v>58973.192000000003</v>
      </c>
      <c r="DO112" s="24">
        <v>60771.966</v>
      </c>
      <c r="DP112" s="24">
        <v>62637.07</v>
      </c>
      <c r="DQ112" s="24">
        <v>65497.748</v>
      </c>
      <c r="DR112" s="24">
        <v>67438.106</v>
      </c>
      <c r="DS112" s="24">
        <v>58090.442999999992</v>
      </c>
      <c r="DT112" s="24">
        <v>59872.579000000005</v>
      </c>
      <c r="DU112" s="24">
        <v>61704.517999999996</v>
      </c>
      <c r="DV112" s="24">
        <v>63588.33400000001</v>
      </c>
      <c r="DW112" s="24">
        <v>0</v>
      </c>
      <c r="DX112" s="24">
        <v>317981</v>
      </c>
      <c r="DY112" s="24">
        <v>271725</v>
      </c>
      <c r="DZ112" s="24">
        <v>263393</v>
      </c>
      <c r="EA112" s="24">
        <v>234870</v>
      </c>
      <c r="EB112" s="28">
        <v>234974</v>
      </c>
      <c r="EC112" s="28">
        <v>242248</v>
      </c>
      <c r="ED112" s="24">
        <v>278322</v>
      </c>
      <c r="EE112" s="24">
        <v>242171</v>
      </c>
      <c r="EF112" s="24">
        <v>234645</v>
      </c>
      <c r="EG112" s="24">
        <v>207101</v>
      </c>
      <c r="EH112" s="24">
        <v>206229</v>
      </c>
      <c r="EI112" s="24">
        <v>203605</v>
      </c>
      <c r="EJ112" s="24">
        <v>39659</v>
      </c>
      <c r="EK112" s="24">
        <v>29554</v>
      </c>
      <c r="EL112" s="24">
        <v>28748</v>
      </c>
      <c r="EM112" s="24">
        <v>27769</v>
      </c>
      <c r="EN112" s="24">
        <v>28745</v>
      </c>
      <c r="EO112" s="24">
        <v>38643</v>
      </c>
      <c r="EP112" s="24">
        <v>0</v>
      </c>
      <c r="EQ112" s="24">
        <v>0</v>
      </c>
      <c r="ER112" s="24">
        <v>0</v>
      </c>
      <c r="ES112" s="24">
        <v>0</v>
      </c>
      <c r="ET112" s="24">
        <v>0</v>
      </c>
      <c r="EU112" s="24">
        <v>0</v>
      </c>
      <c r="EV112">
        <v>23.37</v>
      </c>
      <c r="EW112">
        <v>33.200000000000003</v>
      </c>
      <c r="EX112">
        <v>37.880000000000003</v>
      </c>
      <c r="EY112">
        <v>39.9</v>
      </c>
      <c r="EZ112">
        <v>41.59</v>
      </c>
      <c r="FA112">
        <v>42.63</v>
      </c>
      <c r="FB112">
        <v>4.3</v>
      </c>
      <c r="FC112">
        <v>0.8</v>
      </c>
      <c r="FD112">
        <v>58</v>
      </c>
      <c r="FE112">
        <v>6.34</v>
      </c>
      <c r="FF112">
        <v>0.497</v>
      </c>
      <c r="FG112">
        <v>5.4980000000000002</v>
      </c>
      <c r="FH112" s="22" t="s">
        <v>327</v>
      </c>
      <c r="FI112" s="43">
        <v>1213.88736231144</v>
      </c>
      <c r="FJ112" s="43">
        <v>1240.1206844831997</v>
      </c>
      <c r="FK112" s="43">
        <v>1235.977218</v>
      </c>
      <c r="FL112" s="43">
        <v>1259.1935999999998</v>
      </c>
      <c r="FM112" s="43">
        <v>1249.1999999999998</v>
      </c>
      <c r="FN112" s="23">
        <v>563.16038094999999</v>
      </c>
      <c r="FO112" s="23">
        <v>390.44043909000004</v>
      </c>
      <c r="FP112" s="23">
        <v>357.3164247599999</v>
      </c>
      <c r="FQ112" s="23">
        <v>624.67946289999986</v>
      </c>
      <c r="FR112" s="23">
        <v>890.99679092000019</v>
      </c>
      <c r="FS112" s="23">
        <v>959.14775398000006</v>
      </c>
      <c r="FT112" s="23">
        <v>546.0081373999999</v>
      </c>
      <c r="FU112" s="23">
        <v>642.25295173000006</v>
      </c>
      <c r="FV112" s="14">
        <v>1454.1571718700002</v>
      </c>
      <c r="FW112" s="14">
        <v>1349.5881930700002</v>
      </c>
      <c r="FX112" s="14">
        <v>903.3245621599998</v>
      </c>
      <c r="FY112" s="14">
        <v>1266.93241463</v>
      </c>
      <c r="FZ112" s="102">
        <v>1765.1830137475381</v>
      </c>
      <c r="GA112" s="102">
        <v>1609.2809940003974</v>
      </c>
      <c r="GB112" s="102">
        <v>1063.322456466271</v>
      </c>
      <c r="GC112" s="102">
        <v>1424.3867751202163</v>
      </c>
      <c r="GD112" s="102">
        <v>1081.5697443578367</v>
      </c>
      <c r="GE112" s="102">
        <v>1143.7105472944245</v>
      </c>
      <c r="GF112" s="102">
        <v>642.7177320657272</v>
      </c>
      <c r="GG112" s="102">
        <v>722.07214857100439</v>
      </c>
    </row>
    <row r="113" spans="1:189" x14ac:dyDescent="0.35">
      <c r="A113" t="e">
        <v>#REF!</v>
      </c>
      <c r="B113" s="22" t="s">
        <v>304</v>
      </c>
      <c r="C113" s="22" t="s">
        <v>234</v>
      </c>
      <c r="D113" s="22" t="s">
        <v>537</v>
      </c>
      <c r="E113" s="22" t="s">
        <v>453</v>
      </c>
      <c r="F113" s="22" t="s">
        <v>305</v>
      </c>
      <c r="G113" s="24">
        <v>33111.525183217804</v>
      </c>
      <c r="H113" s="24">
        <v>34186.180695996896</v>
      </c>
      <c r="I113" s="24">
        <v>33433.659223634902</v>
      </c>
      <c r="J113" s="24">
        <v>36924.841428718202</v>
      </c>
      <c r="K113" s="24">
        <v>40828.247303533703</v>
      </c>
      <c r="L113" s="24">
        <v>28695.0532553378</v>
      </c>
      <c r="M113" s="24">
        <v>30605.2988565306</v>
      </c>
      <c r="N113" s="24">
        <v>29880.069381195703</v>
      </c>
      <c r="O113" s="24">
        <v>31325.711842659402</v>
      </c>
      <c r="P113" s="24">
        <v>33084.084558221803</v>
      </c>
      <c r="Q113" s="43">
        <v>36891.012016463996</v>
      </c>
      <c r="R113" s="43">
        <v>39346.867135495435</v>
      </c>
      <c r="S113" s="43">
        <v>38414.495654905943</v>
      </c>
      <c r="T113" s="43">
        <v>40273.046428198111</v>
      </c>
      <c r="U113" s="43">
        <v>42533.650317029307</v>
      </c>
      <c r="V113" s="23">
        <v>1161.5343496372991</v>
      </c>
      <c r="W113" s="23">
        <v>1185.6823181731104</v>
      </c>
      <c r="X113" s="23">
        <v>1139.1898920394106</v>
      </c>
      <c r="Y113" s="23">
        <v>1229.3942051624583</v>
      </c>
      <c r="Z113" s="23">
        <v>1336.5460472984682</v>
      </c>
      <c r="AA113" s="23">
        <v>1006.606909114519</v>
      </c>
      <c r="AB113" s="23">
        <v>1061.4862777239475</v>
      </c>
      <c r="AC113" s="23">
        <v>1018.1079128913165</v>
      </c>
      <c r="AD113" s="23">
        <v>1042.9739742091917</v>
      </c>
      <c r="AE113" s="23">
        <v>1083.0345499781595</v>
      </c>
      <c r="AF113" s="39">
        <v>1294.1166984275126</v>
      </c>
      <c r="AG113" s="39">
        <v>1364.6708608056495</v>
      </c>
      <c r="AH113" s="39">
        <v>1308.9026500253653</v>
      </c>
      <c r="AI113" s="39">
        <v>1340.8710230657334</v>
      </c>
      <c r="AJ113" s="39">
        <v>1392.3738088918774</v>
      </c>
      <c r="AK113" s="23">
        <v>1436.7102647600002</v>
      </c>
      <c r="AL113" s="23">
        <v>1523.3108903699999</v>
      </c>
      <c r="AM113" s="23">
        <v>1711.3308561900001</v>
      </c>
      <c r="AN113" s="23">
        <v>1961.3362905099996</v>
      </c>
      <c r="AO113" s="23">
        <v>0</v>
      </c>
      <c r="AP113" s="39">
        <v>1744.0044336952874</v>
      </c>
      <c r="AQ113" s="39">
        <v>1816.4320615830354</v>
      </c>
      <c r="AR113" s="39">
        <v>2014.4437625821661</v>
      </c>
      <c r="AS113" s="39">
        <v>2205.0911646945824</v>
      </c>
      <c r="AT113" s="39">
        <v>0</v>
      </c>
      <c r="AU113" s="23">
        <v>4.5284538300000001</v>
      </c>
      <c r="AV113" s="23">
        <v>4.4452543300000009</v>
      </c>
      <c r="AW113" s="23">
        <v>5.2081046100000004</v>
      </c>
      <c r="AX113" s="23">
        <v>5.4169817</v>
      </c>
      <c r="AY113" s="23">
        <v>0</v>
      </c>
      <c r="AZ113" s="23">
        <v>50.399013519999997</v>
      </c>
      <c r="BA113" s="23">
        <v>52.833126070000006</v>
      </c>
      <c r="BB113" s="23">
        <v>58.31042098999999</v>
      </c>
      <c r="BC113" s="23">
        <v>65.301712040000012</v>
      </c>
      <c r="BD113" s="23">
        <v>0</v>
      </c>
      <c r="BE113" s="39">
        <v>61.178725584891403</v>
      </c>
      <c r="BF113" s="39">
        <v>62.999473524341916</v>
      </c>
      <c r="BG113" s="39">
        <v>68.638430395837133</v>
      </c>
      <c r="BH113" s="39">
        <v>73.417408812331217</v>
      </c>
      <c r="BI113" s="39">
        <v>0</v>
      </c>
      <c r="BJ113" s="23">
        <v>11.877444739999998</v>
      </c>
      <c r="BK113" s="23">
        <v>13.107504330000001</v>
      </c>
      <c r="BL113" s="23">
        <v>17.523980699999999</v>
      </c>
      <c r="BM113" s="23">
        <v>21.680163789999998</v>
      </c>
      <c r="BN113" s="23">
        <v>0</v>
      </c>
      <c r="BO113" s="39">
        <v>14.417880066438487</v>
      </c>
      <c r="BP113" s="39">
        <v>15.629699270755872</v>
      </c>
      <c r="BQ113" s="39">
        <v>20.627848489401611</v>
      </c>
      <c r="BR113" s="39">
        <v>24.374574545821197</v>
      </c>
      <c r="BS113" s="39">
        <v>0</v>
      </c>
      <c r="BT113" s="23">
        <v>31.698568260000009</v>
      </c>
      <c r="BU113" s="23">
        <v>33.433510569999996</v>
      </c>
      <c r="BV113" s="23">
        <v>34.634860989999993</v>
      </c>
      <c r="BW113" s="23">
        <v>35.301824750000002</v>
      </c>
      <c r="BX113" s="23">
        <v>0</v>
      </c>
      <c r="BY113" s="39">
        <v>38.478491414180546</v>
      </c>
      <c r="BZ113" s="39">
        <v>39.866911550716047</v>
      </c>
      <c r="CA113" s="39">
        <v>40.769427744987539</v>
      </c>
      <c r="CB113" s="39">
        <v>39.689135529929999</v>
      </c>
      <c r="CC113" s="39">
        <v>0</v>
      </c>
      <c r="CD113" s="23">
        <v>6.8230053099999992</v>
      </c>
      <c r="CE113" s="23">
        <v>6.2921118600000003</v>
      </c>
      <c r="CF113" s="23">
        <v>6.1515814600000001</v>
      </c>
      <c r="CG113" s="23">
        <v>8.3197258599999984</v>
      </c>
      <c r="CH113" s="23">
        <v>0</v>
      </c>
      <c r="CI113" s="39">
        <v>8.2823599187928494</v>
      </c>
      <c r="CJ113" s="39">
        <v>7.5028635256423648</v>
      </c>
      <c r="CK113" s="39">
        <v>7.2411567040296934</v>
      </c>
      <c r="CL113" s="39">
        <v>9.353701389880797</v>
      </c>
      <c r="CM113" s="39">
        <v>0</v>
      </c>
      <c r="CN113" s="23">
        <v>29.092850049999999</v>
      </c>
      <c r="CO113" s="23">
        <v>30.597270360000003</v>
      </c>
      <c r="CP113" s="23">
        <v>31.587274789999999</v>
      </c>
      <c r="CQ113" s="23">
        <v>33.474946780000003</v>
      </c>
      <c r="CR113" s="23">
        <v>0</v>
      </c>
      <c r="CS113" s="39">
        <v>35.315443009316745</v>
      </c>
      <c r="CT113" s="39">
        <v>36.484911405923775</v>
      </c>
      <c r="CU113" s="39">
        <v>37.182049542043558</v>
      </c>
      <c r="CV113" s="39">
        <v>37.635213165818399</v>
      </c>
      <c r="CW113" s="39">
        <v>0</v>
      </c>
      <c r="CX113" s="31">
        <v>118.41915209000004</v>
      </c>
      <c r="CY113" s="31">
        <v>113.23492704</v>
      </c>
      <c r="CZ113" s="31">
        <v>186.66532386</v>
      </c>
      <c r="DA113" s="31">
        <v>259.54127941000002</v>
      </c>
      <c r="DB113" s="31">
        <v>0</v>
      </c>
      <c r="DC113" s="39">
        <v>5.0708775319616297</v>
      </c>
      <c r="DD113" s="39">
        <v>4.7102883649829836</v>
      </c>
      <c r="DE113" s="39">
        <v>7.5770192961991327</v>
      </c>
      <c r="DF113" s="39">
        <v>9.8254695434685022</v>
      </c>
      <c r="DG113" s="39">
        <v>0</v>
      </c>
      <c r="DH113" s="39">
        <v>66.249603116853038</v>
      </c>
      <c r="DI113" s="39">
        <v>67.709761889324895</v>
      </c>
      <c r="DJ113" s="39">
        <v>76.215449692036259</v>
      </c>
      <c r="DK113" s="39">
        <v>83.242878355799718</v>
      </c>
      <c r="DL113" s="39">
        <v>0</v>
      </c>
      <c r="DM113" s="24">
        <v>28347.66</v>
      </c>
      <c r="DN113" s="24">
        <v>28665.763999999999</v>
      </c>
      <c r="DO113" s="24">
        <v>28999.226999999999</v>
      </c>
      <c r="DP113" s="24">
        <v>29698.027999999998</v>
      </c>
      <c r="DQ113" s="24">
        <v>30547.58</v>
      </c>
      <c r="DR113" s="24">
        <v>30896.59</v>
      </c>
      <c r="DS113" s="24">
        <v>28506.712</v>
      </c>
      <c r="DT113" s="24">
        <v>28832.495499999997</v>
      </c>
      <c r="DU113" s="24">
        <v>29348.627500000002</v>
      </c>
      <c r="DV113" s="24">
        <v>30034.989500000003</v>
      </c>
      <c r="DW113" s="24">
        <v>0</v>
      </c>
      <c r="DX113" s="24">
        <v>20855</v>
      </c>
      <c r="DY113" s="24">
        <v>19627</v>
      </c>
      <c r="DZ113" s="24">
        <v>19597</v>
      </c>
      <c r="EA113" s="24">
        <v>19711</v>
      </c>
      <c r="EB113" s="28">
        <v>19714</v>
      </c>
      <c r="EC113" s="28">
        <v>19782</v>
      </c>
      <c r="ED113" s="24">
        <v>20804</v>
      </c>
      <c r="EE113" s="24">
        <v>19570</v>
      </c>
      <c r="EF113" s="24">
        <v>19555</v>
      </c>
      <c r="EG113" s="24">
        <v>19574</v>
      </c>
      <c r="EH113" s="24">
        <v>19560</v>
      </c>
      <c r="EI113" s="24">
        <v>19562</v>
      </c>
      <c r="EJ113" s="24">
        <v>51</v>
      </c>
      <c r="EK113" s="24">
        <v>57</v>
      </c>
      <c r="EL113" s="24">
        <v>42</v>
      </c>
      <c r="EM113" s="24">
        <v>137</v>
      </c>
      <c r="EN113" s="24">
        <v>154</v>
      </c>
      <c r="EO113" s="24">
        <v>220</v>
      </c>
      <c r="EP113" s="24">
        <v>0</v>
      </c>
      <c r="EQ113" s="24">
        <v>0</v>
      </c>
      <c r="ER113" s="24">
        <v>0</v>
      </c>
      <c r="ES113" s="24">
        <v>0</v>
      </c>
      <c r="ET113" s="24">
        <v>0</v>
      </c>
      <c r="EU113" s="24">
        <v>0</v>
      </c>
      <c r="EV113">
        <v>25.13</v>
      </c>
      <c r="EW113">
        <v>37.36</v>
      </c>
      <c r="EX113">
        <v>47.15</v>
      </c>
      <c r="EY113">
        <v>44.68</v>
      </c>
      <c r="EZ113">
        <v>50.01</v>
      </c>
      <c r="FA113">
        <v>53.66</v>
      </c>
      <c r="FB113">
        <v>10.7</v>
      </c>
      <c r="FC113">
        <v>2.1</v>
      </c>
      <c r="FD113">
        <v>47</v>
      </c>
      <c r="FE113">
        <v>3.88</v>
      </c>
      <c r="FF113">
        <v>8.6739999999999995</v>
      </c>
      <c r="FG113">
        <v>34.889000000000003</v>
      </c>
      <c r="FH113" s="22" t="s">
        <v>305</v>
      </c>
      <c r="FI113" s="43">
        <v>1347.4149721656986</v>
      </c>
      <c r="FJ113" s="43">
        <v>1454.7569567975997</v>
      </c>
      <c r="FK113" s="43">
        <v>1389.0029688</v>
      </c>
      <c r="FL113" s="43">
        <v>1382.8643999999999</v>
      </c>
      <c r="FM113" s="43">
        <v>1394.9399999999998</v>
      </c>
      <c r="FN113" s="23">
        <v>24.993240890000003</v>
      </c>
      <c r="FO113" s="23">
        <v>16.56036739</v>
      </c>
      <c r="FP113" s="23">
        <v>21.938849519999998</v>
      </c>
      <c r="FQ113" s="23">
        <v>130.02980294000002</v>
      </c>
      <c r="FR113" s="23">
        <v>338.58689636000003</v>
      </c>
      <c r="FS113" s="23">
        <v>377.92205963000004</v>
      </c>
      <c r="FT113" s="23">
        <v>514.30478201999995</v>
      </c>
      <c r="FU113" s="23">
        <v>651.16349188999993</v>
      </c>
      <c r="FV113" s="14">
        <v>363.58013725000001</v>
      </c>
      <c r="FW113" s="14">
        <v>394.48242702000005</v>
      </c>
      <c r="FX113" s="14">
        <v>536.24363153999991</v>
      </c>
      <c r="FY113" s="14">
        <v>781.19329483000001</v>
      </c>
      <c r="FZ113" s="102">
        <v>441.3453337952339</v>
      </c>
      <c r="GA113" s="102">
        <v>470.39020905061187</v>
      </c>
      <c r="GB113" s="102">
        <v>631.22372560097733</v>
      </c>
      <c r="GC113" s="102">
        <v>878.2799975114724</v>
      </c>
      <c r="GD113" s="102">
        <v>411.00635453565735</v>
      </c>
      <c r="GE113" s="102">
        <v>450.64323391313104</v>
      </c>
      <c r="GF113" s="102">
        <v>605.39904160492949</v>
      </c>
      <c r="GG113" s="102">
        <v>732.0900906620891</v>
      </c>
    </row>
    <row r="114" spans="1:189" x14ac:dyDescent="0.35">
      <c r="A114" t="e">
        <v>#REF!</v>
      </c>
      <c r="B114" s="22" t="s">
        <v>236</v>
      </c>
      <c r="C114" s="22" t="s">
        <v>234</v>
      </c>
      <c r="D114" s="22" t="s">
        <v>538</v>
      </c>
      <c r="E114" s="22" t="s">
        <v>453</v>
      </c>
      <c r="F114" s="22" t="s">
        <v>237</v>
      </c>
      <c r="G114" s="24">
        <v>14262.408079701401</v>
      </c>
      <c r="H114" s="24">
        <v>14390.708756988</v>
      </c>
      <c r="I114" s="24">
        <v>15686.7418935187</v>
      </c>
      <c r="J114" s="24">
        <v>17687.623534666502</v>
      </c>
      <c r="K114" s="24">
        <v>17396.7926995489</v>
      </c>
      <c r="L114" s="24">
        <v>13268.8123030524</v>
      </c>
      <c r="M114" s="24">
        <v>14179.8073751016</v>
      </c>
      <c r="N114" s="24">
        <v>14725.5587237319</v>
      </c>
      <c r="O114" s="24">
        <v>15779.238957776101</v>
      </c>
      <c r="P114" s="24">
        <v>16765.9534153733</v>
      </c>
      <c r="Q114" s="43">
        <v>17058.686379160335</v>
      </c>
      <c r="R114" s="43">
        <v>18229.882328889231</v>
      </c>
      <c r="S114" s="43">
        <v>18931.51265454742</v>
      </c>
      <c r="T114" s="43">
        <v>20286.147888353946</v>
      </c>
      <c r="U114" s="43">
        <v>21554.690399431733</v>
      </c>
      <c r="V114" s="23">
        <v>1194.4382142714428</v>
      </c>
      <c r="W114" s="23">
        <v>1170.8859954113968</v>
      </c>
      <c r="X114" s="23">
        <v>1240.7331553698177</v>
      </c>
      <c r="Y114" s="23">
        <v>1360.911474214917</v>
      </c>
      <c r="Z114" s="23">
        <v>1302.8510362682418</v>
      </c>
      <c r="AA114" s="23">
        <v>1111.2272474742326</v>
      </c>
      <c r="AB114" s="23">
        <v>1153.7262099808258</v>
      </c>
      <c r="AC114" s="23">
        <v>1164.7089665845899</v>
      </c>
      <c r="AD114" s="23">
        <v>1214.0775898994416</v>
      </c>
      <c r="AE114" s="23">
        <v>1255.6072925908081</v>
      </c>
      <c r="AF114" s="39">
        <v>1428.6189809377142</v>
      </c>
      <c r="AG114" s="39">
        <v>1483.2566121198879</v>
      </c>
      <c r="AH114" s="39">
        <v>1497.3762933847413</v>
      </c>
      <c r="AI114" s="39">
        <v>1560.8457164848949</v>
      </c>
      <c r="AJ114" s="39">
        <v>1614.2372452405486</v>
      </c>
      <c r="AK114" s="23">
        <v>411.32912701000004</v>
      </c>
      <c r="AL114" s="23">
        <v>361.08369373000011</v>
      </c>
      <c r="AM114" s="23">
        <v>387.41606604000009</v>
      </c>
      <c r="AN114" s="23">
        <v>456.56983716999986</v>
      </c>
      <c r="AO114" s="23">
        <v>0</v>
      </c>
      <c r="AP114" s="39">
        <v>499.30722902803626</v>
      </c>
      <c r="AQ114" s="39">
        <v>430.56476675400944</v>
      </c>
      <c r="AR114" s="39">
        <v>456.03564905964151</v>
      </c>
      <c r="AS114" s="39">
        <v>513.31233653348738</v>
      </c>
      <c r="AT114" s="39">
        <v>0</v>
      </c>
      <c r="AU114" s="23">
        <v>2.8863205900000004</v>
      </c>
      <c r="AV114" s="23">
        <v>2.5091445400000003</v>
      </c>
      <c r="AW114" s="23">
        <v>2.4697039100000002</v>
      </c>
      <c r="AX114" s="23">
        <v>2.5812954899999996</v>
      </c>
      <c r="AY114" s="23">
        <v>0</v>
      </c>
      <c r="AZ114" s="23">
        <v>34.44770432</v>
      </c>
      <c r="BA114" s="23">
        <v>29.379220959999998</v>
      </c>
      <c r="BB114" s="23">
        <v>30.642435069999998</v>
      </c>
      <c r="BC114" s="23">
        <v>35.129146580000004</v>
      </c>
      <c r="BD114" s="23">
        <v>0</v>
      </c>
      <c r="BE114" s="39">
        <v>41.815632934689198</v>
      </c>
      <c r="BF114" s="39">
        <v>35.032480390863817</v>
      </c>
      <c r="BG114" s="39">
        <v>36.069858714823077</v>
      </c>
      <c r="BH114" s="39">
        <v>39.4949969169624</v>
      </c>
      <c r="BI114" s="39">
        <v>0</v>
      </c>
      <c r="BJ114" s="23">
        <v>5.3613172400000009</v>
      </c>
      <c r="BK114" s="23">
        <v>3.6469378500000005</v>
      </c>
      <c r="BL114" s="23">
        <v>3.4242402900000002</v>
      </c>
      <c r="BM114" s="23">
        <v>4.3254114799999996</v>
      </c>
      <c r="BN114" s="23">
        <v>0</v>
      </c>
      <c r="BO114" s="39">
        <v>6.5080352429784512</v>
      </c>
      <c r="BP114" s="39">
        <v>4.3486952527016243</v>
      </c>
      <c r="BQ114" s="39">
        <v>4.0307457022835367</v>
      </c>
      <c r="BR114" s="39">
        <v>4.862973618734399</v>
      </c>
      <c r="BS114" s="39">
        <v>0</v>
      </c>
      <c r="BT114" s="23">
        <v>17.923718759999996</v>
      </c>
      <c r="BU114" s="23">
        <v>17.08781046</v>
      </c>
      <c r="BV114" s="23">
        <v>18.006576419999995</v>
      </c>
      <c r="BW114" s="23">
        <v>19.536305050000003</v>
      </c>
      <c r="BX114" s="23">
        <v>0</v>
      </c>
      <c r="BY114" s="39">
        <v>21.757375688388471</v>
      </c>
      <c r="BZ114" s="39">
        <v>20.37591077305229</v>
      </c>
      <c r="CA114" s="39">
        <v>21.195922123139042</v>
      </c>
      <c r="CB114" s="39">
        <v>21.964277041614004</v>
      </c>
      <c r="CC114" s="39">
        <v>0</v>
      </c>
      <c r="CD114" s="23">
        <v>11.162668140000001</v>
      </c>
      <c r="CE114" s="23">
        <v>8.6444745300000001</v>
      </c>
      <c r="CF114" s="23">
        <v>9.2116177300000022</v>
      </c>
      <c r="CG114" s="23">
        <v>11.267431510000002</v>
      </c>
      <c r="CH114" s="23">
        <v>0</v>
      </c>
      <c r="CI114" s="39">
        <v>13.550221784822551</v>
      </c>
      <c r="CJ114" s="39">
        <v>10.307876606866525</v>
      </c>
      <c r="CK114" s="39">
        <v>10.84319014781417</v>
      </c>
      <c r="CL114" s="39">
        <v>12.667747898062801</v>
      </c>
      <c r="CM114" s="39">
        <v>0</v>
      </c>
      <c r="CN114" s="23">
        <v>15.698654240000002</v>
      </c>
      <c r="CO114" s="23">
        <v>14.951939540000001</v>
      </c>
      <c r="CP114" s="23">
        <v>15.752826880000004</v>
      </c>
      <c r="CQ114" s="23">
        <v>17.08457709</v>
      </c>
      <c r="CR114" s="23">
        <v>0</v>
      </c>
      <c r="CS114" s="39">
        <v>19.056397987232909</v>
      </c>
      <c r="CT114" s="39">
        <v>17.829047592977137</v>
      </c>
      <c r="CU114" s="39">
        <v>18.542985850264785</v>
      </c>
      <c r="CV114" s="39">
        <v>19.2078483307452</v>
      </c>
      <c r="CW114" s="39">
        <v>0</v>
      </c>
      <c r="CX114" s="31" t="e">
        <v>#N/A</v>
      </c>
      <c r="CY114" s="31" t="e">
        <v>#N/A</v>
      </c>
      <c r="CZ114" s="31" t="e">
        <v>#N/A</v>
      </c>
      <c r="DA114" s="31" t="e">
        <v>#N/A</v>
      </c>
      <c r="DB114" s="31" t="e">
        <v>#N/A</v>
      </c>
      <c r="DC114" s="39">
        <v>0</v>
      </c>
      <c r="DD114" s="39">
        <v>0</v>
      </c>
      <c r="DE114" s="39">
        <v>0</v>
      </c>
      <c r="DF114" s="39">
        <v>0</v>
      </c>
      <c r="DG114" s="39">
        <v>0</v>
      </c>
      <c r="DH114" s="39">
        <v>41.815632934689198</v>
      </c>
      <c r="DI114" s="39">
        <v>35.032480390863817</v>
      </c>
      <c r="DJ114" s="39">
        <v>36.069858714823077</v>
      </c>
      <c r="DK114" s="39">
        <v>39.4949969169624</v>
      </c>
      <c r="DL114" s="39">
        <v>0</v>
      </c>
      <c r="DM114" s="24">
        <v>11767.298000000001</v>
      </c>
      <c r="DN114" s="24">
        <v>12114.069</v>
      </c>
      <c r="DO114" s="24">
        <v>12466.819</v>
      </c>
      <c r="DP114" s="24">
        <v>12819.427</v>
      </c>
      <c r="DQ114" s="24">
        <v>13352.864</v>
      </c>
      <c r="DR114" s="24">
        <v>13712.828</v>
      </c>
      <c r="DS114" s="24">
        <v>11940.683500000001</v>
      </c>
      <c r="DT114" s="24">
        <v>12290.444</v>
      </c>
      <c r="DU114" s="24">
        <v>12643.123000000001</v>
      </c>
      <c r="DV114" s="24">
        <v>12996.895</v>
      </c>
      <c r="DW114" s="24">
        <v>0</v>
      </c>
      <c r="DX114" s="24">
        <v>1475</v>
      </c>
      <c r="DY114" s="24">
        <v>1611</v>
      </c>
      <c r="DZ114" s="24">
        <v>1860</v>
      </c>
      <c r="EA114" s="24">
        <v>2242</v>
      </c>
      <c r="EB114" s="28">
        <v>3239</v>
      </c>
      <c r="EC114" s="28">
        <v>9263</v>
      </c>
      <c r="ED114" s="24">
        <v>1167</v>
      </c>
      <c r="EE114" s="24">
        <v>1238</v>
      </c>
      <c r="EF114" s="24">
        <v>1396</v>
      </c>
      <c r="EG114" s="24">
        <v>1736</v>
      </c>
      <c r="EH114" s="24">
        <v>1779</v>
      </c>
      <c r="EI114" s="24">
        <v>2675</v>
      </c>
      <c r="EJ114" s="24">
        <v>308</v>
      </c>
      <c r="EK114" s="24">
        <v>373</v>
      </c>
      <c r="EL114" s="24">
        <v>464</v>
      </c>
      <c r="EM114" s="24">
        <v>506</v>
      </c>
      <c r="EN114" s="24">
        <v>1460</v>
      </c>
      <c r="EO114" s="24">
        <v>6588</v>
      </c>
      <c r="EP114" s="24">
        <v>0</v>
      </c>
      <c r="EQ114" s="24">
        <v>0</v>
      </c>
      <c r="ER114" s="24">
        <v>0</v>
      </c>
      <c r="ES114" s="24">
        <v>0</v>
      </c>
      <c r="ET114" s="24">
        <v>0</v>
      </c>
      <c r="EU114" s="24">
        <v>0</v>
      </c>
      <c r="EV114">
        <v>22.11</v>
      </c>
      <c r="EW114">
        <v>33.21</v>
      </c>
      <c r="EX114">
        <v>34.69</v>
      </c>
      <c r="EY114">
        <v>33.93</v>
      </c>
      <c r="EZ114">
        <v>35.25</v>
      </c>
      <c r="FA114">
        <v>37.89</v>
      </c>
      <c r="FB114">
        <v>14.3</v>
      </c>
      <c r="FC114">
        <v>2.9</v>
      </c>
      <c r="FD114">
        <v>41</v>
      </c>
      <c r="FE114">
        <v>4.47</v>
      </c>
      <c r="FF114">
        <v>0.621</v>
      </c>
      <c r="FG114">
        <v>2.9089999999999998</v>
      </c>
      <c r="FH114" s="22" t="s">
        <v>237</v>
      </c>
      <c r="FI114" s="43">
        <v>1395.9704666581561</v>
      </c>
      <c r="FJ114" s="43">
        <v>1430.9084820959997</v>
      </c>
      <c r="FK114" s="43">
        <v>1447.8590268</v>
      </c>
      <c r="FL114" s="43">
        <v>1495.2923999999998</v>
      </c>
      <c r="FM114" s="43">
        <v>1457.3999999999999</v>
      </c>
      <c r="FN114" s="23">
        <v>76.341730460000022</v>
      </c>
      <c r="FO114" s="23">
        <v>52.343822239999987</v>
      </c>
      <c r="FP114" s="23">
        <v>49.114450400000003</v>
      </c>
      <c r="FQ114" s="23">
        <v>81.643684180000008</v>
      </c>
      <c r="FR114" s="23">
        <v>64.017792360000001</v>
      </c>
      <c r="FS114" s="23">
        <v>44.822485450000002</v>
      </c>
      <c r="FT114" s="23">
        <v>43.293091179999998</v>
      </c>
      <c r="FU114" s="23">
        <v>56.216918779999993</v>
      </c>
      <c r="FV114" s="14">
        <v>140.35952282000002</v>
      </c>
      <c r="FW114" s="14">
        <v>97.166307689999996</v>
      </c>
      <c r="FX114" s="14">
        <v>92.40754158</v>
      </c>
      <c r="FY114" s="14">
        <v>137.86060295999999</v>
      </c>
      <c r="FZ114" s="102">
        <v>170.38065093126221</v>
      </c>
      <c r="GA114" s="102">
        <v>115.8634115396423</v>
      </c>
      <c r="GB114" s="102">
        <v>108.77487253739783</v>
      </c>
      <c r="GC114" s="102">
        <v>154.99391869586879</v>
      </c>
      <c r="GD114" s="102">
        <v>77.71038910888187</v>
      </c>
      <c r="GE114" s="102">
        <v>53.447395515857949</v>
      </c>
      <c r="GF114" s="102">
        <v>50.961213709787366</v>
      </c>
      <c r="GG114" s="102">
        <v>63.20355744597839</v>
      </c>
    </row>
    <row r="115" spans="1:189" x14ac:dyDescent="0.35">
      <c r="A115" t="e">
        <v>#REF!</v>
      </c>
      <c r="B115" s="22" t="s">
        <v>320</v>
      </c>
      <c r="C115" s="22" t="s">
        <v>234</v>
      </c>
      <c r="D115" s="22" t="s">
        <v>539</v>
      </c>
      <c r="E115" s="22" t="s">
        <v>453</v>
      </c>
      <c r="F115" s="22" t="s">
        <v>321</v>
      </c>
      <c r="G115" s="24">
        <v>7765.0002822656897</v>
      </c>
      <c r="H115" s="24">
        <v>8300.8138896079508</v>
      </c>
      <c r="I115" s="24">
        <v>8133.9638130702497</v>
      </c>
      <c r="J115" s="24">
        <v>8937.8053471396288</v>
      </c>
      <c r="K115" s="24">
        <v>10492.123387793101</v>
      </c>
      <c r="L115" s="24">
        <v>10189.670663151501</v>
      </c>
      <c r="M115" s="24">
        <v>10943.706292229601</v>
      </c>
      <c r="N115" s="24">
        <v>11425.229369151801</v>
      </c>
      <c r="O115" s="24">
        <v>12499.200929877999</v>
      </c>
      <c r="P115" s="24">
        <v>13499.1370042864</v>
      </c>
      <c r="Q115" s="43">
        <v>13100.071971750291</v>
      </c>
      <c r="R115" s="43">
        <v>14069.477297666099</v>
      </c>
      <c r="S115" s="43">
        <v>14688.534298845812</v>
      </c>
      <c r="T115" s="43">
        <v>16069.256522970652</v>
      </c>
      <c r="U115" s="43">
        <v>17354.797044831652</v>
      </c>
      <c r="V115" s="23">
        <v>850.66695817563675</v>
      </c>
      <c r="W115" s="23">
        <v>889.02337180441634</v>
      </c>
      <c r="X115" s="23">
        <v>852.33022956226853</v>
      </c>
      <c r="Y115" s="23">
        <v>916.69196706192179</v>
      </c>
      <c r="Z115" s="23">
        <v>1054.1894835881769</v>
      </c>
      <c r="AA115" s="23">
        <v>1116.2930885696601</v>
      </c>
      <c r="AB115" s="23">
        <v>1172.0791234863691</v>
      </c>
      <c r="AC115" s="23">
        <v>1197.2106828607787</v>
      </c>
      <c r="AD115" s="23">
        <v>1281.960911218431</v>
      </c>
      <c r="AE115" s="23">
        <v>1356.3172812084083</v>
      </c>
      <c r="AF115" s="39">
        <v>1435.1317412752524</v>
      </c>
      <c r="AG115" s="39">
        <v>1506.8515344448422</v>
      </c>
      <c r="AH115" s="39">
        <v>1539.1612378151037</v>
      </c>
      <c r="AI115" s="39">
        <v>1648.1180557348832</v>
      </c>
      <c r="AJ115" s="39">
        <v>1743.7122933336805</v>
      </c>
      <c r="AK115" s="23">
        <v>544.62231771999996</v>
      </c>
      <c r="AL115" s="23">
        <v>576.71239451999986</v>
      </c>
      <c r="AM115" s="23">
        <v>665.10846893000007</v>
      </c>
      <c r="AN115" s="23">
        <v>715.91414498999995</v>
      </c>
      <c r="AO115" s="23">
        <v>0</v>
      </c>
      <c r="AP115" s="39">
        <v>661.11014871307384</v>
      </c>
      <c r="AQ115" s="39">
        <v>687.68554754046863</v>
      </c>
      <c r="AR115" s="39">
        <v>782.91325247270561</v>
      </c>
      <c r="AS115" s="39">
        <v>804.88795492935708</v>
      </c>
      <c r="AT115" s="39">
        <v>0</v>
      </c>
      <c r="AU115" s="23">
        <v>7.0138158800000001</v>
      </c>
      <c r="AV115" s="23">
        <v>6.9476676000000008</v>
      </c>
      <c r="AW115" s="23">
        <v>8.1769256599999984</v>
      </c>
      <c r="AX115" s="23">
        <v>8.0099430099999989</v>
      </c>
      <c r="AY115" s="23">
        <v>0</v>
      </c>
      <c r="AZ115" s="23">
        <v>59.664154049999993</v>
      </c>
      <c r="BA115" s="23">
        <v>61.766330720000006</v>
      </c>
      <c r="BB115" s="23">
        <v>69.694442749999993</v>
      </c>
      <c r="BC115" s="23">
        <v>73.426605219999999</v>
      </c>
      <c r="BD115" s="23">
        <v>0</v>
      </c>
      <c r="BE115" s="39">
        <v>72.425562584297921</v>
      </c>
      <c r="BF115" s="39">
        <v>73.651638779328934</v>
      </c>
      <c r="BG115" s="39">
        <v>82.038803295433581</v>
      </c>
      <c r="BH115" s="39">
        <v>82.5520637167416</v>
      </c>
      <c r="BI115" s="39">
        <v>0</v>
      </c>
      <c r="BJ115" s="23">
        <v>16.136501759999998</v>
      </c>
      <c r="BK115" s="23">
        <v>16.87164916</v>
      </c>
      <c r="BL115" s="23">
        <v>18.334275570000003</v>
      </c>
      <c r="BM115" s="23">
        <v>17.790884190000003</v>
      </c>
      <c r="BN115" s="23">
        <v>0</v>
      </c>
      <c r="BO115" s="39">
        <v>19.58789555838031</v>
      </c>
      <c r="BP115" s="39">
        <v>20.118154908326542</v>
      </c>
      <c r="BQ115" s="39">
        <v>21.581663726718066</v>
      </c>
      <c r="BR115" s="39">
        <v>20.001935277133203</v>
      </c>
      <c r="BS115" s="39">
        <v>0</v>
      </c>
      <c r="BT115" s="23">
        <v>40.939204400000008</v>
      </c>
      <c r="BU115" s="23">
        <v>44.078815689999999</v>
      </c>
      <c r="BV115" s="23">
        <v>45.498273109999992</v>
      </c>
      <c r="BW115" s="23">
        <v>46.738697279999997</v>
      </c>
      <c r="BX115" s="23">
        <v>0</v>
      </c>
      <c r="BY115" s="39">
        <v>49.69558284424491</v>
      </c>
      <c r="BZ115" s="39">
        <v>52.560626042972693</v>
      </c>
      <c r="CA115" s="39">
        <v>53.556980021240001</v>
      </c>
      <c r="CB115" s="39">
        <v>52.547382577958395</v>
      </c>
      <c r="CC115" s="39">
        <v>0</v>
      </c>
      <c r="CD115" s="23">
        <v>2.5884501000000002</v>
      </c>
      <c r="CE115" s="23">
        <v>0.81586442000000015</v>
      </c>
      <c r="CF115" s="23">
        <v>5.8618922499999995</v>
      </c>
      <c r="CG115" s="23">
        <v>8.8970292300000011</v>
      </c>
      <c r="CH115" s="23">
        <v>0</v>
      </c>
      <c r="CI115" s="39">
        <v>3.1420868643637836</v>
      </c>
      <c r="CJ115" s="39">
        <v>0.97285609901527781</v>
      </c>
      <c r="CK115" s="39">
        <v>6.9001574051150092</v>
      </c>
      <c r="CL115" s="39">
        <v>10.002752022704401</v>
      </c>
      <c r="CM115" s="39">
        <v>0</v>
      </c>
      <c r="CN115" s="23">
        <v>40.822191869999997</v>
      </c>
      <c r="CO115" s="23">
        <v>43.99183653</v>
      </c>
      <c r="CP115" s="23">
        <v>45.415300019999997</v>
      </c>
      <c r="CQ115" s="23">
        <v>46.658433730000006</v>
      </c>
      <c r="CR115" s="23">
        <v>0</v>
      </c>
      <c r="CS115" s="39">
        <v>49.553542812845812</v>
      </c>
      <c r="CT115" s="39">
        <v>52.456910028131375</v>
      </c>
      <c r="CU115" s="39">
        <v>53.459310641290422</v>
      </c>
      <c r="CV115" s="39">
        <v>52.457143873964405</v>
      </c>
      <c r="CW115" s="39">
        <v>0</v>
      </c>
      <c r="CX115" s="31">
        <v>15.472858830000002</v>
      </c>
      <c r="CY115" s="31">
        <v>5.76824008</v>
      </c>
      <c r="CZ115" s="31">
        <v>55.998683509999999</v>
      </c>
      <c r="DA115" s="31">
        <v>0</v>
      </c>
      <c r="DB115" s="31">
        <v>0</v>
      </c>
      <c r="DC115" s="39">
        <v>2.0811246124205471</v>
      </c>
      <c r="DD115" s="39">
        <v>0.74510297438734663</v>
      </c>
      <c r="DE115" s="39">
        <v>6.9806748655368498</v>
      </c>
      <c r="DF115" s="39">
        <v>0</v>
      </c>
      <c r="DG115" s="39">
        <v>0</v>
      </c>
      <c r="DH115" s="39">
        <v>74.506687196718474</v>
      </c>
      <c r="DI115" s="39">
        <v>74.396741753716285</v>
      </c>
      <c r="DJ115" s="39">
        <v>89.019478160970436</v>
      </c>
      <c r="DK115" s="39">
        <v>82.5520637167416</v>
      </c>
      <c r="DL115" s="39">
        <v>0</v>
      </c>
      <c r="DM115" s="24">
        <v>9025.0759999999991</v>
      </c>
      <c r="DN115" s="24">
        <v>9231.1890000000003</v>
      </c>
      <c r="DO115" s="24">
        <v>9442.8169999999991</v>
      </c>
      <c r="DP115" s="24">
        <v>9643.5969999999998</v>
      </c>
      <c r="DQ115" s="24">
        <v>9952.7870000000003</v>
      </c>
      <c r="DR115" s="24">
        <v>10143.543</v>
      </c>
      <c r="DS115" s="24">
        <v>9128.1324999999997</v>
      </c>
      <c r="DT115" s="24">
        <v>9337.0030000000006</v>
      </c>
      <c r="DU115" s="24">
        <v>9543.2069999999985</v>
      </c>
      <c r="DV115" s="24">
        <v>9750.0640000000003</v>
      </c>
      <c r="DW115" s="24">
        <v>0</v>
      </c>
      <c r="DX115" s="24">
        <v>2969</v>
      </c>
      <c r="DY115" s="24">
        <v>5201</v>
      </c>
      <c r="DZ115" s="24">
        <v>5986</v>
      </c>
      <c r="EA115" s="24">
        <v>13770</v>
      </c>
      <c r="EB115" s="28">
        <v>9721</v>
      </c>
      <c r="EC115" s="28">
        <v>9233</v>
      </c>
      <c r="ED115" s="24">
        <v>2654</v>
      </c>
      <c r="EE115" s="24">
        <v>3788</v>
      </c>
      <c r="EF115" s="24">
        <v>5578</v>
      </c>
      <c r="EG115" s="24">
        <v>10724</v>
      </c>
      <c r="EH115" s="24">
        <v>8608</v>
      </c>
      <c r="EI115" s="24">
        <v>8177</v>
      </c>
      <c r="EJ115" s="24">
        <v>315</v>
      </c>
      <c r="EK115" s="24">
        <v>1413</v>
      </c>
      <c r="EL115" s="24">
        <v>408</v>
      </c>
      <c r="EM115" s="24">
        <v>3046</v>
      </c>
      <c r="EN115" s="24">
        <v>1113</v>
      </c>
      <c r="EO115" s="24">
        <v>1056</v>
      </c>
      <c r="EP115" s="24">
        <v>0</v>
      </c>
      <c r="EQ115" s="24">
        <v>0</v>
      </c>
      <c r="ER115" s="24">
        <v>0</v>
      </c>
      <c r="ES115" s="24">
        <v>0</v>
      </c>
      <c r="ET115" s="24">
        <v>0</v>
      </c>
      <c r="EU115" s="24">
        <v>0</v>
      </c>
      <c r="EV115">
        <v>46.26</v>
      </c>
      <c r="EW115">
        <v>58.42</v>
      </c>
      <c r="EX115">
        <v>68.16</v>
      </c>
      <c r="EY115">
        <v>68.819999999999993</v>
      </c>
      <c r="EZ115">
        <v>69.53</v>
      </c>
      <c r="FA115">
        <v>67.25</v>
      </c>
      <c r="FB115">
        <v>9.8000000000000007</v>
      </c>
      <c r="FC115">
        <v>1.4</v>
      </c>
      <c r="FD115">
        <v>63</v>
      </c>
      <c r="FE115">
        <v>43.17</v>
      </c>
      <c r="FF115">
        <v>17.077000000000002</v>
      </c>
      <c r="FG115">
        <v>47.115000000000002</v>
      </c>
      <c r="FH115" s="22" t="s">
        <v>321</v>
      </c>
      <c r="FI115" s="43">
        <v>1238.165109557669</v>
      </c>
      <c r="FJ115" s="43">
        <v>1275.8933965355998</v>
      </c>
      <c r="FK115" s="43">
        <v>1235.977218</v>
      </c>
      <c r="FL115" s="43">
        <v>1304.1648</v>
      </c>
      <c r="FM115" s="43">
        <v>1259.6099999999999</v>
      </c>
      <c r="FN115" s="23">
        <v>13.685009619999997</v>
      </c>
      <c r="FO115" s="23">
        <v>6.5390749600000007</v>
      </c>
      <c r="FP115" s="23">
        <v>20.221083330000003</v>
      </c>
      <c r="FQ115" s="23">
        <v>25.378466330000002</v>
      </c>
      <c r="FR115" s="23">
        <v>147.29612618999997</v>
      </c>
      <c r="FS115" s="23">
        <v>157.53063880000002</v>
      </c>
      <c r="FT115" s="23">
        <v>174.96778693999997</v>
      </c>
      <c r="FU115" s="23">
        <v>173.46225948</v>
      </c>
      <c r="FV115" s="14">
        <v>160.98113580999996</v>
      </c>
      <c r="FW115" s="14">
        <v>164.06971376000001</v>
      </c>
      <c r="FX115" s="14">
        <v>195.18887026999997</v>
      </c>
      <c r="FY115" s="14">
        <v>198.84072581000001</v>
      </c>
      <c r="FZ115" s="102">
        <v>195.41296633030058</v>
      </c>
      <c r="GA115" s="102">
        <v>195.64062089520564</v>
      </c>
      <c r="GB115" s="102">
        <v>229.76094939131187</v>
      </c>
      <c r="GC115" s="102">
        <v>223.55265121366679</v>
      </c>
      <c r="GD115" s="102">
        <v>178.80090609947209</v>
      </c>
      <c r="GE115" s="102">
        <v>187.84327270743435</v>
      </c>
      <c r="GF115" s="102">
        <v>205.95828432544562</v>
      </c>
      <c r="GG115" s="102">
        <v>195.02014908817438</v>
      </c>
    </row>
    <row r="116" spans="1:189" x14ac:dyDescent="0.35">
      <c r="A116" t="e">
        <v>#REF!</v>
      </c>
      <c r="B116" s="22" t="s">
        <v>268</v>
      </c>
      <c r="C116" s="22" t="s">
        <v>234</v>
      </c>
      <c r="D116" s="22" t="s">
        <v>536</v>
      </c>
      <c r="E116" s="22" t="s">
        <v>453</v>
      </c>
      <c r="F116" s="22" t="s">
        <v>269</v>
      </c>
      <c r="G116" s="24">
        <v>16403.864522053802</v>
      </c>
      <c r="H116" s="24">
        <v>15016.0909295125</v>
      </c>
      <c r="I116" s="24">
        <v>14508.2225183018</v>
      </c>
      <c r="J116" s="24">
        <v>20877.4149526375</v>
      </c>
      <c r="K116" s="24">
        <v>20253.551884605498</v>
      </c>
      <c r="L116" s="24">
        <v>15756.778743347601</v>
      </c>
      <c r="M116" s="24">
        <v>15485.274162256301</v>
      </c>
      <c r="N116" s="24">
        <v>14973.4075773684</v>
      </c>
      <c r="O116" s="24">
        <v>14704.149789522498</v>
      </c>
      <c r="P116" s="24">
        <v>14456.8283463305</v>
      </c>
      <c r="Q116" s="43">
        <v>20257.272526701847</v>
      </c>
      <c r="R116" s="43">
        <v>19908.220072453449</v>
      </c>
      <c r="S116" s="43">
        <v>19250.152768451728</v>
      </c>
      <c r="T116" s="43">
        <v>18903.988842615418</v>
      </c>
      <c r="U116" s="43">
        <v>18586.026779553973</v>
      </c>
      <c r="V116" s="23">
        <v>1489.5784062427113</v>
      </c>
      <c r="W116" s="23">
        <v>1345.4750547883975</v>
      </c>
      <c r="X116" s="23">
        <v>1283.1412278593907</v>
      </c>
      <c r="Y116" s="23">
        <v>1823.7422244528468</v>
      </c>
      <c r="Z116" s="23">
        <v>1748.2571322946928</v>
      </c>
      <c r="AA116" s="23">
        <v>1430.8187766656913</v>
      </c>
      <c r="AB116" s="23">
        <v>1387.5149131473468</v>
      </c>
      <c r="AC116" s="23">
        <v>1324.2832855525085</v>
      </c>
      <c r="AD116" s="23">
        <v>1284.477934967892</v>
      </c>
      <c r="AE116" s="23">
        <v>1247.8923899784231</v>
      </c>
      <c r="AF116" s="39">
        <v>1839.4931075284721</v>
      </c>
      <c r="AG116" s="39">
        <v>1783.8206773294658</v>
      </c>
      <c r="AH116" s="39">
        <v>1702.5286611528506</v>
      </c>
      <c r="AI116" s="39">
        <v>1651.3539986188653</v>
      </c>
      <c r="AJ116" s="39">
        <v>1604.3187912670783</v>
      </c>
      <c r="AK116" s="23">
        <v>682.96640356000012</v>
      </c>
      <c r="AL116" s="23">
        <v>547.81725633000008</v>
      </c>
      <c r="AM116" s="23">
        <v>499.53262243</v>
      </c>
      <c r="AN116" s="23">
        <v>662.56805211999995</v>
      </c>
      <c r="AO116" s="23">
        <v>0</v>
      </c>
      <c r="AP116" s="39">
        <v>829.04428616477912</v>
      </c>
      <c r="AQ116" s="39">
        <v>653.23029893429634</v>
      </c>
      <c r="AR116" s="39">
        <v>588.0104199726436</v>
      </c>
      <c r="AS116" s="39">
        <v>744.91200963747349</v>
      </c>
      <c r="AT116" s="39">
        <v>0</v>
      </c>
      <c r="AU116" s="23">
        <v>4.3165030499999997</v>
      </c>
      <c r="AV116" s="23">
        <v>3.9110791699999998</v>
      </c>
      <c r="AW116" s="23">
        <v>3.2217109199999996</v>
      </c>
      <c r="AX116" s="23">
        <v>3.4791927299999998</v>
      </c>
      <c r="AY116" s="23">
        <v>0</v>
      </c>
      <c r="AZ116" s="23">
        <v>62.017826080000006</v>
      </c>
      <c r="BA116" s="23">
        <v>49.085639949999994</v>
      </c>
      <c r="BB116" s="23">
        <v>44.179836269999996</v>
      </c>
      <c r="BC116" s="23">
        <v>57.878494260000004</v>
      </c>
      <c r="BD116" s="23">
        <v>0</v>
      </c>
      <c r="BE116" s="39">
        <v>75.282655316540854</v>
      </c>
      <c r="BF116" s="39">
        <v>58.530882127971047</v>
      </c>
      <c r="BG116" s="39">
        <v>52.005020118752469</v>
      </c>
      <c r="BH116" s="39">
        <v>65.071633526632795</v>
      </c>
      <c r="BI116" s="39">
        <v>0</v>
      </c>
      <c r="BJ116" s="23">
        <v>7.5650110699999997</v>
      </c>
      <c r="BK116" s="23">
        <v>5.1137527</v>
      </c>
      <c r="BL116" s="23">
        <v>5.5577843599999994</v>
      </c>
      <c r="BM116" s="23">
        <v>7.0704611999999996</v>
      </c>
      <c r="BN116" s="23">
        <v>0</v>
      </c>
      <c r="BO116" s="39">
        <v>9.1830713336191447</v>
      </c>
      <c r="BP116" s="39">
        <v>6.0977600948094333</v>
      </c>
      <c r="BQ116" s="39">
        <v>6.5421855728730574</v>
      </c>
      <c r="BR116" s="39">
        <v>7.9491781179359995</v>
      </c>
      <c r="BS116" s="39">
        <v>0</v>
      </c>
      <c r="BT116" s="23">
        <v>29.110107329999998</v>
      </c>
      <c r="BU116" s="23">
        <v>23.22974086</v>
      </c>
      <c r="BV116" s="23">
        <v>25.120172309999997</v>
      </c>
      <c r="BW116" s="23">
        <v>30.543692909999997</v>
      </c>
      <c r="BX116" s="23">
        <v>0</v>
      </c>
      <c r="BY116" s="39">
        <v>35.33639140341662</v>
      </c>
      <c r="BZ116" s="39">
        <v>27.699694361221685</v>
      </c>
      <c r="CA116" s="39">
        <v>29.569486368947075</v>
      </c>
      <c r="CB116" s="39">
        <v>34.339663064854797</v>
      </c>
      <c r="CC116" s="39">
        <v>0</v>
      </c>
      <c r="CD116" s="23">
        <v>25.342707359999999</v>
      </c>
      <c r="CE116" s="23">
        <v>20.742147059999997</v>
      </c>
      <c r="CF116" s="23">
        <v>13.501878779999998</v>
      </c>
      <c r="CG116" s="23">
        <v>20.264339259999996</v>
      </c>
      <c r="CH116" s="23">
        <v>0</v>
      </c>
      <c r="CI116" s="39">
        <v>30.763192191061119</v>
      </c>
      <c r="CJ116" s="39">
        <v>24.733428470863831</v>
      </c>
      <c r="CK116" s="39">
        <v>15.893347211692983</v>
      </c>
      <c r="CL116" s="39">
        <v>22.782791343232795</v>
      </c>
      <c r="CM116" s="39">
        <v>0</v>
      </c>
      <c r="CN116" s="23">
        <v>24.096626119999996</v>
      </c>
      <c r="CO116" s="23">
        <v>19.162195399999995</v>
      </c>
      <c r="CP116" s="23">
        <v>20.721609740000002</v>
      </c>
      <c r="CQ116" s="23">
        <v>25.195468969999997</v>
      </c>
      <c r="CR116" s="23">
        <v>0</v>
      </c>
      <c r="CS116" s="39">
        <v>29.250589921411748</v>
      </c>
      <c r="CT116" s="39">
        <v>22.849456611200782</v>
      </c>
      <c r="CU116" s="39">
        <v>24.3918452942161</v>
      </c>
      <c r="CV116" s="39">
        <v>28.326761853591595</v>
      </c>
      <c r="CW116" s="39">
        <v>0</v>
      </c>
      <c r="CX116" s="31">
        <v>20.266172969999996</v>
      </c>
      <c r="CY116" s="31">
        <v>30.513244429999997</v>
      </c>
      <c r="CZ116" s="31">
        <v>87.174804120000005</v>
      </c>
      <c r="DA116" s="31">
        <v>0</v>
      </c>
      <c r="DB116" s="31">
        <v>0</v>
      </c>
      <c r="DC116" s="39">
        <v>2.2490204072981932</v>
      </c>
      <c r="DD116" s="39">
        <v>3.2819329912762765</v>
      </c>
      <c r="DE116" s="39">
        <v>9.1339386245047116</v>
      </c>
      <c r="DF116" s="39">
        <v>0</v>
      </c>
      <c r="DG116" s="39">
        <v>0</v>
      </c>
      <c r="DH116" s="39">
        <v>77.531675723839044</v>
      </c>
      <c r="DI116" s="39">
        <v>61.812815119247325</v>
      </c>
      <c r="DJ116" s="39">
        <v>61.138958743257177</v>
      </c>
      <c r="DK116" s="39">
        <v>65.071633526632795</v>
      </c>
      <c r="DL116" s="39">
        <v>0</v>
      </c>
      <c r="DM116" s="24">
        <v>10938.474</v>
      </c>
      <c r="DN116" s="24">
        <v>11086.368</v>
      </c>
      <c r="DO116" s="24">
        <v>11234.508</v>
      </c>
      <c r="DP116" s="24">
        <v>11379.094999999999</v>
      </c>
      <c r="DQ116" s="24">
        <v>11584.995999999999</v>
      </c>
      <c r="DR116" s="24">
        <v>11724.763999999999</v>
      </c>
      <c r="DS116" s="24">
        <v>11012.421</v>
      </c>
      <c r="DT116" s="24">
        <v>11160.438</v>
      </c>
      <c r="DU116" s="24">
        <v>11306.801499999998</v>
      </c>
      <c r="DV116" s="24">
        <v>11447.569</v>
      </c>
      <c r="DW116" s="24">
        <v>0</v>
      </c>
      <c r="DX116" s="24">
        <v>5</v>
      </c>
      <c r="DY116" s="24">
        <v>5</v>
      </c>
      <c r="DZ116" s="24">
        <v>5</v>
      </c>
      <c r="EA116" s="24"/>
      <c r="EB116" s="28"/>
      <c r="EC116" s="28"/>
      <c r="ED116" s="24">
        <v>5</v>
      </c>
      <c r="EE116" s="24">
        <v>0</v>
      </c>
      <c r="EF116" s="24">
        <v>0</v>
      </c>
      <c r="EG116" s="24"/>
      <c r="EH116" s="24"/>
      <c r="EI116" s="24"/>
      <c r="EJ116" s="24">
        <v>0</v>
      </c>
      <c r="EK116" s="24">
        <v>5</v>
      </c>
      <c r="EL116" s="24">
        <v>5</v>
      </c>
      <c r="EM116" s="24"/>
      <c r="EN116" s="24"/>
      <c r="EO116" s="24"/>
      <c r="EP116" s="24">
        <v>0</v>
      </c>
      <c r="EQ116" s="24">
        <v>0</v>
      </c>
      <c r="ER116" s="24">
        <v>0</v>
      </c>
      <c r="ES116" s="24"/>
      <c r="ET116" s="24"/>
      <c r="EU116" s="24"/>
      <c r="EV116">
        <v>33.119999999999997</v>
      </c>
      <c r="EW116">
        <v>42</v>
      </c>
      <c r="EX116">
        <v>50.77</v>
      </c>
      <c r="EY116">
        <v>53.32</v>
      </c>
      <c r="EZ116">
        <v>52.79</v>
      </c>
      <c r="FA116">
        <v>54.14</v>
      </c>
      <c r="FB116">
        <v>11.5</v>
      </c>
      <c r="FC116">
        <v>4</v>
      </c>
      <c r="FD116">
        <v>56</v>
      </c>
      <c r="FE116">
        <v>47.73</v>
      </c>
      <c r="FF116">
        <v>2.3660000000000001</v>
      </c>
      <c r="FG116">
        <v>4.0170000000000003</v>
      </c>
      <c r="FH116" s="22" t="s">
        <v>269</v>
      </c>
      <c r="FI116" s="43">
        <v>1723.7200544822449</v>
      </c>
      <c r="FJ116" s="43">
        <v>1681.3174664627998</v>
      </c>
      <c r="FK116" s="43">
        <v>1565.5711428</v>
      </c>
      <c r="FL116" s="43">
        <v>1618.9631999999999</v>
      </c>
      <c r="FM116" s="43">
        <v>1676.01</v>
      </c>
      <c r="FN116" s="23"/>
      <c r="FO116" s="23"/>
      <c r="FP116" s="23"/>
      <c r="FQ116" s="23"/>
      <c r="FR116" s="23"/>
      <c r="FS116" s="23"/>
      <c r="FT116" s="23"/>
      <c r="FU116" s="23"/>
      <c r="FV116" s="14">
        <v>0</v>
      </c>
      <c r="FW116" s="14">
        <v>0</v>
      </c>
      <c r="FX116" s="14">
        <v>0</v>
      </c>
      <c r="FY116" s="14">
        <v>0</v>
      </c>
      <c r="FZ116" s="102">
        <v>0</v>
      </c>
      <c r="GA116" s="102">
        <v>0</v>
      </c>
      <c r="GB116" s="102">
        <v>0</v>
      </c>
      <c r="GC116" s="102">
        <v>0</v>
      </c>
      <c r="GD116" s="102">
        <v>0</v>
      </c>
      <c r="GE116" s="102">
        <v>0</v>
      </c>
      <c r="GF116" s="102">
        <v>0</v>
      </c>
      <c r="GG116" s="102">
        <v>0</v>
      </c>
    </row>
    <row r="117" spans="1:189" x14ac:dyDescent="0.35">
      <c r="A117" t="e">
        <v>#REF!</v>
      </c>
      <c r="B117" s="22" t="s">
        <v>306</v>
      </c>
      <c r="C117" s="22" t="s">
        <v>234</v>
      </c>
      <c r="D117" s="22" t="s">
        <v>537</v>
      </c>
      <c r="E117" s="22" t="s">
        <v>459</v>
      </c>
      <c r="F117" s="22" t="s">
        <v>307</v>
      </c>
      <c r="G117" s="24">
        <v>356128.16670492099</v>
      </c>
      <c r="H117" s="24">
        <v>320909.47277066903</v>
      </c>
      <c r="I117" s="24">
        <v>300425.60981798102</v>
      </c>
      <c r="J117" s="24">
        <v>348516.64744514803</v>
      </c>
      <c r="K117" s="24">
        <v>374697.36635924404</v>
      </c>
      <c r="L117" s="24">
        <v>354390.69742820301</v>
      </c>
      <c r="M117" s="24">
        <v>363242.09036164696</v>
      </c>
      <c r="N117" s="24">
        <v>358614.06849925302</v>
      </c>
      <c r="O117" s="24">
        <v>381973.77923529997</v>
      </c>
      <c r="P117" s="24">
        <v>399948.71261434496</v>
      </c>
      <c r="Q117" s="43">
        <v>455612.7274276769</v>
      </c>
      <c r="R117" s="43">
        <v>466992.27916311001</v>
      </c>
      <c r="S117" s="43">
        <v>461042.3891727064</v>
      </c>
      <c r="T117" s="43">
        <v>491074.16370179976</v>
      </c>
      <c r="U117" s="43">
        <v>514183.14619369101</v>
      </c>
      <c r="V117" s="23">
        <v>1620.7425914833123</v>
      </c>
      <c r="W117" s="23">
        <v>1437.1658330724001</v>
      </c>
      <c r="X117" s="23">
        <v>1322.3147853955404</v>
      </c>
      <c r="Y117" s="23">
        <v>1506.1082930591704</v>
      </c>
      <c r="Z117" s="23">
        <v>1588.8798287910965</v>
      </c>
      <c r="AA117" s="23">
        <v>1612.8353526815463</v>
      </c>
      <c r="AB117" s="23">
        <v>1626.7488675057621</v>
      </c>
      <c r="AC117" s="23">
        <v>1578.4296329288127</v>
      </c>
      <c r="AD117" s="23">
        <v>1650.6926738068682</v>
      </c>
      <c r="AE117" s="23">
        <v>1695.9565213880849</v>
      </c>
      <c r="AF117" s="39">
        <v>2073.4977505324878</v>
      </c>
      <c r="AG117" s="39">
        <v>2091.3852811115053</v>
      </c>
      <c r="AH117" s="39">
        <v>2029.2649760002753</v>
      </c>
      <c r="AI117" s="39">
        <v>2122.1679821615439</v>
      </c>
      <c r="AJ117" s="39">
        <v>2180.3602123752808</v>
      </c>
      <c r="AK117" s="23">
        <v>9098.8918277000012</v>
      </c>
      <c r="AL117" s="23">
        <v>8312.0059947999998</v>
      </c>
      <c r="AM117" s="23">
        <v>8673.7094316899984</v>
      </c>
      <c r="AN117" s="23">
        <v>9971.2787262599995</v>
      </c>
      <c r="AO117" s="23">
        <v>0</v>
      </c>
      <c r="AP117" s="39">
        <v>11045.029800683873</v>
      </c>
      <c r="AQ117" s="39">
        <v>9911.4332343267652</v>
      </c>
      <c r="AR117" s="39">
        <v>10210.006907733872</v>
      </c>
      <c r="AS117" s="39">
        <v>11210.509246359592</v>
      </c>
      <c r="AT117" s="39">
        <v>0</v>
      </c>
      <c r="AU117" s="23">
        <v>2.8284494899999997</v>
      </c>
      <c r="AV117" s="23">
        <v>2.8473694299999996</v>
      </c>
      <c r="AW117" s="23">
        <v>2.9527301800000005</v>
      </c>
      <c r="AX117" s="23">
        <v>2.9113156800000004</v>
      </c>
      <c r="AY117" s="23">
        <v>0</v>
      </c>
      <c r="AZ117" s="23">
        <v>41.40914154</v>
      </c>
      <c r="BA117" s="23">
        <v>37.224613189999999</v>
      </c>
      <c r="BB117" s="23">
        <v>38.177082060000004</v>
      </c>
      <c r="BC117" s="23">
        <v>43.090694429999999</v>
      </c>
      <c r="BD117" s="23">
        <v>0</v>
      </c>
      <c r="BE117" s="39">
        <v>50.266033599571685</v>
      </c>
      <c r="BF117" s="39">
        <v>44.387512296928023</v>
      </c>
      <c r="BG117" s="39">
        <v>44.939051119882393</v>
      </c>
      <c r="BH117" s="39">
        <v>48.446005933760397</v>
      </c>
      <c r="BI117" s="39">
        <v>0</v>
      </c>
      <c r="BJ117" s="23">
        <v>13.702002239999995</v>
      </c>
      <c r="BK117" s="23">
        <v>12.328317620000004</v>
      </c>
      <c r="BL117" s="23">
        <v>13.440745160000001</v>
      </c>
      <c r="BM117" s="23">
        <v>12.506480059999998</v>
      </c>
      <c r="BN117" s="23">
        <v>0</v>
      </c>
      <c r="BO117" s="39">
        <v>16.632687357499037</v>
      </c>
      <c r="BP117" s="39">
        <v>14.700578543692977</v>
      </c>
      <c r="BQ117" s="39">
        <v>15.821385534003586</v>
      </c>
      <c r="BR117" s="39">
        <v>14.060785401856796</v>
      </c>
      <c r="BS117" s="39">
        <v>0</v>
      </c>
      <c r="BT117" s="23">
        <v>24.837388850000004</v>
      </c>
      <c r="BU117" s="23">
        <v>22.17497461</v>
      </c>
      <c r="BV117" s="23">
        <v>22.327240620000005</v>
      </c>
      <c r="BW117" s="23">
        <v>26.135213490000002</v>
      </c>
      <c r="BX117" s="23">
        <v>0</v>
      </c>
      <c r="BY117" s="39">
        <v>30.149792437830076</v>
      </c>
      <c r="BZ117" s="39">
        <v>26.44196604976036</v>
      </c>
      <c r="CA117" s="39">
        <v>26.281867378213526</v>
      </c>
      <c r="CB117" s="39">
        <v>29.383297822537202</v>
      </c>
      <c r="CC117" s="39">
        <v>0</v>
      </c>
      <c r="CD117" s="23">
        <v>2.8697503600000003</v>
      </c>
      <c r="CE117" s="23">
        <v>2.72132043</v>
      </c>
      <c r="CF117" s="23">
        <v>2.4090999199999996</v>
      </c>
      <c r="CG117" s="23">
        <v>4.4490045200000008</v>
      </c>
      <c r="CH117" s="23">
        <v>0</v>
      </c>
      <c r="CI117" s="39">
        <v>3.4835536949927062</v>
      </c>
      <c r="CJ117" s="39">
        <v>3.2449670714901111</v>
      </c>
      <c r="CK117" s="39">
        <v>2.8358024923863066</v>
      </c>
      <c r="CL117" s="39">
        <v>5.0019268017456007</v>
      </c>
      <c r="CM117" s="39">
        <v>0</v>
      </c>
      <c r="CN117" s="23">
        <v>23.367767220000001</v>
      </c>
      <c r="CO117" s="23">
        <v>20.950470690000003</v>
      </c>
      <c r="CP117" s="23">
        <v>21.165744660000001</v>
      </c>
      <c r="CQ117" s="23">
        <v>24.775621220000001</v>
      </c>
      <c r="CR117" s="23">
        <v>0</v>
      </c>
      <c r="CS117" s="39">
        <v>28.365837313793534</v>
      </c>
      <c r="CT117" s="39">
        <v>24.981838511853862</v>
      </c>
      <c r="CU117" s="39">
        <v>24.914645906443006</v>
      </c>
      <c r="CV117" s="39">
        <v>27.854735425221602</v>
      </c>
      <c r="CW117" s="39">
        <v>0</v>
      </c>
      <c r="CX117" s="31">
        <v>791.87295530999995</v>
      </c>
      <c r="CY117" s="31">
        <v>0</v>
      </c>
      <c r="CZ117" s="31">
        <v>427.09266760999998</v>
      </c>
      <c r="DA117" s="31">
        <v>0</v>
      </c>
      <c r="DB117" s="31">
        <v>0</v>
      </c>
      <c r="DC117" s="39">
        <v>4.4095960186617482</v>
      </c>
      <c r="DD117" s="39">
        <v>0</v>
      </c>
      <c r="DE117" s="39">
        <v>2.2332789709329695</v>
      </c>
      <c r="DF117" s="39">
        <v>0</v>
      </c>
      <c r="DG117" s="39">
        <v>0</v>
      </c>
      <c r="DH117" s="39">
        <v>54.67562961823343</v>
      </c>
      <c r="DI117" s="39">
        <v>44.387512296928023</v>
      </c>
      <c r="DJ117" s="39">
        <v>47.172330090815365</v>
      </c>
      <c r="DK117" s="39">
        <v>48.446005933760397</v>
      </c>
      <c r="DL117" s="39">
        <v>0</v>
      </c>
      <c r="DM117" s="24">
        <v>217989.26</v>
      </c>
      <c r="DN117" s="24">
        <v>221473.69899999999</v>
      </c>
      <c r="DO117" s="24">
        <v>225112.86</v>
      </c>
      <c r="DP117" s="24">
        <v>229280.62100000001</v>
      </c>
      <c r="DQ117" s="24">
        <v>235824.86199999999</v>
      </c>
      <c r="DR117" s="24">
        <v>240485.658</v>
      </c>
      <c r="DS117" s="24">
        <v>219731.47949999999</v>
      </c>
      <c r="DT117" s="24">
        <v>223293.2795</v>
      </c>
      <c r="DU117" s="24">
        <v>227196.74050000001</v>
      </c>
      <c r="DV117" s="24">
        <v>231402.1165</v>
      </c>
      <c r="DW117" s="24">
        <v>0</v>
      </c>
      <c r="DX117" s="24">
        <v>1409178</v>
      </c>
      <c r="DY117" s="24">
        <v>1428124</v>
      </c>
      <c r="DZ117" s="24">
        <v>1448734</v>
      </c>
      <c r="EA117" s="24">
        <v>1504499</v>
      </c>
      <c r="EB117" s="28">
        <v>1782062</v>
      </c>
      <c r="EC117" s="28">
        <v>2129394</v>
      </c>
      <c r="ED117" s="24">
        <v>1404008</v>
      </c>
      <c r="EE117" s="24">
        <v>1419596</v>
      </c>
      <c r="EF117" s="24">
        <v>1438940</v>
      </c>
      <c r="EG117" s="24">
        <v>1491070</v>
      </c>
      <c r="EH117" s="24">
        <v>1743785</v>
      </c>
      <c r="EI117" s="24">
        <v>2080501</v>
      </c>
      <c r="EJ117" s="24">
        <v>5170</v>
      </c>
      <c r="EK117" s="24">
        <v>8528</v>
      </c>
      <c r="EL117" s="24">
        <v>9794</v>
      </c>
      <c r="EM117" s="24">
        <v>13429</v>
      </c>
      <c r="EN117" s="24">
        <v>38277</v>
      </c>
      <c r="EO117" s="24">
        <v>48893</v>
      </c>
      <c r="EP117" s="24">
        <v>0</v>
      </c>
      <c r="EQ117" s="24">
        <v>0</v>
      </c>
      <c r="ER117" s="24">
        <v>0</v>
      </c>
      <c r="ES117" s="24">
        <v>0</v>
      </c>
      <c r="ET117" s="24">
        <v>0</v>
      </c>
      <c r="EU117" s="24">
        <v>0</v>
      </c>
      <c r="EV117">
        <v>28.2</v>
      </c>
      <c r="EW117">
        <v>32.97</v>
      </c>
      <c r="EX117">
        <v>39.58</v>
      </c>
      <c r="EY117">
        <v>42.64</v>
      </c>
      <c r="EZ117">
        <v>44.49</v>
      </c>
      <c r="FA117">
        <v>45.21</v>
      </c>
      <c r="FB117">
        <v>5.4</v>
      </c>
      <c r="FC117">
        <v>1</v>
      </c>
      <c r="FD117">
        <v>50</v>
      </c>
      <c r="FE117">
        <v>5.14</v>
      </c>
      <c r="FF117">
        <v>10.842000000000001</v>
      </c>
      <c r="FG117">
        <v>4.6859999999999999</v>
      </c>
      <c r="FH117" s="22" t="s">
        <v>307</v>
      </c>
      <c r="FI117" s="43">
        <v>1954.3586533214186</v>
      </c>
      <c r="FJ117" s="43">
        <v>1872.1052640755997</v>
      </c>
      <c r="FK117" s="43">
        <v>1671.5120472000001</v>
      </c>
      <c r="FL117" s="43">
        <v>1652.6915999999999</v>
      </c>
      <c r="FM117" s="43">
        <v>1623.9599999999998</v>
      </c>
      <c r="FN117" s="23">
        <v>222.59005304999999</v>
      </c>
      <c r="FO117" s="23">
        <v>205.40801851000001</v>
      </c>
      <c r="FP117" s="23">
        <v>151.48973841</v>
      </c>
      <c r="FQ117" s="23">
        <v>521.6721354</v>
      </c>
      <c r="FR117" s="23">
        <v>3010.7612248700002</v>
      </c>
      <c r="FS117" s="23">
        <v>2752.8304726099996</v>
      </c>
      <c r="FT117" s="23">
        <v>3053.6934891300002</v>
      </c>
      <c r="FU117" s="23">
        <v>2894.0259563400004</v>
      </c>
      <c r="FV117" s="14">
        <v>3233.35127792</v>
      </c>
      <c r="FW117" s="14">
        <v>2958.2384911199997</v>
      </c>
      <c r="FX117" s="14">
        <v>3205.1832275400002</v>
      </c>
      <c r="FY117" s="14">
        <v>3415.6980917400006</v>
      </c>
      <c r="FZ117" s="102">
        <v>3924.9242541806329</v>
      </c>
      <c r="GA117" s="102">
        <v>3527.4737908387328</v>
      </c>
      <c r="GB117" s="102">
        <v>3772.8889988144288</v>
      </c>
      <c r="GC117" s="102">
        <v>3840.2010505814478</v>
      </c>
      <c r="GD117" s="102">
        <v>3654.7250018070054</v>
      </c>
      <c r="GE117" s="102">
        <v>3282.5403941916566</v>
      </c>
      <c r="GF117" s="102">
        <v>3594.5672222091534</v>
      </c>
      <c r="GG117" s="102">
        <v>3253.6955021939357</v>
      </c>
    </row>
    <row r="118" spans="1:189" x14ac:dyDescent="0.35">
      <c r="A118" t="e">
        <v>#REF!</v>
      </c>
      <c r="B118" s="22" t="s">
        <v>238</v>
      </c>
      <c r="C118" s="22" t="s">
        <v>234</v>
      </c>
      <c r="D118" s="22" t="s">
        <v>537</v>
      </c>
      <c r="E118" s="22" t="s">
        <v>453</v>
      </c>
      <c r="F118" s="22" t="s">
        <v>239</v>
      </c>
      <c r="G118" s="24">
        <v>321379.127909353</v>
      </c>
      <c r="H118" s="24">
        <v>351238.39900545101</v>
      </c>
      <c r="I118" s="24">
        <v>373902.19786915998</v>
      </c>
      <c r="J118" s="24">
        <v>416264.800549026</v>
      </c>
      <c r="K118" s="24">
        <v>460201.26552797697</v>
      </c>
      <c r="L118" s="24">
        <v>239028.37585471899</v>
      </c>
      <c r="M118" s="24">
        <v>257868.369494507</v>
      </c>
      <c r="N118" s="24">
        <v>266759.73696021701</v>
      </c>
      <c r="O118" s="24">
        <v>285269.33914104605</v>
      </c>
      <c r="P118" s="24">
        <v>305522.97376977804</v>
      </c>
      <c r="Q118" s="43">
        <v>307300.30738981126</v>
      </c>
      <c r="R118" s="43">
        <v>331521.43099501793</v>
      </c>
      <c r="S118" s="43">
        <v>342952.37489679613</v>
      </c>
      <c r="T118" s="43">
        <v>366748.73974047916</v>
      </c>
      <c r="U118" s="43">
        <v>392787.27229927952</v>
      </c>
      <c r="V118" s="23">
        <v>1963.412492196411</v>
      </c>
      <c r="W118" s="23">
        <v>2122.0783966749236</v>
      </c>
      <c r="X118" s="23">
        <v>2233.3059012976237</v>
      </c>
      <c r="Y118" s="23">
        <v>2457.924039361415</v>
      </c>
      <c r="Z118" s="23">
        <v>2688.305500907381</v>
      </c>
      <c r="AA118" s="23">
        <v>1460.3042275817809</v>
      </c>
      <c r="AB118" s="23">
        <v>1557.9643274754503</v>
      </c>
      <c r="AC118" s="23">
        <v>1593.3473998736119</v>
      </c>
      <c r="AD118" s="23">
        <v>1684.4334794648089</v>
      </c>
      <c r="AE118" s="23">
        <v>1784.7388796216665</v>
      </c>
      <c r="AF118" s="39">
        <v>1877.4002727244099</v>
      </c>
      <c r="AG118" s="39">
        <v>2002.9543146231213</v>
      </c>
      <c r="AH118" s="39">
        <v>2048.443595908117</v>
      </c>
      <c r="AI118" s="39">
        <v>2165.5459280359159</v>
      </c>
      <c r="AJ118" s="39">
        <v>2294.5008280173097</v>
      </c>
      <c r="AK118" s="23">
        <v>7324.0244190300018</v>
      </c>
      <c r="AL118" s="23">
        <v>7889.7982742499998</v>
      </c>
      <c r="AM118" s="23">
        <v>8482.2369348899992</v>
      </c>
      <c r="AN118" s="23">
        <v>9812.2592006499999</v>
      </c>
      <c r="AO118" s="23">
        <v>0</v>
      </c>
      <c r="AP118" s="39">
        <v>8890.5406835209069</v>
      </c>
      <c r="AQ118" s="39">
        <v>9407.9827272089206</v>
      </c>
      <c r="AR118" s="39">
        <v>9984.6205801925607</v>
      </c>
      <c r="AS118" s="39">
        <v>11031.726774106781</v>
      </c>
      <c r="AT118" s="39">
        <v>0</v>
      </c>
      <c r="AU118" s="23">
        <v>2.3162224300000003</v>
      </c>
      <c r="AV118" s="23">
        <v>2.2576224799999998</v>
      </c>
      <c r="AW118" s="23">
        <v>2.2706394199999997</v>
      </c>
      <c r="AX118" s="23">
        <v>2.3649299099999999</v>
      </c>
      <c r="AY118" s="23">
        <v>0</v>
      </c>
      <c r="AZ118" s="23">
        <v>44.744911190000003</v>
      </c>
      <c r="BA118" s="23">
        <v>47.667823789999993</v>
      </c>
      <c r="BB118" s="23">
        <v>50.664131160000004</v>
      </c>
      <c r="BC118" s="23">
        <v>57.938568120000014</v>
      </c>
      <c r="BD118" s="23">
        <v>0</v>
      </c>
      <c r="BE118" s="39">
        <v>54.315282221288747</v>
      </c>
      <c r="BF118" s="39">
        <v>56.840244486807059</v>
      </c>
      <c r="BG118" s="39">
        <v>59.637820841451351</v>
      </c>
      <c r="BH118" s="39">
        <v>65.13917336595361</v>
      </c>
      <c r="BI118" s="39">
        <v>0</v>
      </c>
      <c r="BJ118" s="23">
        <v>9.3824751999999982</v>
      </c>
      <c r="BK118" s="23">
        <v>9.4337636700000012</v>
      </c>
      <c r="BL118" s="23">
        <v>9.143202070000001</v>
      </c>
      <c r="BM118" s="23">
        <v>9.7819053999999994</v>
      </c>
      <c r="BN118" s="23">
        <v>0</v>
      </c>
      <c r="BO118" s="39">
        <v>11.389268072480499</v>
      </c>
      <c r="BP118" s="39">
        <v>11.249043711243408</v>
      </c>
      <c r="BQ118" s="39">
        <v>10.762656626752802</v>
      </c>
      <c r="BR118" s="39">
        <v>10.997600603111998</v>
      </c>
      <c r="BS118" s="39">
        <v>0</v>
      </c>
      <c r="BT118" s="23">
        <v>32.753339480000008</v>
      </c>
      <c r="BU118" s="23">
        <v>35.582244939999995</v>
      </c>
      <c r="BV118" s="23">
        <v>38.781751410000005</v>
      </c>
      <c r="BW118" s="23">
        <v>43.731791480000005</v>
      </c>
      <c r="BX118" s="23">
        <v>0</v>
      </c>
      <c r="BY118" s="39">
        <v>39.758864868268368</v>
      </c>
      <c r="BZ118" s="39">
        <v>42.429113413886213</v>
      </c>
      <c r="CA118" s="39">
        <v>45.650820206570842</v>
      </c>
      <c r="CB118" s="39">
        <v>49.166778525134404</v>
      </c>
      <c r="CC118" s="39">
        <v>0</v>
      </c>
      <c r="CD118" s="23">
        <v>2.6090984700000002</v>
      </c>
      <c r="CE118" s="23">
        <v>2.6518156100000008</v>
      </c>
      <c r="CF118" s="23">
        <v>2.7391753000000003</v>
      </c>
      <c r="CG118" s="23">
        <v>4.4248753599999997</v>
      </c>
      <c r="CH118" s="23">
        <v>0</v>
      </c>
      <c r="CI118" s="39">
        <v>3.1671516597591145</v>
      </c>
      <c r="CJ118" s="39">
        <v>3.1620878744196488</v>
      </c>
      <c r="CK118" s="39">
        <v>3.2243412065793482</v>
      </c>
      <c r="CL118" s="39">
        <v>4.9747988697407992</v>
      </c>
      <c r="CM118" s="39">
        <v>0</v>
      </c>
      <c r="CN118" s="23">
        <v>31.625269199999998</v>
      </c>
      <c r="CO118" s="23">
        <v>34.344764439999999</v>
      </c>
      <c r="CP118" s="23">
        <v>37.492461510000012</v>
      </c>
      <c r="CQ118" s="23">
        <v>42.287894969999996</v>
      </c>
      <c r="CR118" s="23">
        <v>0</v>
      </c>
      <c r="CS118" s="39">
        <v>38.389514611577226</v>
      </c>
      <c r="CT118" s="39">
        <v>40.953512293987558</v>
      </c>
      <c r="CU118" s="39">
        <v>44.133169783906567</v>
      </c>
      <c r="CV118" s="39">
        <v>47.543434556871595</v>
      </c>
      <c r="CW118" s="39">
        <v>0</v>
      </c>
      <c r="CX118" s="31">
        <v>0</v>
      </c>
      <c r="CY118" s="31">
        <v>0</v>
      </c>
      <c r="CZ118" s="31">
        <v>0</v>
      </c>
      <c r="DA118" s="31">
        <v>0</v>
      </c>
      <c r="DB118" s="31">
        <v>0</v>
      </c>
      <c r="DC118" s="39">
        <v>0</v>
      </c>
      <c r="DD118" s="39">
        <v>0</v>
      </c>
      <c r="DE118" s="39">
        <v>0</v>
      </c>
      <c r="DF118" s="39">
        <v>0</v>
      </c>
      <c r="DG118" s="39">
        <v>0</v>
      </c>
      <c r="DH118" s="39">
        <v>54.315282221288747</v>
      </c>
      <c r="DI118" s="39">
        <v>56.840244486807059</v>
      </c>
      <c r="DJ118" s="39">
        <v>59.637820841451351</v>
      </c>
      <c r="DK118" s="39">
        <v>65.13917336595361</v>
      </c>
      <c r="DL118" s="39">
        <v>0</v>
      </c>
      <c r="DM118" s="24">
        <v>162762.465</v>
      </c>
      <c r="DN118" s="24">
        <v>164605.451</v>
      </c>
      <c r="DO118" s="24">
        <v>166426.99299999999</v>
      </c>
      <c r="DP118" s="24">
        <v>168414.908</v>
      </c>
      <c r="DQ118" s="24">
        <v>171186.372</v>
      </c>
      <c r="DR118" s="24">
        <v>172954.31899999999</v>
      </c>
      <c r="DS118" s="24">
        <v>163683.95800000001</v>
      </c>
      <c r="DT118" s="24">
        <v>165516.22200000001</v>
      </c>
      <c r="DU118" s="24">
        <v>167420.95050000001</v>
      </c>
      <c r="DV118" s="24">
        <v>169356.25100000002</v>
      </c>
      <c r="DW118" s="24">
        <v>0</v>
      </c>
      <c r="DX118" s="24">
        <v>906679</v>
      </c>
      <c r="DY118" s="24">
        <v>854813</v>
      </c>
      <c r="DZ118" s="24">
        <v>866552</v>
      </c>
      <c r="EA118" s="24">
        <v>918955</v>
      </c>
      <c r="EB118" s="28">
        <v>952408</v>
      </c>
      <c r="EC118" s="28">
        <v>961817</v>
      </c>
      <c r="ED118" s="24">
        <v>906640</v>
      </c>
      <c r="EE118" s="24">
        <v>854779</v>
      </c>
      <c r="EF118" s="24">
        <v>866534</v>
      </c>
      <c r="EG118" s="24">
        <v>918907</v>
      </c>
      <c r="EH118" s="24">
        <v>952384</v>
      </c>
      <c r="EI118" s="24">
        <v>961801</v>
      </c>
      <c r="EJ118" s="24">
        <v>39</v>
      </c>
      <c r="EK118" s="24">
        <v>34</v>
      </c>
      <c r="EL118" s="24">
        <v>18</v>
      </c>
      <c r="EM118" s="24">
        <v>48</v>
      </c>
      <c r="EN118" s="24">
        <v>24</v>
      </c>
      <c r="EO118" s="24">
        <v>16</v>
      </c>
      <c r="EP118" s="24">
        <v>0</v>
      </c>
      <c r="EQ118" s="24">
        <v>0</v>
      </c>
      <c r="ER118" s="24">
        <v>0</v>
      </c>
      <c r="ES118" s="24">
        <v>0</v>
      </c>
      <c r="ET118" s="24">
        <v>0</v>
      </c>
      <c r="EU118" s="24">
        <v>0</v>
      </c>
      <c r="EV118">
        <v>27.4</v>
      </c>
      <c r="EW118">
        <v>36.58</v>
      </c>
      <c r="EX118">
        <v>45.17</v>
      </c>
      <c r="EY118">
        <v>48.08</v>
      </c>
      <c r="EZ118">
        <v>49.96</v>
      </c>
      <c r="FA118">
        <v>51.62</v>
      </c>
      <c r="FB118">
        <v>24.4</v>
      </c>
      <c r="FC118">
        <v>8.4</v>
      </c>
      <c r="FD118">
        <v>68</v>
      </c>
      <c r="FE118">
        <v>8.83</v>
      </c>
      <c r="FF118">
        <v>6.7</v>
      </c>
      <c r="FG118">
        <v>6.1310000000000002</v>
      </c>
      <c r="FH118" s="22" t="s">
        <v>239</v>
      </c>
      <c r="FI118" s="43">
        <v>2452.052471869109</v>
      </c>
      <c r="FJ118" s="43">
        <v>2635.2564545267996</v>
      </c>
      <c r="FK118" s="43">
        <v>2707.3786679999998</v>
      </c>
      <c r="FL118" s="43">
        <v>2889.3995999999997</v>
      </c>
      <c r="FM118" s="43">
        <v>2935.62</v>
      </c>
      <c r="FN118" s="23">
        <v>0</v>
      </c>
      <c r="FO118" s="23">
        <v>0</v>
      </c>
      <c r="FP118" s="23">
        <v>0</v>
      </c>
      <c r="FQ118" s="23">
        <v>360.68072292999994</v>
      </c>
      <c r="FR118" s="23">
        <v>1535.7606769499998</v>
      </c>
      <c r="FS118" s="23">
        <v>1561.4409220100001</v>
      </c>
      <c r="FT118" s="23">
        <v>1530.7635808999999</v>
      </c>
      <c r="FU118" s="23">
        <v>1656.6268264299997</v>
      </c>
      <c r="FV118" s="14">
        <v>1535.7606769499998</v>
      </c>
      <c r="FW118" s="14">
        <v>1561.4409220100001</v>
      </c>
      <c r="FX118" s="14">
        <v>1530.7635808999999</v>
      </c>
      <c r="FY118" s="14">
        <v>2017.3075493599997</v>
      </c>
      <c r="FZ118" s="102">
        <v>1864.240477284467</v>
      </c>
      <c r="GA118" s="102">
        <v>1861.8992163299229</v>
      </c>
      <c r="GB118" s="102">
        <v>1801.8942020347617</v>
      </c>
      <c r="GC118" s="102">
        <v>2268.0185315944605</v>
      </c>
      <c r="GD118" s="102">
        <v>1864.240477284467</v>
      </c>
      <c r="GE118" s="102">
        <v>1861.8992163299229</v>
      </c>
      <c r="GF118" s="102">
        <v>1801.8942020347617</v>
      </c>
      <c r="GG118" s="102">
        <v>1862.51240841872</v>
      </c>
    </row>
    <row r="119" spans="1:189" x14ac:dyDescent="0.35">
      <c r="A119" t="e">
        <v>#REF!</v>
      </c>
      <c r="B119" s="22" t="s">
        <v>276</v>
      </c>
      <c r="C119" s="22" t="s">
        <v>234</v>
      </c>
      <c r="D119" s="22" t="s">
        <v>538</v>
      </c>
      <c r="E119" s="22" t="s">
        <v>459</v>
      </c>
      <c r="F119" s="22" t="s">
        <v>277</v>
      </c>
      <c r="G119" s="24">
        <v>92202.979985286307</v>
      </c>
      <c r="H119" s="24">
        <v>100378.43620737101</v>
      </c>
      <c r="I119" s="24">
        <v>100657.50575054499</v>
      </c>
      <c r="J119" s="24">
        <v>109703.65890499401</v>
      </c>
      <c r="K119" s="24">
        <v>113420.008178793</v>
      </c>
      <c r="L119" s="24">
        <v>80165.208728395606</v>
      </c>
      <c r="M119" s="24">
        <v>84264.984851354908</v>
      </c>
      <c r="N119" s="24">
        <v>84035.138346858992</v>
      </c>
      <c r="O119" s="24">
        <v>90413.816676979506</v>
      </c>
      <c r="P119" s="24">
        <v>94795.8442304786</v>
      </c>
      <c r="Q119" s="43">
        <v>103062.21257670819</v>
      </c>
      <c r="R119" s="43">
        <v>108332.97785011884</v>
      </c>
      <c r="S119" s="43">
        <v>108037.48196503197</v>
      </c>
      <c r="T119" s="43">
        <v>116238.0556608435</v>
      </c>
      <c r="U119" s="43">
        <v>121871.68978217206</v>
      </c>
      <c r="V119" s="23">
        <v>1845.7834137514967</v>
      </c>
      <c r="W119" s="23">
        <v>1970.0800704861458</v>
      </c>
      <c r="X119" s="23">
        <v>1936.2507545437425</v>
      </c>
      <c r="Y119" s="23">
        <v>2069.6611288191798</v>
      </c>
      <c r="Z119" s="23">
        <v>2099.3019382669636</v>
      </c>
      <c r="AA119" s="23">
        <v>1604.8029321222791</v>
      </c>
      <c r="AB119" s="23">
        <v>1653.828985266462</v>
      </c>
      <c r="AC119" s="23">
        <v>1616.5024040585515</v>
      </c>
      <c r="AD119" s="23">
        <v>1705.7403896307951</v>
      </c>
      <c r="AE119" s="23">
        <v>1754.5854803588891</v>
      </c>
      <c r="AF119" s="39">
        <v>2063.1710882769266</v>
      </c>
      <c r="AG119" s="39">
        <v>2126.2000953872521</v>
      </c>
      <c r="AH119" s="39">
        <v>2078.2121950470287</v>
      </c>
      <c r="AI119" s="39">
        <v>2192.9385755411404</v>
      </c>
      <c r="AJ119" s="39">
        <v>2255.7349332603999</v>
      </c>
      <c r="AK119" s="23">
        <v>3779.4313153199992</v>
      </c>
      <c r="AL119" s="23">
        <v>4385.2808160100003</v>
      </c>
      <c r="AM119" s="23">
        <v>4506.0592202600001</v>
      </c>
      <c r="AN119" s="23">
        <v>5018.1763938399999</v>
      </c>
      <c r="AO119" s="23">
        <v>0</v>
      </c>
      <c r="AP119" s="39">
        <v>4587.8039103910505</v>
      </c>
      <c r="AQ119" s="39">
        <v>5229.1129300013135</v>
      </c>
      <c r="AR119" s="39">
        <v>5304.1776563811463</v>
      </c>
      <c r="AS119" s="39">
        <v>5641.8353560664345</v>
      </c>
      <c r="AT119" s="39">
        <v>0</v>
      </c>
      <c r="AU119" s="23">
        <v>4.0990338299999998</v>
      </c>
      <c r="AV119" s="23">
        <v>4.3687467600000005</v>
      </c>
      <c r="AW119" s="23">
        <v>4.4762225200000003</v>
      </c>
      <c r="AX119" s="23">
        <v>4.5476312600000002</v>
      </c>
      <c r="AY119" s="23">
        <v>0</v>
      </c>
      <c r="AZ119" s="23">
        <v>75.659286499999993</v>
      </c>
      <c r="BA119" s="23">
        <v>86.067832949999996</v>
      </c>
      <c r="BB119" s="23">
        <v>86.678688050000005</v>
      </c>
      <c r="BC119" s="23">
        <v>94.672546390000008</v>
      </c>
      <c r="BD119" s="23">
        <v>0</v>
      </c>
      <c r="BE119" s="39">
        <v>91.841851723850539</v>
      </c>
      <c r="BF119" s="39">
        <v>102.62932683648047</v>
      </c>
      <c r="BG119" s="39">
        <v>102.03131782469414</v>
      </c>
      <c r="BH119" s="39">
        <v>106.4384504553492</v>
      </c>
      <c r="BI119" s="39">
        <v>0</v>
      </c>
      <c r="BJ119" s="23">
        <v>32.61632539</v>
      </c>
      <c r="BK119" s="23">
        <v>39.57313559</v>
      </c>
      <c r="BL119" s="23">
        <v>42.789646320000003</v>
      </c>
      <c r="BM119" s="23">
        <v>46.137070750000007</v>
      </c>
      <c r="BN119" s="23">
        <v>0</v>
      </c>
      <c r="BO119" s="39">
        <v>39.592545195958756</v>
      </c>
      <c r="BP119" s="39">
        <v>47.187946149055072</v>
      </c>
      <c r="BQ119" s="39">
        <v>50.368598112188131</v>
      </c>
      <c r="BR119" s="39">
        <v>51.870985902810006</v>
      </c>
      <c r="BS119" s="39">
        <v>0</v>
      </c>
      <c r="BT119" s="23">
        <v>26.28071911</v>
      </c>
      <c r="BU119" s="23">
        <v>30.563582050000001</v>
      </c>
      <c r="BV119" s="23">
        <v>28.962084829999998</v>
      </c>
      <c r="BW119" s="23">
        <v>31.089393770000004</v>
      </c>
      <c r="BX119" s="23">
        <v>0</v>
      </c>
      <c r="BY119" s="39">
        <v>31.901832800085757</v>
      </c>
      <c r="BZ119" s="39">
        <v>36.444740665485035</v>
      </c>
      <c r="CA119" s="39">
        <v>34.091882891108</v>
      </c>
      <c r="CB119" s="39">
        <v>34.953183627735605</v>
      </c>
      <c r="CC119" s="39">
        <v>0</v>
      </c>
      <c r="CD119" s="23">
        <v>16.762240800000001</v>
      </c>
      <c r="CE119" s="23">
        <v>15.931113970000002</v>
      </c>
      <c r="CF119" s="23">
        <v>14.92695698</v>
      </c>
      <c r="CG119" s="23">
        <v>17.44608041</v>
      </c>
      <c r="CH119" s="23">
        <v>0</v>
      </c>
      <c r="CI119" s="39">
        <v>20.347472271141203</v>
      </c>
      <c r="CJ119" s="39">
        <v>18.996638424092566</v>
      </c>
      <c r="CK119" s="39">
        <v>17.570836915567696</v>
      </c>
      <c r="CL119" s="39">
        <v>19.614279283354801</v>
      </c>
      <c r="CM119" s="39">
        <v>0</v>
      </c>
      <c r="CN119" s="23">
        <v>17.67783464</v>
      </c>
      <c r="CO119" s="23">
        <v>20.914279930000003</v>
      </c>
      <c r="CP119" s="23">
        <v>20.080931309999997</v>
      </c>
      <c r="CQ119" s="23">
        <v>21.555094440000001</v>
      </c>
      <c r="CR119" s="23">
        <v>0</v>
      </c>
      <c r="CS119" s="39">
        <v>21.458900062527405</v>
      </c>
      <c r="CT119" s="39">
        <v>24.938683790639278</v>
      </c>
      <c r="CU119" s="39">
        <v>23.637689157507516</v>
      </c>
      <c r="CV119" s="39">
        <v>24.2339615770032</v>
      </c>
      <c r="CW119" s="39">
        <v>0</v>
      </c>
      <c r="CX119" s="31">
        <v>516.94336276999979</v>
      </c>
      <c r="CY119" s="31">
        <v>506.86585078999997</v>
      </c>
      <c r="CZ119" s="31">
        <v>0</v>
      </c>
      <c r="DA119" s="31">
        <v>0</v>
      </c>
      <c r="DB119" s="31">
        <v>0</v>
      </c>
      <c r="DC119" s="39">
        <v>12.68623731769577</v>
      </c>
      <c r="DD119" s="39">
        <v>11.981892380549214</v>
      </c>
      <c r="DE119" s="39">
        <v>0</v>
      </c>
      <c r="DF119" s="39">
        <v>0</v>
      </c>
      <c r="DG119" s="39">
        <v>0</v>
      </c>
      <c r="DH119" s="39">
        <v>104.52808904154631</v>
      </c>
      <c r="DI119" s="39">
        <v>114.61121921702969</v>
      </c>
      <c r="DJ119" s="39">
        <v>102.03131782469414</v>
      </c>
      <c r="DK119" s="39">
        <v>106.4384504553492</v>
      </c>
      <c r="DL119" s="39">
        <v>0</v>
      </c>
      <c r="DM119" s="24">
        <v>49463.919000000002</v>
      </c>
      <c r="DN119" s="24">
        <v>50442.688999999998</v>
      </c>
      <c r="DO119" s="24">
        <v>51460.211000000003</v>
      </c>
      <c r="DP119" s="24">
        <v>52511.349000000002</v>
      </c>
      <c r="DQ119" s="24">
        <v>54027.487000000001</v>
      </c>
      <c r="DR119" s="24">
        <v>55100.587</v>
      </c>
      <c r="DS119" s="24">
        <v>49953.304000000004</v>
      </c>
      <c r="DT119" s="24">
        <v>50951.45</v>
      </c>
      <c r="DU119" s="24">
        <v>51985.78</v>
      </c>
      <c r="DV119" s="24">
        <v>53005.614000000001</v>
      </c>
      <c r="DW119" s="24">
        <v>0</v>
      </c>
      <c r="DX119" s="24">
        <v>471701</v>
      </c>
      <c r="DY119" s="24">
        <v>489728</v>
      </c>
      <c r="DZ119" s="24">
        <v>504832</v>
      </c>
      <c r="EA119" s="24">
        <v>540049</v>
      </c>
      <c r="EB119" s="28">
        <v>573484</v>
      </c>
      <c r="EC119" s="28">
        <v>623843</v>
      </c>
      <c r="ED119" s="24">
        <v>421243</v>
      </c>
      <c r="EE119" s="24">
        <v>438899</v>
      </c>
      <c r="EF119" s="24">
        <v>452916</v>
      </c>
      <c r="EG119" s="24">
        <v>481048</v>
      </c>
      <c r="EH119" s="24">
        <v>504473</v>
      </c>
      <c r="EI119" s="24">
        <v>519353</v>
      </c>
      <c r="EJ119" s="24">
        <v>50458</v>
      </c>
      <c r="EK119" s="24">
        <v>50829</v>
      </c>
      <c r="EL119" s="24">
        <v>51916</v>
      </c>
      <c r="EM119" s="24">
        <v>59001</v>
      </c>
      <c r="EN119" s="24">
        <v>69011</v>
      </c>
      <c r="EO119" s="24">
        <v>104490</v>
      </c>
      <c r="EP119" s="24">
        <v>0</v>
      </c>
      <c r="EQ119" s="24">
        <v>0</v>
      </c>
      <c r="ER119" s="24">
        <v>0</v>
      </c>
      <c r="ES119" s="24">
        <v>0</v>
      </c>
      <c r="ET119" s="24">
        <v>0</v>
      </c>
      <c r="EU119" s="24">
        <v>0</v>
      </c>
      <c r="EV119">
        <v>34.21</v>
      </c>
      <c r="EW119">
        <v>44.19</v>
      </c>
      <c r="EX119">
        <v>50.32</v>
      </c>
      <c r="EY119">
        <v>52.01</v>
      </c>
      <c r="EZ119">
        <v>51.48</v>
      </c>
      <c r="FA119">
        <v>53.34</v>
      </c>
      <c r="FB119">
        <v>5.2</v>
      </c>
      <c r="FC119">
        <v>1.4</v>
      </c>
      <c r="FD119">
        <v>45</v>
      </c>
      <c r="FE119">
        <v>13.3</v>
      </c>
      <c r="FF119">
        <v>2.2599999999999998</v>
      </c>
      <c r="FG119">
        <v>11.991</v>
      </c>
      <c r="FH119" s="22" t="s">
        <v>277</v>
      </c>
      <c r="FI119" s="43">
        <v>2100.0251367987912</v>
      </c>
      <c r="FJ119" s="43">
        <v>2253.6808593011997</v>
      </c>
      <c r="FK119" s="43">
        <v>2236.5302040000001</v>
      </c>
      <c r="FL119" s="43">
        <v>2338.5023999999999</v>
      </c>
      <c r="FM119" s="43">
        <v>2258.9699999999998</v>
      </c>
      <c r="FN119" s="23">
        <v>211.67065145999999</v>
      </c>
      <c r="FO119" s="23">
        <v>128.45357540000001</v>
      </c>
      <c r="FP119" s="23">
        <v>316.91825739000006</v>
      </c>
      <c r="FQ119" s="23">
        <v>510.77800649</v>
      </c>
      <c r="FR119" s="23">
        <v>1629.2932177999999</v>
      </c>
      <c r="FS119" s="23">
        <v>2016.3086392599994</v>
      </c>
      <c r="FT119" s="23">
        <v>2224.4531399499997</v>
      </c>
      <c r="FU119" s="23">
        <v>2445.5237632500002</v>
      </c>
      <c r="FV119" s="14">
        <v>1840.9638692599999</v>
      </c>
      <c r="FW119" s="14">
        <v>2144.7622146599992</v>
      </c>
      <c r="FX119" s="14">
        <v>2541.3713973399999</v>
      </c>
      <c r="FY119" s="14">
        <v>2956.3017697400001</v>
      </c>
      <c r="FZ119" s="102">
        <v>2234.7227753666843</v>
      </c>
      <c r="GA119" s="102">
        <v>2557.4653708633286</v>
      </c>
      <c r="GB119" s="102">
        <v>2991.5020472276815</v>
      </c>
      <c r="GC119" s="102">
        <v>3323.7109536832872</v>
      </c>
      <c r="GD119" s="102">
        <v>1977.7784465871605</v>
      </c>
      <c r="GE119" s="102">
        <v>2404.2942787004804</v>
      </c>
      <c r="GF119" s="102">
        <v>2618.4508604635862</v>
      </c>
      <c r="GG119" s="102">
        <v>2749.4534565467102</v>
      </c>
    </row>
    <row r="120" spans="1:189" x14ac:dyDescent="0.35">
      <c r="A120" t="e">
        <v>#REF!</v>
      </c>
      <c r="B120" s="22" t="s">
        <v>246</v>
      </c>
      <c r="C120" s="22" t="s">
        <v>234</v>
      </c>
      <c r="D120" s="22" t="s">
        <v>538</v>
      </c>
      <c r="E120" s="22" t="s">
        <v>459</v>
      </c>
      <c r="F120" s="22" t="s">
        <v>247</v>
      </c>
      <c r="G120" s="24">
        <v>39973.842087224199</v>
      </c>
      <c r="H120" s="24">
        <v>39670.976452528295</v>
      </c>
      <c r="I120" s="24">
        <v>40773.241177050499</v>
      </c>
      <c r="J120" s="24">
        <v>44993.521774066001</v>
      </c>
      <c r="K120" s="24">
        <v>43644.068310850998</v>
      </c>
      <c r="L120" s="24">
        <v>36242.614248575599</v>
      </c>
      <c r="M120" s="24">
        <v>37502.066832740304</v>
      </c>
      <c r="N120" s="24">
        <v>37599.5470485841</v>
      </c>
      <c r="O120" s="24">
        <v>38854.942334576896</v>
      </c>
      <c r="P120" s="24">
        <v>40247.035778390898</v>
      </c>
      <c r="Q120" s="43">
        <v>46594.327804690882</v>
      </c>
      <c r="R120" s="43">
        <v>48213.508644090223</v>
      </c>
      <c r="S120" s="43">
        <v>48338.831422969961</v>
      </c>
      <c r="T120" s="43">
        <v>49952.796107714275</v>
      </c>
      <c r="U120" s="43">
        <v>51742.503048029153</v>
      </c>
      <c r="V120" s="23">
        <v>1594.0601102377507</v>
      </c>
      <c r="W120" s="23">
        <v>1538.687912495157</v>
      </c>
      <c r="X120" s="23">
        <v>1539.1305451924457</v>
      </c>
      <c r="Y120" s="23">
        <v>1654.2570373059248</v>
      </c>
      <c r="Z120" s="23">
        <v>1563.4889403445936</v>
      </c>
      <c r="AA120" s="23">
        <v>1445.2677713172143</v>
      </c>
      <c r="AB120" s="23">
        <v>1454.5640689780782</v>
      </c>
      <c r="AC120" s="23">
        <v>1419.328208336038</v>
      </c>
      <c r="AD120" s="23">
        <v>1428.5625853839706</v>
      </c>
      <c r="AE120" s="23">
        <v>1441.7949049337903</v>
      </c>
      <c r="AF120" s="39">
        <v>1858.0690631321092</v>
      </c>
      <c r="AG120" s="39">
        <v>1870.0205944871439</v>
      </c>
      <c r="AH120" s="39">
        <v>1824.7205719784156</v>
      </c>
      <c r="AI120" s="39">
        <v>1836.592496787493</v>
      </c>
      <c r="AJ120" s="39">
        <v>1853.6042672544911</v>
      </c>
      <c r="AK120" s="23">
        <v>1446.93375558</v>
      </c>
      <c r="AL120" s="23">
        <v>1448.6170629000003</v>
      </c>
      <c r="AM120" s="23">
        <v>1539.0518354299998</v>
      </c>
      <c r="AN120" s="23">
        <v>1734.8922229599998</v>
      </c>
      <c r="AO120" s="23">
        <v>0</v>
      </c>
      <c r="AP120" s="39">
        <v>1756.4146000003923</v>
      </c>
      <c r="AQ120" s="39">
        <v>1727.3653688438374</v>
      </c>
      <c r="AR120" s="39">
        <v>1811.6504818214903</v>
      </c>
      <c r="AS120" s="39">
        <v>1950.5046284294685</v>
      </c>
      <c r="AT120" s="39">
        <v>0</v>
      </c>
      <c r="AU120" s="23">
        <v>3.6197016199999994</v>
      </c>
      <c r="AV120" s="23">
        <v>3.6515791399999999</v>
      </c>
      <c r="AW120" s="23">
        <v>3.7717745299999996</v>
      </c>
      <c r="AX120" s="23">
        <v>3.8240737899999999</v>
      </c>
      <c r="AY120" s="23">
        <v>0</v>
      </c>
      <c r="AZ120" s="23">
        <v>57.700218199999995</v>
      </c>
      <c r="BA120" s="23">
        <v>56.186405179999987</v>
      </c>
      <c r="BB120" s="23">
        <v>58.096969599999987</v>
      </c>
      <c r="BC120" s="23">
        <v>63.786018370000001</v>
      </c>
      <c r="BD120" s="23">
        <v>0</v>
      </c>
      <c r="BE120" s="39">
        <v>70.041565675592551</v>
      </c>
      <c r="BF120" s="39">
        <v>66.998003125453835</v>
      </c>
      <c r="BG120" s="39">
        <v>68.38717224803672</v>
      </c>
      <c r="BH120" s="39">
        <v>71.713344733023604</v>
      </c>
      <c r="BI120" s="39">
        <v>0</v>
      </c>
      <c r="BJ120" s="23">
        <v>5.6005347499999996</v>
      </c>
      <c r="BK120" s="23">
        <v>6.2604940000000013</v>
      </c>
      <c r="BL120" s="23">
        <v>9.345892150000001</v>
      </c>
      <c r="BM120" s="23">
        <v>8.0829338200000009</v>
      </c>
      <c r="BN120" s="23">
        <v>0</v>
      </c>
      <c r="BO120" s="39">
        <v>6.7984183552110604</v>
      </c>
      <c r="BP120" s="39">
        <v>7.4651616389259301</v>
      </c>
      <c r="BQ120" s="39">
        <v>11.001247408842895</v>
      </c>
      <c r="BR120" s="39">
        <v>9.0874808351496004</v>
      </c>
      <c r="BS120" s="39">
        <v>0</v>
      </c>
      <c r="BT120" s="23">
        <v>43.854270249999999</v>
      </c>
      <c r="BU120" s="23">
        <v>42.595209179999998</v>
      </c>
      <c r="BV120" s="23">
        <v>41.737448349999994</v>
      </c>
      <c r="BW120" s="23">
        <v>44.893127390000004</v>
      </c>
      <c r="BX120" s="23">
        <v>0</v>
      </c>
      <c r="BY120" s="39">
        <v>53.23414443986556</v>
      </c>
      <c r="BZ120" s="39">
        <v>50.791538426929492</v>
      </c>
      <c r="CA120" s="39">
        <v>49.130033617192076</v>
      </c>
      <c r="CB120" s="39">
        <v>50.472445262029204</v>
      </c>
      <c r="CC120" s="39">
        <v>0</v>
      </c>
      <c r="CD120" s="23">
        <v>8.2454124799999988</v>
      </c>
      <c r="CE120" s="23">
        <v>7.3307009700000005</v>
      </c>
      <c r="CF120" s="23">
        <v>7.0136283700000011</v>
      </c>
      <c r="CG120" s="23">
        <v>10.809958659999999</v>
      </c>
      <c r="CH120" s="23">
        <v>0</v>
      </c>
      <c r="CI120" s="39">
        <v>10.009002006517029</v>
      </c>
      <c r="CJ120" s="39">
        <v>8.7413018314019784</v>
      </c>
      <c r="CK120" s="39">
        <v>8.25589036270331</v>
      </c>
      <c r="CL120" s="39">
        <v>12.153420322264799</v>
      </c>
      <c r="CM120" s="39">
        <v>0</v>
      </c>
      <c r="CN120" s="23">
        <v>41.695154859999988</v>
      </c>
      <c r="CO120" s="23">
        <v>40.560282469999997</v>
      </c>
      <c r="CP120" s="23">
        <v>39.684385219999996</v>
      </c>
      <c r="CQ120" s="23">
        <v>42.683668920000002</v>
      </c>
      <c r="CR120" s="23">
        <v>0</v>
      </c>
      <c r="CS120" s="39">
        <v>50.613221554172412</v>
      </c>
      <c r="CT120" s="39">
        <v>48.365043518777235</v>
      </c>
      <c r="CU120" s="39">
        <v>46.713329564053254</v>
      </c>
      <c r="CV120" s="39">
        <v>47.9883952933776</v>
      </c>
      <c r="CW120" s="39">
        <v>0</v>
      </c>
      <c r="CX120" s="31">
        <v>32.885764329999994</v>
      </c>
      <c r="CY120" s="31">
        <v>48.059433320000004</v>
      </c>
      <c r="CZ120" s="31">
        <v>0</v>
      </c>
      <c r="DA120" s="31">
        <v>0</v>
      </c>
      <c r="DB120" s="31">
        <v>0</v>
      </c>
      <c r="DC120" s="39">
        <v>1.6144831589876598</v>
      </c>
      <c r="DD120" s="39">
        <v>2.253744549672656</v>
      </c>
      <c r="DE120" s="39">
        <v>0</v>
      </c>
      <c r="DF120" s="39">
        <v>0</v>
      </c>
      <c r="DG120" s="39">
        <v>0</v>
      </c>
      <c r="DH120" s="39">
        <v>71.656048834580204</v>
      </c>
      <c r="DI120" s="39">
        <v>69.251747675126495</v>
      </c>
      <c r="DJ120" s="39">
        <v>68.38717224803672</v>
      </c>
      <c r="DK120" s="39">
        <v>71.713344733023604</v>
      </c>
      <c r="DL120" s="39">
        <v>0</v>
      </c>
      <c r="DM120" s="24">
        <v>24725.94</v>
      </c>
      <c r="DN120" s="24">
        <v>25427.553</v>
      </c>
      <c r="DO120" s="24">
        <v>26137.129000000001</v>
      </c>
      <c r="DP120" s="24">
        <v>26845.044000000002</v>
      </c>
      <c r="DQ120" s="24">
        <v>27914.537</v>
      </c>
      <c r="DR120" s="24">
        <v>28647.293000000001</v>
      </c>
      <c r="DS120" s="24">
        <v>25076.746500000001</v>
      </c>
      <c r="DT120" s="24">
        <v>25782.341</v>
      </c>
      <c r="DU120" s="24">
        <v>26491.086499999998</v>
      </c>
      <c r="DV120" s="24">
        <v>27198.627999999997</v>
      </c>
      <c r="DW120" s="24">
        <v>0</v>
      </c>
      <c r="DX120" s="24">
        <v>388419</v>
      </c>
      <c r="DY120" s="24">
        <v>416189</v>
      </c>
      <c r="DZ120" s="24">
        <v>443205</v>
      </c>
      <c r="EA120" s="24">
        <v>465287</v>
      </c>
      <c r="EB120" s="28">
        <v>483134</v>
      </c>
      <c r="EC120" s="28">
        <v>477831</v>
      </c>
      <c r="ED120" s="24">
        <v>380327</v>
      </c>
      <c r="EE120" s="24">
        <v>406259</v>
      </c>
      <c r="EF120" s="24">
        <v>436396</v>
      </c>
      <c r="EG120" s="24">
        <v>457269</v>
      </c>
      <c r="EH120" s="24">
        <v>473887</v>
      </c>
      <c r="EI120" s="24">
        <v>469277</v>
      </c>
      <c r="EJ120" s="24">
        <v>8092</v>
      </c>
      <c r="EK120" s="24">
        <v>9930</v>
      </c>
      <c r="EL120" s="24">
        <v>6809</v>
      </c>
      <c r="EM120" s="24">
        <v>8018</v>
      </c>
      <c r="EN120" s="24">
        <v>9247</v>
      </c>
      <c r="EO120" s="24">
        <v>8554</v>
      </c>
      <c r="EP120" s="24">
        <v>0</v>
      </c>
      <c r="EQ120" s="24">
        <v>0</v>
      </c>
      <c r="ER120" s="24">
        <v>0</v>
      </c>
      <c r="ES120" s="24">
        <v>0</v>
      </c>
      <c r="ET120" s="24">
        <v>0</v>
      </c>
      <c r="EU120" s="24">
        <v>0</v>
      </c>
      <c r="EV120">
        <v>28.43</v>
      </c>
      <c r="EW120">
        <v>32.96</v>
      </c>
      <c r="EX120">
        <v>41.93</v>
      </c>
      <c r="EY120">
        <v>43.18</v>
      </c>
      <c r="EZ120">
        <v>42.64</v>
      </c>
      <c r="FA120">
        <v>43.88</v>
      </c>
      <c r="FB120">
        <v>10.7</v>
      </c>
      <c r="FC120">
        <v>1.8</v>
      </c>
      <c r="FD120">
        <v>40</v>
      </c>
      <c r="FE120">
        <v>26.49</v>
      </c>
      <c r="FF120">
        <v>1.242</v>
      </c>
      <c r="FG120">
        <v>1.929</v>
      </c>
      <c r="FH120" s="22" t="s">
        <v>247</v>
      </c>
      <c r="FI120" s="43">
        <v>1820.8310434671603</v>
      </c>
      <c r="FJ120" s="43">
        <v>1836.3325520231997</v>
      </c>
      <c r="FK120" s="43">
        <v>1789.2241632</v>
      </c>
      <c r="FL120" s="43">
        <v>1787.6052</v>
      </c>
      <c r="FM120" s="43">
        <v>1707.2399999999998</v>
      </c>
      <c r="FN120" s="23">
        <v>125.48437300000001</v>
      </c>
      <c r="FO120" s="23">
        <v>99.152198310000003</v>
      </c>
      <c r="FP120" s="23">
        <v>124.72010416999998</v>
      </c>
      <c r="FQ120" s="23">
        <v>180.84313502999998</v>
      </c>
      <c r="FR120" s="23">
        <v>140.44319027</v>
      </c>
      <c r="FS120" s="23">
        <v>161.41019125999998</v>
      </c>
      <c r="FT120" s="23">
        <v>247.58283748000002</v>
      </c>
      <c r="FU120" s="23">
        <v>219.84471020000001</v>
      </c>
      <c r="FV120" s="14">
        <v>265.92756327000001</v>
      </c>
      <c r="FW120" s="14">
        <v>260.56238956999999</v>
      </c>
      <c r="FX120" s="14">
        <v>372.30294164999998</v>
      </c>
      <c r="FY120" s="14">
        <v>400.68784522999999</v>
      </c>
      <c r="FZ120" s="102">
        <v>322.80610834372891</v>
      </c>
      <c r="GA120" s="102">
        <v>310.70077779242939</v>
      </c>
      <c r="GB120" s="102">
        <v>438.2456705464603</v>
      </c>
      <c r="GC120" s="102">
        <v>450.48533063518437</v>
      </c>
      <c r="GD120" s="102">
        <v>170.482213791454</v>
      </c>
      <c r="GE120" s="102">
        <v>192.46934314222631</v>
      </c>
      <c r="GF120" s="102">
        <v>291.43499685054911</v>
      </c>
      <c r="GG120" s="102">
        <v>247.167010783656</v>
      </c>
    </row>
    <row r="121" spans="1:189" x14ac:dyDescent="0.35">
      <c r="A121" t="e">
        <v>#REF!</v>
      </c>
      <c r="B121" s="22" t="s">
        <v>258</v>
      </c>
      <c r="C121" s="22" t="s">
        <v>234</v>
      </c>
      <c r="D121" s="22" t="s">
        <v>540</v>
      </c>
      <c r="E121" s="22" t="s">
        <v>458</v>
      </c>
      <c r="F121" s="22" t="s">
        <v>259</v>
      </c>
      <c r="G121" s="24">
        <v>262588.63252673001</v>
      </c>
      <c r="H121" s="24">
        <v>318678.81548974902</v>
      </c>
      <c r="I121" s="24">
        <v>383817.841547099</v>
      </c>
      <c r="J121" s="24">
        <v>424671.76545570401</v>
      </c>
      <c r="K121" s="24">
        <v>476747.72036474198</v>
      </c>
      <c r="L121" s="24">
        <v>377141.31230266899</v>
      </c>
      <c r="M121" s="24">
        <v>398080.54897305201</v>
      </c>
      <c r="N121" s="24">
        <v>412213.06464908697</v>
      </c>
      <c r="O121" s="24">
        <v>425777.53742199595</v>
      </c>
      <c r="P121" s="24">
        <v>453827.10422460496</v>
      </c>
      <c r="Q121" s="43">
        <v>484861.43448695878</v>
      </c>
      <c r="R121" s="43">
        <v>511781.39259782201</v>
      </c>
      <c r="S121" s="43">
        <v>529950.47564458335</v>
      </c>
      <c r="T121" s="43">
        <v>547389.26983707363</v>
      </c>
      <c r="U121" s="43">
        <v>583450.42981345986</v>
      </c>
      <c r="V121" s="23">
        <v>2531.2000786453659</v>
      </c>
      <c r="W121" s="23">
        <v>3017.2583357894123</v>
      </c>
      <c r="X121" s="23">
        <v>3571.5569065135041</v>
      </c>
      <c r="Y121" s="23">
        <v>3886.7224983901042</v>
      </c>
      <c r="Z121" s="23">
        <v>4295.4074956101413</v>
      </c>
      <c r="AA121" s="23">
        <v>3635.4205822818963</v>
      </c>
      <c r="AB121" s="23">
        <v>3769.0357699449978</v>
      </c>
      <c r="AC121" s="23">
        <v>3835.7842148978957</v>
      </c>
      <c r="AD121" s="23">
        <v>3896.842852812219</v>
      </c>
      <c r="AE121" s="23">
        <v>4088.8970453933616</v>
      </c>
      <c r="AF121" s="39">
        <v>4673.7792466342353</v>
      </c>
      <c r="AG121" s="39">
        <v>4845.5579657674589</v>
      </c>
      <c r="AH121" s="39">
        <v>4931.3712821926374</v>
      </c>
      <c r="AI121" s="39">
        <v>5009.8696534959636</v>
      </c>
      <c r="AJ121" s="39">
        <v>5256.778884270967</v>
      </c>
      <c r="AK121" s="23">
        <v>12472.052666920001</v>
      </c>
      <c r="AL121" s="23">
        <v>15347.47981945</v>
      </c>
      <c r="AM121" s="23">
        <v>16217.192396470002</v>
      </c>
      <c r="AN121" s="23">
        <v>19632.360336729995</v>
      </c>
      <c r="AO121" s="23">
        <v>0</v>
      </c>
      <c r="AP121" s="39">
        <v>15139.667114456883</v>
      </c>
      <c r="AQ121" s="39">
        <v>18300.699210373488</v>
      </c>
      <c r="AR121" s="39">
        <v>19089.600325675947</v>
      </c>
      <c r="AS121" s="39">
        <v>22072.270079378799</v>
      </c>
      <c r="AT121" s="39">
        <v>0</v>
      </c>
      <c r="AU121" s="23">
        <v>4.7489299799999989</v>
      </c>
      <c r="AV121" s="23">
        <v>4.5994668000000001</v>
      </c>
      <c r="AW121" s="23">
        <v>4.1538462599999999</v>
      </c>
      <c r="AX121" s="23">
        <v>4.6095514299999998</v>
      </c>
      <c r="AY121" s="23">
        <v>0</v>
      </c>
      <c r="AZ121" s="23">
        <v>120.22325896999999</v>
      </c>
      <c r="BA121" s="23">
        <v>145.31028748</v>
      </c>
      <c r="BB121" s="23">
        <v>150.90655518</v>
      </c>
      <c r="BC121" s="23">
        <v>179.68119811999998</v>
      </c>
      <c r="BD121" s="23">
        <v>0</v>
      </c>
      <c r="BE121" s="39">
        <v>145.93749471957847</v>
      </c>
      <c r="BF121" s="39">
        <v>173.27143574245014</v>
      </c>
      <c r="BG121" s="39">
        <v>177.63529928508561</v>
      </c>
      <c r="BH121" s="39">
        <v>202.01197742235357</v>
      </c>
      <c r="BI121" s="39">
        <v>0</v>
      </c>
      <c r="BJ121" s="23">
        <v>34.222722460000007</v>
      </c>
      <c r="BK121" s="23">
        <v>40.983127760000009</v>
      </c>
      <c r="BL121" s="23">
        <v>48.178930219999998</v>
      </c>
      <c r="BM121" s="23">
        <v>67.700688649999989</v>
      </c>
      <c r="BN121" s="23">
        <v>0</v>
      </c>
      <c r="BO121" s="39">
        <v>41.542530298085886</v>
      </c>
      <c r="BP121" s="39">
        <v>48.869254278840039</v>
      </c>
      <c r="BQ121" s="39">
        <v>56.71243822812545</v>
      </c>
      <c r="BR121" s="39">
        <v>76.114530235421981</v>
      </c>
      <c r="BS121" s="39">
        <v>0</v>
      </c>
      <c r="BT121" s="23">
        <v>85.210029699999993</v>
      </c>
      <c r="BU121" s="23">
        <v>102.81981412999998</v>
      </c>
      <c r="BV121" s="23">
        <v>101.03564326000001</v>
      </c>
      <c r="BW121" s="23">
        <v>110.84669043</v>
      </c>
      <c r="BX121" s="23">
        <v>0</v>
      </c>
      <c r="BY121" s="39">
        <v>103.43537819501246</v>
      </c>
      <c r="BZ121" s="39">
        <v>122.60478680512591</v>
      </c>
      <c r="CA121" s="39">
        <v>118.9311935955574</v>
      </c>
      <c r="CB121" s="39">
        <v>124.62271711664039</v>
      </c>
      <c r="CC121" s="39">
        <v>0</v>
      </c>
      <c r="CD121" s="23">
        <v>0.79050773000000008</v>
      </c>
      <c r="CE121" s="23">
        <v>1.50734988</v>
      </c>
      <c r="CF121" s="23">
        <v>1.6919726199999996</v>
      </c>
      <c r="CG121" s="23">
        <v>1.1338345300000001</v>
      </c>
      <c r="CH121" s="23">
        <v>0</v>
      </c>
      <c r="CI121" s="39">
        <v>0.95958734325650419</v>
      </c>
      <c r="CJ121" s="39">
        <v>1.7973997739819896</v>
      </c>
      <c r="CK121" s="39">
        <v>1.9916567731426387</v>
      </c>
      <c r="CL121" s="39">
        <v>1.2747474853884</v>
      </c>
      <c r="CM121" s="39">
        <v>0</v>
      </c>
      <c r="CN121" s="23">
        <v>75.272300520000016</v>
      </c>
      <c r="CO121" s="23">
        <v>90.828326500000003</v>
      </c>
      <c r="CP121" s="23">
        <v>89.508000670000001</v>
      </c>
      <c r="CQ121" s="23">
        <v>98.64854827000002</v>
      </c>
      <c r="CR121" s="23">
        <v>0</v>
      </c>
      <c r="CS121" s="39">
        <v>91.372094333336861</v>
      </c>
      <c r="CT121" s="39">
        <v>108.30585233619573</v>
      </c>
      <c r="CU121" s="39">
        <v>105.36176157795119</v>
      </c>
      <c r="CV121" s="39">
        <v>110.90858984899562</v>
      </c>
      <c r="CW121" s="39">
        <v>0</v>
      </c>
      <c r="CX121" s="31" t="e">
        <v>#N/A</v>
      </c>
      <c r="CY121" s="31" t="e">
        <v>#N/A</v>
      </c>
      <c r="CZ121" s="31" t="e">
        <v>#N/A</v>
      </c>
      <c r="DA121" s="31" t="e">
        <v>#N/A</v>
      </c>
      <c r="DB121" s="31" t="e">
        <v>#N/A</v>
      </c>
      <c r="DC121" s="39">
        <v>0</v>
      </c>
      <c r="DD121" s="39">
        <v>0</v>
      </c>
      <c r="DE121" s="39">
        <v>0</v>
      </c>
      <c r="DF121" s="39">
        <v>0</v>
      </c>
      <c r="DG121" s="39">
        <v>0</v>
      </c>
      <c r="DH121" s="39">
        <v>145.93749471957847</v>
      </c>
      <c r="DI121" s="39">
        <v>173.27143574245014</v>
      </c>
      <c r="DJ121" s="39">
        <v>177.63529928508561</v>
      </c>
      <c r="DK121" s="39">
        <v>202.01197742235357</v>
      </c>
      <c r="DL121" s="39">
        <v>0</v>
      </c>
      <c r="DM121" s="24">
        <v>102782.908</v>
      </c>
      <c r="DN121" s="24">
        <v>104698.62300000001</v>
      </c>
      <c r="DO121" s="24">
        <v>106538.719</v>
      </c>
      <c r="DP121" s="24">
        <v>108391.549</v>
      </c>
      <c r="DQ121" s="24">
        <v>110990.103</v>
      </c>
      <c r="DR121" s="24">
        <v>112716.598</v>
      </c>
      <c r="DS121" s="24">
        <v>103740.76550000001</v>
      </c>
      <c r="DT121" s="24">
        <v>105618.671</v>
      </c>
      <c r="DU121" s="24">
        <v>107465.13400000001</v>
      </c>
      <c r="DV121" s="24">
        <v>109262.17749999999</v>
      </c>
      <c r="DW121" s="24">
        <v>0</v>
      </c>
      <c r="DX121" s="24">
        <v>314914</v>
      </c>
      <c r="DY121" s="24">
        <v>324700</v>
      </c>
      <c r="DZ121" s="24">
        <v>329272</v>
      </c>
      <c r="EA121" s="24">
        <v>341078</v>
      </c>
      <c r="EB121" s="28">
        <v>358513</v>
      </c>
      <c r="EC121" s="28">
        <v>384282</v>
      </c>
      <c r="ED121" s="24">
        <v>246746</v>
      </c>
      <c r="EE121" s="24">
        <v>258391</v>
      </c>
      <c r="EF121" s="24">
        <v>272826</v>
      </c>
      <c r="EG121" s="24">
        <v>280686</v>
      </c>
      <c r="EH121" s="24">
        <v>294632</v>
      </c>
      <c r="EI121" s="24">
        <v>300128</v>
      </c>
      <c r="EJ121" s="24">
        <v>68168</v>
      </c>
      <c r="EK121" s="24">
        <v>66309</v>
      </c>
      <c r="EL121" s="24">
        <v>56446</v>
      </c>
      <c r="EM121" s="24">
        <v>60392</v>
      </c>
      <c r="EN121" s="24">
        <v>63881</v>
      </c>
      <c r="EO121" s="24">
        <v>84154</v>
      </c>
      <c r="EP121" s="24">
        <v>0</v>
      </c>
      <c r="EQ121" s="24">
        <v>0</v>
      </c>
      <c r="ER121" s="24">
        <v>0</v>
      </c>
      <c r="ES121" s="24">
        <v>0</v>
      </c>
      <c r="ET121" s="24">
        <v>0</v>
      </c>
      <c r="EU121" s="24">
        <v>0</v>
      </c>
      <c r="EV121">
        <v>52.27</v>
      </c>
      <c r="EW121">
        <v>62.35</v>
      </c>
      <c r="EX121">
        <v>65.209999999999994</v>
      </c>
      <c r="EY121">
        <v>68.959999999999994</v>
      </c>
      <c r="EZ121">
        <v>70.150000000000006</v>
      </c>
      <c r="FA121">
        <v>70.23</v>
      </c>
      <c r="FB121">
        <v>31.1</v>
      </c>
      <c r="FC121">
        <v>6.1</v>
      </c>
      <c r="FD121">
        <v>87</v>
      </c>
      <c r="FE121">
        <v>11.32</v>
      </c>
      <c r="FF121">
        <v>7.0940000000000003</v>
      </c>
      <c r="FG121">
        <v>18.274000000000001</v>
      </c>
      <c r="FH121" s="22" t="s">
        <v>259</v>
      </c>
      <c r="FI121" s="43">
        <v>3350.3291199795749</v>
      </c>
      <c r="FJ121" s="43">
        <v>3207.6198473651993</v>
      </c>
      <c r="FK121" s="43">
        <v>3543.1346916000002</v>
      </c>
      <c r="FL121" s="43">
        <v>3957.4656</v>
      </c>
      <c r="FM121" s="43">
        <v>4268.0999999999995</v>
      </c>
      <c r="FN121" s="23">
        <v>71.541693539999997</v>
      </c>
      <c r="FO121" s="23">
        <v>143.68991317000001</v>
      </c>
      <c r="FP121" s="23">
        <v>153.66605468999998</v>
      </c>
      <c r="FQ121" s="23">
        <v>83.368131949999992</v>
      </c>
      <c r="FR121" s="23">
        <v>3550.2914254600009</v>
      </c>
      <c r="FS121" s="23">
        <v>4328.5834878199994</v>
      </c>
      <c r="FT121" s="23">
        <v>5177.55519155</v>
      </c>
      <c r="FU121" s="23">
        <v>7397.1246600499999</v>
      </c>
      <c r="FV121" s="14">
        <v>3621.8331190000008</v>
      </c>
      <c r="FW121" s="14">
        <v>4472.2734009899996</v>
      </c>
      <c r="FX121" s="14">
        <v>5331.2212462400003</v>
      </c>
      <c r="FY121" s="14">
        <v>7480.492792</v>
      </c>
      <c r="FZ121" s="102">
        <v>4396.4974515551276</v>
      </c>
      <c r="GA121" s="102">
        <v>5332.8449531074284</v>
      </c>
      <c r="GB121" s="102">
        <v>6275.4933375906749</v>
      </c>
      <c r="GC121" s="102">
        <v>8410.1684361897587</v>
      </c>
      <c r="GD121" s="102">
        <v>4309.6538938885633</v>
      </c>
      <c r="GE121" s="102">
        <v>5161.5056901519365</v>
      </c>
      <c r="GF121" s="102">
        <v>6094.6097730413585</v>
      </c>
      <c r="GG121" s="102">
        <v>8316.4393128010142</v>
      </c>
    </row>
    <row r="122" spans="1:189" x14ac:dyDescent="0.35">
      <c r="A122" t="e">
        <v>#REF!</v>
      </c>
      <c r="B122" s="22" t="s">
        <v>270</v>
      </c>
      <c r="C122" s="22" t="s">
        <v>234</v>
      </c>
      <c r="D122" s="22" t="s">
        <v>537</v>
      </c>
      <c r="E122" s="22" t="s">
        <v>458</v>
      </c>
      <c r="F122" s="22" t="s">
        <v>271</v>
      </c>
      <c r="G122" s="24">
        <v>2702929.6417073798</v>
      </c>
      <c r="H122" s="24">
        <v>2835606.2566160299</v>
      </c>
      <c r="I122" s="24">
        <v>2671595.4059868599</v>
      </c>
      <c r="J122" s="24">
        <v>3150306.8391421298</v>
      </c>
      <c r="K122" s="24">
        <v>3416645.8260528701</v>
      </c>
      <c r="L122" s="24">
        <v>2588974.7702099704</v>
      </c>
      <c r="M122" s="24">
        <v>2689205.29581253</v>
      </c>
      <c r="N122" s="24">
        <v>2532396.3038049601</v>
      </c>
      <c r="O122" s="24">
        <v>2761585.20704894</v>
      </c>
      <c r="P122" s="24">
        <v>2961515.5057276301</v>
      </c>
      <c r="Q122" s="43">
        <v>3328444.7499804362</v>
      </c>
      <c r="R122" s="43">
        <v>3457303.3895347193</v>
      </c>
      <c r="S122" s="43">
        <v>3255706.1888964949</v>
      </c>
      <c r="T122" s="43">
        <v>3550356.6468823529</v>
      </c>
      <c r="U122" s="43">
        <v>3807391.5784916468</v>
      </c>
      <c r="V122" s="23">
        <v>1974.3777314934964</v>
      </c>
      <c r="W122" s="23">
        <v>2050.1638002618988</v>
      </c>
      <c r="X122" s="23">
        <v>1913.2197327875097</v>
      </c>
      <c r="Y122" s="23">
        <v>2238.1271421876527</v>
      </c>
      <c r="Z122" s="23">
        <v>2410.8880207068905</v>
      </c>
      <c r="AA122" s="23">
        <v>1891.1384354319239</v>
      </c>
      <c r="AB122" s="23">
        <v>1944.3148483975149</v>
      </c>
      <c r="AC122" s="23">
        <v>1813.5345527322102</v>
      </c>
      <c r="AD122" s="23">
        <v>1961.9608891949229</v>
      </c>
      <c r="AE122" s="23">
        <v>2089.7343826078982</v>
      </c>
      <c r="AF122" s="39">
        <v>2431.2905128809366</v>
      </c>
      <c r="AG122" s="39">
        <v>2499.6553168159544</v>
      </c>
      <c r="AH122" s="39">
        <v>2331.5211992043064</v>
      </c>
      <c r="AI122" s="39">
        <v>2522.3414675370409</v>
      </c>
      <c r="AJ122" s="39">
        <v>2686.6099719004828</v>
      </c>
      <c r="AK122" s="23">
        <v>78995.485253930005</v>
      </c>
      <c r="AL122" s="23">
        <v>84302.147282869992</v>
      </c>
      <c r="AM122" s="23">
        <v>89414.392988409993</v>
      </c>
      <c r="AN122" s="23">
        <v>104211.08506470999</v>
      </c>
      <c r="AO122" s="23">
        <v>0</v>
      </c>
      <c r="AP122" s="39">
        <v>95891.621229405355</v>
      </c>
      <c r="AQ122" s="39">
        <v>100523.88133830408</v>
      </c>
      <c r="AR122" s="39">
        <v>105251.57399521304</v>
      </c>
      <c r="AS122" s="39">
        <v>117162.43871655213</v>
      </c>
      <c r="AT122" s="39">
        <v>0</v>
      </c>
      <c r="AU122" s="23">
        <v>2.8584938000000002</v>
      </c>
      <c r="AV122" s="23">
        <v>2.9529979200000005</v>
      </c>
      <c r="AW122" s="23">
        <v>3.3411955799999999</v>
      </c>
      <c r="AX122" s="23">
        <v>3.2819535699999998</v>
      </c>
      <c r="AY122" s="23">
        <v>0</v>
      </c>
      <c r="AZ122" s="23">
        <v>57.702919009999995</v>
      </c>
      <c r="BA122" s="23">
        <v>60.951061249999995</v>
      </c>
      <c r="BB122" s="23">
        <v>64.032669069999997</v>
      </c>
      <c r="BC122" s="23">
        <v>74.036491390000009</v>
      </c>
      <c r="BD122" s="23">
        <v>0</v>
      </c>
      <c r="BE122" s="39">
        <v>70.044844154719556</v>
      </c>
      <c r="BF122" s="39">
        <v>72.679492112814827</v>
      </c>
      <c r="BG122" s="39">
        <v>75.374209693574514</v>
      </c>
      <c r="BH122" s="39">
        <v>83.2377465399492</v>
      </c>
      <c r="BI122" s="39">
        <v>0</v>
      </c>
      <c r="BJ122" s="23">
        <v>19.787757500000001</v>
      </c>
      <c r="BK122" s="23">
        <v>21.373166109999996</v>
      </c>
      <c r="BL122" s="23">
        <v>23.244165880000004</v>
      </c>
      <c r="BM122" s="23">
        <v>25.372532209999999</v>
      </c>
      <c r="BN122" s="23">
        <v>0</v>
      </c>
      <c r="BO122" s="39">
        <v>24.020108757733418</v>
      </c>
      <c r="BP122" s="39">
        <v>25.485870563371464</v>
      </c>
      <c r="BQ122" s="39">
        <v>27.361199503898025</v>
      </c>
      <c r="BR122" s="39">
        <v>28.525830513058796</v>
      </c>
      <c r="BS122" s="39">
        <v>0</v>
      </c>
      <c r="BT122" s="23">
        <v>37.648793420000004</v>
      </c>
      <c r="BU122" s="23">
        <v>39.23869088</v>
      </c>
      <c r="BV122" s="23">
        <v>40.369298459999996</v>
      </c>
      <c r="BW122" s="23">
        <v>47.02908132999999</v>
      </c>
      <c r="BX122" s="23">
        <v>0</v>
      </c>
      <c r="BY122" s="39">
        <v>45.70139453881211</v>
      </c>
      <c r="BZ122" s="39">
        <v>46.789146338779126</v>
      </c>
      <c r="CA122" s="39">
        <v>47.519555431621406</v>
      </c>
      <c r="CB122" s="39">
        <v>52.873855557692387</v>
      </c>
      <c r="CC122" s="39">
        <v>0</v>
      </c>
      <c r="CD122" s="23">
        <v>0.26636758999999993</v>
      </c>
      <c r="CE122" s="23">
        <v>0.33920465999999994</v>
      </c>
      <c r="CF122" s="23">
        <v>0.41920400000000002</v>
      </c>
      <c r="CG122" s="23">
        <v>1.63487775</v>
      </c>
      <c r="CH122" s="23">
        <v>0</v>
      </c>
      <c r="CI122" s="39">
        <v>0.32334025123035504</v>
      </c>
      <c r="CJ122" s="39">
        <v>0.40447568763374131</v>
      </c>
      <c r="CK122" s="39">
        <v>0.49345389875664003</v>
      </c>
      <c r="CL122" s="39">
        <v>1.83806035677</v>
      </c>
      <c r="CM122" s="39">
        <v>0</v>
      </c>
      <c r="CN122" s="23">
        <v>30.715231289999998</v>
      </c>
      <c r="CO122" s="23">
        <v>31.697118080000006</v>
      </c>
      <c r="CP122" s="23">
        <v>31.661201719999998</v>
      </c>
      <c r="CQ122" s="23">
        <v>36.884397180000001</v>
      </c>
      <c r="CR122" s="23">
        <v>0</v>
      </c>
      <c r="CS122" s="39">
        <v>37.284831093403909</v>
      </c>
      <c r="CT122" s="39">
        <v>37.796395932225401</v>
      </c>
      <c r="CU122" s="39">
        <v>37.269070495640392</v>
      </c>
      <c r="CV122" s="39">
        <v>41.4683900615304</v>
      </c>
      <c r="CW122" s="39">
        <v>0</v>
      </c>
      <c r="CX122" s="31">
        <v>8850.8769829400007</v>
      </c>
      <c r="CY122" s="31">
        <v>9561.1017083100014</v>
      </c>
      <c r="CZ122" s="31">
        <v>10937.697325289999</v>
      </c>
      <c r="DA122" s="31">
        <v>0</v>
      </c>
      <c r="DB122" s="31">
        <v>0</v>
      </c>
      <c r="DC122" s="39">
        <v>7.889830293128127</v>
      </c>
      <c r="DD122" s="39">
        <v>8.2839750829565766</v>
      </c>
      <c r="DE122" s="39">
        <v>9.2628102979257587</v>
      </c>
      <c r="DF122" s="39">
        <v>0</v>
      </c>
      <c r="DG122" s="39">
        <v>0</v>
      </c>
      <c r="DH122" s="39">
        <v>77.934674447847684</v>
      </c>
      <c r="DI122" s="39">
        <v>80.9634671957714</v>
      </c>
      <c r="DJ122" s="39">
        <v>84.637019991500267</v>
      </c>
      <c r="DK122" s="39">
        <v>83.2377465399492</v>
      </c>
      <c r="DL122" s="39">
        <v>0</v>
      </c>
      <c r="DM122" s="24">
        <v>1361748.899</v>
      </c>
      <c r="DN122" s="24">
        <v>1376257.7139999999</v>
      </c>
      <c r="DO122" s="24">
        <v>1389966.3870000001</v>
      </c>
      <c r="DP122" s="24">
        <v>1402807.8670000001</v>
      </c>
      <c r="DQ122" s="24">
        <v>1417173.172</v>
      </c>
      <c r="DR122" s="24">
        <v>1428627.6629999999</v>
      </c>
      <c r="DS122" s="24">
        <v>1369003.3065000002</v>
      </c>
      <c r="DT122" s="24">
        <v>1383112.0505000001</v>
      </c>
      <c r="DU122" s="24">
        <v>1396387.1269999999</v>
      </c>
      <c r="DV122" s="24">
        <v>1407563.8419999997</v>
      </c>
      <c r="DW122" s="24">
        <v>0</v>
      </c>
      <c r="DX122" s="24">
        <v>207825</v>
      </c>
      <c r="DY122" s="24">
        <v>207305</v>
      </c>
      <c r="DZ122" s="24">
        <v>206590</v>
      </c>
      <c r="EA122" s="24">
        <v>225781</v>
      </c>
      <c r="EB122" s="28">
        <v>258629</v>
      </c>
      <c r="EC122" s="28">
        <v>260055</v>
      </c>
      <c r="ED122" s="24">
        <v>195887</v>
      </c>
      <c r="EE122" s="24">
        <v>195103</v>
      </c>
      <c r="EF122" s="24">
        <v>195373</v>
      </c>
      <c r="EG122" s="24">
        <v>212413</v>
      </c>
      <c r="EH122" s="24">
        <v>242835</v>
      </c>
      <c r="EI122" s="24">
        <v>247822</v>
      </c>
      <c r="EJ122" s="24">
        <v>11938</v>
      </c>
      <c r="EK122" s="24">
        <v>12202</v>
      </c>
      <c r="EL122" s="24">
        <v>11217</v>
      </c>
      <c r="EM122" s="24">
        <v>13368</v>
      </c>
      <c r="EN122" s="24">
        <v>15794</v>
      </c>
      <c r="EO122" s="24">
        <v>12233</v>
      </c>
      <c r="EP122" s="24">
        <v>0</v>
      </c>
      <c r="EQ122" s="24">
        <v>0</v>
      </c>
      <c r="ER122" s="24">
        <v>0</v>
      </c>
      <c r="ES122" s="24">
        <v>0</v>
      </c>
      <c r="ET122" s="24">
        <v>0</v>
      </c>
      <c r="EU122" s="24">
        <v>0</v>
      </c>
      <c r="EV122">
        <v>33.840000000000003</v>
      </c>
      <c r="EW122">
        <v>48.56</v>
      </c>
      <c r="EX122">
        <v>57.34</v>
      </c>
      <c r="EY122">
        <v>60.39</v>
      </c>
      <c r="EZ122">
        <v>63.54</v>
      </c>
      <c r="FA122">
        <v>63.33</v>
      </c>
      <c r="FB122">
        <v>17.5</v>
      </c>
      <c r="FC122">
        <v>6.7</v>
      </c>
      <c r="FD122">
        <v>85</v>
      </c>
      <c r="FE122">
        <v>16.02</v>
      </c>
      <c r="FF122">
        <v>7.2649999999999997</v>
      </c>
      <c r="FG122">
        <v>17.277999999999999</v>
      </c>
      <c r="FH122" s="22" t="s">
        <v>271</v>
      </c>
      <c r="FI122" s="43">
        <v>2403.4969773766516</v>
      </c>
      <c r="FJ122" s="43">
        <v>2480.2413689663995</v>
      </c>
      <c r="FK122" s="43">
        <v>2236.5302040000001</v>
      </c>
      <c r="FL122" s="43">
        <v>2417.2019999999998</v>
      </c>
      <c r="FM122" s="43">
        <v>2487.9899999999998</v>
      </c>
      <c r="FN122" s="23">
        <v>147.75825415999998</v>
      </c>
      <c r="FO122" s="23">
        <v>212.38664402000003</v>
      </c>
      <c r="FP122" s="23">
        <v>360.54243374999999</v>
      </c>
      <c r="FQ122" s="23">
        <v>1862.2167281099996</v>
      </c>
      <c r="FR122" s="23">
        <v>27089.505452050002</v>
      </c>
      <c r="FS122" s="23">
        <v>29561.4835991</v>
      </c>
      <c r="FT122" s="23">
        <v>32457.854011840005</v>
      </c>
      <c r="FU122" s="23">
        <v>35713.458920909994</v>
      </c>
      <c r="FV122" s="14">
        <v>27237.26370621</v>
      </c>
      <c r="FW122" s="14">
        <v>29773.87024312</v>
      </c>
      <c r="FX122" s="14">
        <v>32818.396445590006</v>
      </c>
      <c r="FY122" s="14">
        <v>37575.675649019991</v>
      </c>
      <c r="FZ122" s="102">
        <v>33062.970196912378</v>
      </c>
      <c r="GA122" s="102">
        <v>35503.069563088415</v>
      </c>
      <c r="GB122" s="102">
        <v>38631.228893372783</v>
      </c>
      <c r="GC122" s="102">
        <v>42245.580618680193</v>
      </c>
      <c r="GD122" s="102">
        <v>32883.608319510349</v>
      </c>
      <c r="GE122" s="102">
        <v>35249.814687744976</v>
      </c>
      <c r="GF122" s="102">
        <v>38206.82676552776</v>
      </c>
      <c r="GG122" s="102">
        <v>40151.92759560069</v>
      </c>
    </row>
    <row r="123" spans="1:189" x14ac:dyDescent="0.35">
      <c r="A123" t="e">
        <v>#REF!</v>
      </c>
      <c r="B123" s="22" t="s">
        <v>298</v>
      </c>
      <c r="C123" s="22" t="s">
        <v>234</v>
      </c>
      <c r="D123" s="22" t="s">
        <v>538</v>
      </c>
      <c r="E123" s="22" t="s">
        <v>453</v>
      </c>
      <c r="F123" s="22" t="s">
        <v>299</v>
      </c>
      <c r="G123" s="24">
        <v>7473.5505570737805</v>
      </c>
      <c r="H123" s="24">
        <v>7894.7648858231205</v>
      </c>
      <c r="I123" s="24">
        <v>8260.7523852308896</v>
      </c>
      <c r="J123" s="24">
        <v>9222.5363640127198</v>
      </c>
      <c r="K123" s="24">
        <v>9780.8635789768796</v>
      </c>
      <c r="L123" s="24">
        <v>6952.8850752136805</v>
      </c>
      <c r="M123" s="24">
        <v>7171.2755339990299</v>
      </c>
      <c r="N123" s="24">
        <v>7145.4117996213899</v>
      </c>
      <c r="O123" s="24">
        <v>7198.4818805697696</v>
      </c>
      <c r="P123" s="24">
        <v>7657.4639589192202</v>
      </c>
      <c r="Q123" s="43">
        <v>8938.7869252721321</v>
      </c>
      <c r="R123" s="43">
        <v>9219.5546578719222</v>
      </c>
      <c r="S123" s="43">
        <v>9186.3036536927029</v>
      </c>
      <c r="T123" s="43">
        <v>9254.5317547720133</v>
      </c>
      <c r="U123" s="43">
        <v>9844.6095363694913</v>
      </c>
      <c r="V123" s="23">
        <v>1749.9542364537306</v>
      </c>
      <c r="W123" s="23">
        <v>1800.875186582183</v>
      </c>
      <c r="X123" s="23">
        <v>1836.2924109859177</v>
      </c>
      <c r="Y123" s="23">
        <v>1998.3940026558594</v>
      </c>
      <c r="Z123" s="23">
        <v>2065.1555157010553</v>
      </c>
      <c r="AA123" s="23">
        <v>1628.038855163654</v>
      </c>
      <c r="AB123" s="23">
        <v>1635.8399967697399</v>
      </c>
      <c r="AC123" s="23">
        <v>1588.3620340046355</v>
      </c>
      <c r="AD123" s="23">
        <v>1559.8098452060124</v>
      </c>
      <c r="AE123" s="23">
        <v>1616.8157140065398</v>
      </c>
      <c r="AF123" s="39">
        <v>2093.0437185350197</v>
      </c>
      <c r="AG123" s="39">
        <v>2103.0730433169388</v>
      </c>
      <c r="AH123" s="39">
        <v>2042.0342963489788</v>
      </c>
      <c r="AI123" s="39">
        <v>2005.3269541219552</v>
      </c>
      <c r="AJ123" s="39">
        <v>2078.6149934301948</v>
      </c>
      <c r="AK123" s="23">
        <v>237.53859444</v>
      </c>
      <c r="AL123" s="23">
        <v>266.30126773000001</v>
      </c>
      <c r="AM123" s="23">
        <v>284.75640795000004</v>
      </c>
      <c r="AN123" s="23">
        <v>412.06386409999993</v>
      </c>
      <c r="AO123" s="23">
        <v>0</v>
      </c>
      <c r="AP123" s="39">
        <v>288.34509785193853</v>
      </c>
      <c r="AQ123" s="39">
        <v>317.54395232314562</v>
      </c>
      <c r="AR123" s="39">
        <v>335.19279324353727</v>
      </c>
      <c r="AS123" s="39">
        <v>463.2751611303479</v>
      </c>
      <c r="AT123" s="39">
        <v>0</v>
      </c>
      <c r="AU123" s="23">
        <v>3.1783852599999998</v>
      </c>
      <c r="AV123" s="23">
        <v>3.3014864900000007</v>
      </c>
      <c r="AW123" s="23">
        <v>3.3877339399999995</v>
      </c>
      <c r="AX123" s="23">
        <v>4.1221857100000001</v>
      </c>
      <c r="AY123" s="23">
        <v>0</v>
      </c>
      <c r="AZ123" s="23">
        <v>55.620376589999999</v>
      </c>
      <c r="BA123" s="23">
        <v>60.746002200000007</v>
      </c>
      <c r="BB123" s="23">
        <v>63.298847199999997</v>
      </c>
      <c r="BC123" s="23">
        <v>89.288452149999983</v>
      </c>
      <c r="BD123" s="23">
        <v>0</v>
      </c>
      <c r="BE123" s="39">
        <v>67.516872229604076</v>
      </c>
      <c r="BF123" s="39">
        <v>72.434974834501887</v>
      </c>
      <c r="BG123" s="39">
        <v>74.510412442726746</v>
      </c>
      <c r="BH123" s="39">
        <v>100.38522098320198</v>
      </c>
      <c r="BI123" s="39">
        <v>0</v>
      </c>
      <c r="BJ123" s="23">
        <v>19.629977820000001</v>
      </c>
      <c r="BK123" s="23">
        <v>22.902847119999997</v>
      </c>
      <c r="BL123" s="23">
        <v>27.899476800000002</v>
      </c>
      <c r="BM123" s="23">
        <v>34.634211269999994</v>
      </c>
      <c r="BN123" s="23">
        <v>0</v>
      </c>
      <c r="BO123" s="39">
        <v>23.828581998151876</v>
      </c>
      <c r="BP123" s="39">
        <v>27.30989850679661</v>
      </c>
      <c r="BQ123" s="39">
        <v>32.841064494209093</v>
      </c>
      <c r="BR123" s="39">
        <v>38.938551046635595</v>
      </c>
      <c r="BS123" s="39">
        <v>0</v>
      </c>
      <c r="BT123" s="23">
        <v>30.499214590000001</v>
      </c>
      <c r="BU123" s="23">
        <v>30.648282900000005</v>
      </c>
      <c r="BV123" s="23">
        <v>30.963135250000001</v>
      </c>
      <c r="BW123" s="23">
        <v>33.400361959999998</v>
      </c>
      <c r="BX123" s="23">
        <v>0</v>
      </c>
      <c r="BY123" s="39">
        <v>37.022611151225689</v>
      </c>
      <c r="BZ123" s="39">
        <v>36.54573996940649</v>
      </c>
      <c r="CA123" s="39">
        <v>36.447361682716888</v>
      </c>
      <c r="CB123" s="39">
        <v>37.551358944388795</v>
      </c>
      <c r="CC123" s="39">
        <v>0</v>
      </c>
      <c r="CD123" s="23">
        <v>5.49118569</v>
      </c>
      <c r="CE123" s="23">
        <v>7.1948719099999989</v>
      </c>
      <c r="CF123" s="23">
        <v>4.4362331900000003</v>
      </c>
      <c r="CG123" s="23">
        <v>21.253875369999996</v>
      </c>
      <c r="CH123" s="23">
        <v>0</v>
      </c>
      <c r="CI123" s="39">
        <v>6.6656809131964252</v>
      </c>
      <c r="CJ123" s="39">
        <v>8.5793360363443707</v>
      </c>
      <c r="CK123" s="39">
        <v>5.2219839586433006</v>
      </c>
      <c r="CL123" s="39">
        <v>23.895307000983593</v>
      </c>
      <c r="CM123" s="39">
        <v>0</v>
      </c>
      <c r="CN123" s="23">
        <v>27.166575070000004</v>
      </c>
      <c r="CO123" s="23">
        <v>27.234868889999994</v>
      </c>
      <c r="CP123" s="23">
        <v>27.507047460000003</v>
      </c>
      <c r="CQ123" s="23">
        <v>29.553078950000003</v>
      </c>
      <c r="CR123" s="23">
        <v>0</v>
      </c>
      <c r="CS123" s="39">
        <v>32.977162154758034</v>
      </c>
      <c r="CT123" s="39">
        <v>32.475504086227879</v>
      </c>
      <c r="CU123" s="39">
        <v>32.379127614290255</v>
      </c>
      <c r="CV123" s="39">
        <v>33.225935601906002</v>
      </c>
      <c r="CW123" s="39">
        <v>0</v>
      </c>
      <c r="CX123" s="31">
        <v>0</v>
      </c>
      <c r="CY123" s="31">
        <v>0</v>
      </c>
      <c r="CZ123" s="31">
        <v>0</v>
      </c>
      <c r="DA123" s="31">
        <v>0</v>
      </c>
      <c r="DB123" s="31">
        <v>0</v>
      </c>
      <c r="DC123" s="39">
        <v>0</v>
      </c>
      <c r="DD123" s="39">
        <v>0</v>
      </c>
      <c r="DE123" s="39">
        <v>0</v>
      </c>
      <c r="DF123" s="39">
        <v>0</v>
      </c>
      <c r="DG123" s="39">
        <v>0</v>
      </c>
      <c r="DH123" s="39">
        <v>67.516872229604076</v>
      </c>
      <c r="DI123" s="39">
        <v>72.434974834501887</v>
      </c>
      <c r="DJ123" s="39">
        <v>74.510412442726746</v>
      </c>
      <c r="DK123" s="39">
        <v>100.38522098320198</v>
      </c>
      <c r="DL123" s="39">
        <v>0</v>
      </c>
      <c r="DM123" s="24">
        <v>4214.6589999999997</v>
      </c>
      <c r="DN123" s="24">
        <v>4326.7640000000001</v>
      </c>
      <c r="DO123" s="24">
        <v>4440.933</v>
      </c>
      <c r="DP123" s="24">
        <v>4556.2740000000003</v>
      </c>
      <c r="DQ123" s="24">
        <v>4736.1390000000001</v>
      </c>
      <c r="DR123" s="24">
        <v>4862.9880000000003</v>
      </c>
      <c r="DS123" s="24">
        <v>4270.7115000000003</v>
      </c>
      <c r="DT123" s="24">
        <v>4383.8485000000001</v>
      </c>
      <c r="DU123" s="24">
        <v>4498.6034999999993</v>
      </c>
      <c r="DV123" s="24">
        <v>4614.9740000000002</v>
      </c>
      <c r="DW123" s="24">
        <v>0</v>
      </c>
      <c r="DX123" s="24">
        <v>84309</v>
      </c>
      <c r="DY123" s="24">
        <v>86440</v>
      </c>
      <c r="DZ123" s="24">
        <v>95567</v>
      </c>
      <c r="EA123" s="24">
        <v>105311</v>
      </c>
      <c r="EB123" s="28">
        <v>106370</v>
      </c>
      <c r="EC123" s="28">
        <v>108199</v>
      </c>
      <c r="ED123" s="24">
        <v>83183</v>
      </c>
      <c r="EE123" s="24">
        <v>84900</v>
      </c>
      <c r="EF123" s="24">
        <v>93607</v>
      </c>
      <c r="EG123" s="24">
        <v>101942</v>
      </c>
      <c r="EH123" s="24">
        <v>100981</v>
      </c>
      <c r="EI123" s="24">
        <v>103441</v>
      </c>
      <c r="EJ123" s="24">
        <v>1126</v>
      </c>
      <c r="EK123" s="24">
        <v>1540</v>
      </c>
      <c r="EL123" s="24">
        <v>1960</v>
      </c>
      <c r="EM123" s="24">
        <v>3369</v>
      </c>
      <c r="EN123" s="24">
        <v>5389</v>
      </c>
      <c r="EO123" s="24">
        <v>4758</v>
      </c>
      <c r="EP123" s="24">
        <v>0</v>
      </c>
      <c r="EQ123" s="24">
        <v>0</v>
      </c>
      <c r="ER123" s="24">
        <v>0</v>
      </c>
      <c r="ES123" s="24">
        <v>0</v>
      </c>
      <c r="ET123" s="24">
        <v>0</v>
      </c>
      <c r="EU123" s="24">
        <v>0</v>
      </c>
      <c r="EV123">
        <v>24.63</v>
      </c>
      <c r="EW123">
        <v>32.03</v>
      </c>
      <c r="EX123">
        <v>32.630000000000003</v>
      </c>
      <c r="EY123">
        <v>39</v>
      </c>
      <c r="EZ123">
        <v>36.47</v>
      </c>
      <c r="FA123">
        <v>40.119999999999997</v>
      </c>
      <c r="FB123">
        <v>11.7</v>
      </c>
      <c r="FC123">
        <v>2.9</v>
      </c>
      <c r="FD123">
        <v>41</v>
      </c>
      <c r="FE123">
        <v>4</v>
      </c>
      <c r="FF123">
        <v>1.9219999999999999</v>
      </c>
      <c r="FG123">
        <v>9.5389999999999997</v>
      </c>
      <c r="FH123" s="22" t="s">
        <v>299</v>
      </c>
      <c r="FI123" s="43">
        <v>2075.7473895525627</v>
      </c>
      <c r="FJ123" s="43">
        <v>2086.7415363899995</v>
      </c>
      <c r="FK123" s="43">
        <v>2071.7332415999999</v>
      </c>
      <c r="FL123" s="43">
        <v>2091.1608000000001</v>
      </c>
      <c r="FM123" s="43">
        <v>2165.2799999999997</v>
      </c>
      <c r="FN123" s="23">
        <v>15.175950790000002</v>
      </c>
      <c r="FO123" s="23">
        <v>21.320652340000002</v>
      </c>
      <c r="FP123" s="23">
        <v>8.8186912300000007</v>
      </c>
      <c r="FQ123" s="23">
        <v>88.520390210000002</v>
      </c>
      <c r="FR123" s="23">
        <v>83.833972029999984</v>
      </c>
      <c r="FS123" s="23">
        <v>100.40261197</v>
      </c>
      <c r="FT123" s="23">
        <v>125.50868399000001</v>
      </c>
      <c r="FU123" s="23">
        <v>159.8359845</v>
      </c>
      <c r="FV123" s="14">
        <v>99.009922819999986</v>
      </c>
      <c r="FW123" s="14">
        <v>121.72326430999999</v>
      </c>
      <c r="FX123" s="14">
        <v>134.32737522000002</v>
      </c>
      <c r="FY123" s="14">
        <v>248.35637471000001</v>
      </c>
      <c r="FZ123" s="102">
        <v>120.18689405462905</v>
      </c>
      <c r="GA123" s="102">
        <v>145.14570947466021</v>
      </c>
      <c r="GB123" s="102">
        <v>158.11959573872167</v>
      </c>
      <c r="GC123" s="102">
        <v>279.22210495895882</v>
      </c>
      <c r="GD123" s="102">
        <v>101.76499917958773</v>
      </c>
      <c r="GE123" s="102">
        <v>119.72245757705529</v>
      </c>
      <c r="GF123" s="102">
        <v>147.73892768838223</v>
      </c>
      <c r="GG123" s="102">
        <v>179.70040065365998</v>
      </c>
    </row>
    <row r="124" spans="1:189" x14ac:dyDescent="0.35">
      <c r="A124" t="e">
        <v>#REF!</v>
      </c>
      <c r="B124" s="22" t="s">
        <v>300</v>
      </c>
      <c r="C124" s="22" t="s">
        <v>234</v>
      </c>
      <c r="D124" s="22" t="s">
        <v>538</v>
      </c>
      <c r="E124" s="22" t="s">
        <v>459</v>
      </c>
      <c r="F124" s="22" t="s">
        <v>301</v>
      </c>
      <c r="G124" s="24">
        <v>421739.25150908</v>
      </c>
      <c r="H124" s="24">
        <v>474517.49109291303</v>
      </c>
      <c r="I124" s="24">
        <v>432198.89822196699</v>
      </c>
      <c r="J124" s="24">
        <v>440838.99218847801</v>
      </c>
      <c r="K124" s="24">
        <v>472624.59740289801</v>
      </c>
      <c r="L124" s="24">
        <v>498365.67427773401</v>
      </c>
      <c r="M124" s="24">
        <v>509371.72773574298</v>
      </c>
      <c r="N124" s="24">
        <v>500232.309808216</v>
      </c>
      <c r="O124" s="24">
        <v>518476.71528389602</v>
      </c>
      <c r="P124" s="24">
        <v>535335.92624099599</v>
      </c>
      <c r="Q124" s="43">
        <v>640710.22676889726</v>
      </c>
      <c r="R124" s="43">
        <v>654859.85899854742</v>
      </c>
      <c r="S124" s="43">
        <v>643110.01579081034</v>
      </c>
      <c r="T124" s="43">
        <v>666565.43772878335</v>
      </c>
      <c r="U124" s="43">
        <v>688240.02214136953</v>
      </c>
      <c r="V124" s="23">
        <v>2125.8344907387673</v>
      </c>
      <c r="W124" s="23">
        <v>2334.0236431810508</v>
      </c>
      <c r="X124" s="23">
        <v>2074.6137466742152</v>
      </c>
      <c r="Y124" s="23">
        <v>2065.7744103511391</v>
      </c>
      <c r="Z124" s="23">
        <v>2162.6337342857682</v>
      </c>
      <c r="AA124" s="23">
        <v>2512.0804752912118</v>
      </c>
      <c r="AB124" s="23">
        <v>2505.4622390524619</v>
      </c>
      <c r="AC124" s="23">
        <v>2401.1834151546959</v>
      </c>
      <c r="AD124" s="23">
        <v>2429.5852902650277</v>
      </c>
      <c r="AE124" s="23">
        <v>2449.5879808747291</v>
      </c>
      <c r="AF124" s="39">
        <v>3229.5876984669399</v>
      </c>
      <c r="AG124" s="39">
        <v>3221.0791436843797</v>
      </c>
      <c r="AH124" s="39">
        <v>3087.0159199209038</v>
      </c>
      <c r="AI124" s="39">
        <v>3123.5300154572292</v>
      </c>
      <c r="AJ124" s="39">
        <v>3149.2459286872158</v>
      </c>
      <c r="AK124" s="23">
        <v>13034.606720829999</v>
      </c>
      <c r="AL124" s="23">
        <v>14166.55812759</v>
      </c>
      <c r="AM124" s="23">
        <v>14533.304292460001</v>
      </c>
      <c r="AN124" s="23">
        <v>17891.696856070001</v>
      </c>
      <c r="AO124" s="23">
        <v>0</v>
      </c>
      <c r="AP124" s="39">
        <v>15822.544371115298</v>
      </c>
      <c r="AQ124" s="39">
        <v>16892.540155728795</v>
      </c>
      <c r="AR124" s="39">
        <v>17107.460007373495</v>
      </c>
      <c r="AS124" s="39">
        <v>20115.276941342381</v>
      </c>
      <c r="AT124" s="39">
        <v>0</v>
      </c>
      <c r="AU124" s="23">
        <v>3.0906934699999993</v>
      </c>
      <c r="AV124" s="23">
        <v>2.9854705299999997</v>
      </c>
      <c r="AW124" s="23">
        <v>3.38063431</v>
      </c>
      <c r="AX124" s="23">
        <v>4.0762572299999995</v>
      </c>
      <c r="AY124" s="23">
        <v>0</v>
      </c>
      <c r="AZ124" s="23">
        <v>65.702720639999995</v>
      </c>
      <c r="BA124" s="23">
        <v>69.681480409999978</v>
      </c>
      <c r="BB124" s="23">
        <v>69.761848450000002</v>
      </c>
      <c r="BC124" s="23">
        <v>83.840614320000014</v>
      </c>
      <c r="BD124" s="23">
        <v>0</v>
      </c>
      <c r="BE124" s="39">
        <v>79.755702254375009</v>
      </c>
      <c r="BF124" s="39">
        <v>83.089851136396007</v>
      </c>
      <c r="BG124" s="39">
        <v>82.118147971208202</v>
      </c>
      <c r="BH124" s="39">
        <v>94.260325867689616</v>
      </c>
      <c r="BI124" s="39">
        <v>0</v>
      </c>
      <c r="BJ124" s="23">
        <v>10.577003929999998</v>
      </c>
      <c r="BK124" s="23">
        <v>10.965316820000002</v>
      </c>
      <c r="BL124" s="23">
        <v>10.441236870000003</v>
      </c>
      <c r="BM124" s="23">
        <v>11.127884839999998</v>
      </c>
      <c r="BN124" s="23">
        <v>0</v>
      </c>
      <c r="BO124" s="39">
        <v>12.839291401745434</v>
      </c>
      <c r="BP124" s="39">
        <v>13.075304038839947</v>
      </c>
      <c r="BQ124" s="39">
        <v>12.290600856249172</v>
      </c>
      <c r="BR124" s="39">
        <v>12.510858367915198</v>
      </c>
      <c r="BS124" s="39">
        <v>0</v>
      </c>
      <c r="BT124" s="23">
        <v>50.415363789999994</v>
      </c>
      <c r="BU124" s="23">
        <v>50.531008760000006</v>
      </c>
      <c r="BV124" s="23">
        <v>52.635064530000001</v>
      </c>
      <c r="BW124" s="23">
        <v>66.119446070000009</v>
      </c>
      <c r="BX124" s="23">
        <v>0</v>
      </c>
      <c r="BY124" s="39">
        <v>61.198572971014784</v>
      </c>
      <c r="BZ124" s="39">
        <v>60.254374202959397</v>
      </c>
      <c r="CA124" s="39">
        <v>61.957848216228456</v>
      </c>
      <c r="CB124" s="39">
        <v>74.336770827579613</v>
      </c>
      <c r="CC124" s="39">
        <v>0</v>
      </c>
      <c r="CD124" s="23">
        <v>4.7103546600000001</v>
      </c>
      <c r="CE124" s="23">
        <v>8.1851566599999988</v>
      </c>
      <c r="CF124" s="23">
        <v>6.6855453600000008</v>
      </c>
      <c r="CG124" s="23">
        <v>6.5932788199999992</v>
      </c>
      <c r="CH124" s="23">
        <v>0</v>
      </c>
      <c r="CI124" s="39">
        <v>5.7178399937788003</v>
      </c>
      <c r="CJ124" s="39">
        <v>9.7601750767321338</v>
      </c>
      <c r="CK124" s="39">
        <v>7.8696969093958185</v>
      </c>
      <c r="CL124" s="39">
        <v>7.4126915117495988</v>
      </c>
      <c r="CM124" s="39">
        <v>0</v>
      </c>
      <c r="CN124" s="23">
        <v>49.898452759999998</v>
      </c>
      <c r="CO124" s="23">
        <v>49.820189079999999</v>
      </c>
      <c r="CP124" s="23">
        <v>52.095204439999996</v>
      </c>
      <c r="CQ124" s="23">
        <v>63.922904809999999</v>
      </c>
      <c r="CR124" s="23">
        <v>0</v>
      </c>
      <c r="CS124" s="39">
        <v>60.571101204258397</v>
      </c>
      <c r="CT124" s="39">
        <v>59.406775945165414</v>
      </c>
      <c r="CU124" s="39">
        <v>61.322367480849948</v>
      </c>
      <c r="CV124" s="39">
        <v>71.867243419786789</v>
      </c>
      <c r="CW124" s="39">
        <v>0</v>
      </c>
      <c r="CX124" s="31">
        <v>1131.048231</v>
      </c>
      <c r="CY124" s="31">
        <v>580.26156478000007</v>
      </c>
      <c r="CZ124" s="31">
        <v>733.0947024100002</v>
      </c>
      <c r="DA124" s="31">
        <v>759.7502843100001</v>
      </c>
      <c r="DB124" s="31">
        <v>0</v>
      </c>
      <c r="DC124" s="39">
        <v>7.0068239969879302</v>
      </c>
      <c r="DD124" s="39">
        <v>3.4453180115070827</v>
      </c>
      <c r="DE124" s="39">
        <v>4.1935017560363947</v>
      </c>
      <c r="DF124" s="39">
        <v>4.0506235136176807</v>
      </c>
      <c r="DG124" s="39">
        <v>0</v>
      </c>
      <c r="DH124" s="39">
        <v>86.762526251362942</v>
      </c>
      <c r="DI124" s="39">
        <v>86.53516914790309</v>
      </c>
      <c r="DJ124" s="39">
        <v>86.3116497272446</v>
      </c>
      <c r="DK124" s="39">
        <v>98.310949381307296</v>
      </c>
      <c r="DL124" s="39">
        <v>0</v>
      </c>
      <c r="DM124" s="24">
        <v>195946.859</v>
      </c>
      <c r="DN124" s="24">
        <v>200828.38800000001</v>
      </c>
      <c r="DO124" s="24">
        <v>205780.595</v>
      </c>
      <c r="DP124" s="24">
        <v>210874.21400000001</v>
      </c>
      <c r="DQ124" s="24">
        <v>218541.212</v>
      </c>
      <c r="DR124" s="24">
        <v>223804.63200000001</v>
      </c>
      <c r="DS124" s="24">
        <v>198387.62350000002</v>
      </c>
      <c r="DT124" s="24">
        <v>203304.49149999997</v>
      </c>
      <c r="DU124" s="24">
        <v>208327.4045</v>
      </c>
      <c r="DV124" s="24">
        <v>213401.32250000001</v>
      </c>
      <c r="DW124" s="24">
        <v>0</v>
      </c>
      <c r="DX124" s="24">
        <v>35667</v>
      </c>
      <c r="DY124" s="24">
        <v>55189</v>
      </c>
      <c r="DZ124" s="24">
        <v>68843</v>
      </c>
      <c r="EA124" s="24">
        <v>78790</v>
      </c>
      <c r="EB124" s="28">
        <v>92898</v>
      </c>
      <c r="EC124" s="28">
        <v>98634</v>
      </c>
      <c r="ED124" s="24">
        <v>34727</v>
      </c>
      <c r="EE124" s="24">
        <v>54157</v>
      </c>
      <c r="EF124" s="24">
        <v>66056</v>
      </c>
      <c r="EG124" s="24">
        <v>77132</v>
      </c>
      <c r="EH124" s="24">
        <v>91275</v>
      </c>
      <c r="EI124" s="24">
        <v>92964</v>
      </c>
      <c r="EJ124" s="24">
        <v>940</v>
      </c>
      <c r="EK124" s="24">
        <v>1032</v>
      </c>
      <c r="EL124" s="24">
        <v>2787</v>
      </c>
      <c r="EM124" s="24">
        <v>1658</v>
      </c>
      <c r="EN124" s="24">
        <v>1623</v>
      </c>
      <c r="EO124" s="24">
        <v>5670</v>
      </c>
      <c r="EP124" s="24">
        <v>0</v>
      </c>
      <c r="EQ124" s="24">
        <v>0</v>
      </c>
      <c r="ER124" s="24">
        <v>0</v>
      </c>
      <c r="ES124" s="24">
        <v>0</v>
      </c>
      <c r="ET124" s="24">
        <v>0</v>
      </c>
      <c r="EU124" s="24">
        <v>0</v>
      </c>
      <c r="EV124">
        <v>24.41</v>
      </c>
      <c r="EW124">
        <v>34.01</v>
      </c>
      <c r="EX124">
        <v>38.76</v>
      </c>
      <c r="EY124">
        <v>39.35</v>
      </c>
      <c r="EZ124">
        <v>42.8</v>
      </c>
      <c r="FA124">
        <v>38.42</v>
      </c>
      <c r="FB124">
        <v>15.8</v>
      </c>
      <c r="FC124">
        <v>4.0999999999999996</v>
      </c>
      <c r="FD124">
        <v>56</v>
      </c>
      <c r="FE124">
        <v>5</v>
      </c>
      <c r="FF124">
        <v>3.9489999999999998</v>
      </c>
      <c r="FG124">
        <v>15.635</v>
      </c>
      <c r="FH124" s="22" t="s">
        <v>301</v>
      </c>
      <c r="FI124" s="43">
        <v>2452.052471869109</v>
      </c>
      <c r="FJ124" s="43">
        <v>2516.0140810187995</v>
      </c>
      <c r="FK124" s="43">
        <v>2483.7256475999998</v>
      </c>
      <c r="FL124" s="43">
        <v>2428.4447999999998</v>
      </c>
      <c r="FM124" s="43">
        <v>2248.56</v>
      </c>
      <c r="FN124" s="23">
        <v>16.55287573</v>
      </c>
      <c r="FO124" s="23">
        <v>266.33757519999995</v>
      </c>
      <c r="FP124" s="23">
        <v>277.25208288000005</v>
      </c>
      <c r="FQ124" s="23">
        <v>116.67947651</v>
      </c>
      <c r="FR124" s="23">
        <v>2098.3466724599998</v>
      </c>
      <c r="FS124" s="23">
        <v>2229.2981595299998</v>
      </c>
      <c r="FT124" s="23">
        <v>2175.1957760500004</v>
      </c>
      <c r="FU124" s="23">
        <v>2374.7053413900003</v>
      </c>
      <c r="FV124" s="14">
        <v>2114.8995481899997</v>
      </c>
      <c r="FW124" s="14">
        <v>2495.63573473</v>
      </c>
      <c r="FX124" s="14">
        <v>2452.4478589300006</v>
      </c>
      <c r="FY124" s="14">
        <v>2491.3848179000001</v>
      </c>
      <c r="FZ124" s="102">
        <v>2567.249834106015</v>
      </c>
      <c r="GA124" s="102">
        <v>2975.8552842058662</v>
      </c>
      <c r="GB124" s="102">
        <v>2886.8282685431986</v>
      </c>
      <c r="GC124" s="102">
        <v>2801.0141230686122</v>
      </c>
      <c r="GD124" s="102">
        <v>2547.1565074474565</v>
      </c>
      <c r="GE124" s="102">
        <v>2658.2680379937315</v>
      </c>
      <c r="GF124" s="102">
        <v>2560.4689751310766</v>
      </c>
      <c r="GG124" s="102">
        <v>2669.8337212179495</v>
      </c>
    </row>
    <row r="125" spans="1:189" x14ac:dyDescent="0.35">
      <c r="A125" t="e">
        <v>#REF!</v>
      </c>
      <c r="B125" s="22" t="s">
        <v>248</v>
      </c>
      <c r="C125" s="22" t="s">
        <v>234</v>
      </c>
      <c r="D125" s="22" t="s">
        <v>538</v>
      </c>
      <c r="E125" s="22" t="s">
        <v>459</v>
      </c>
      <c r="F125" s="22" t="s">
        <v>249</v>
      </c>
      <c r="G125" s="24">
        <v>14773.806078134799</v>
      </c>
      <c r="H125" s="24">
        <v>13976.661497841</v>
      </c>
      <c r="I125" s="24">
        <v>11468.608530203801</v>
      </c>
      <c r="J125" s="24">
        <v>14825.7088107046</v>
      </c>
      <c r="K125" s="24">
        <v>15816.996654578801</v>
      </c>
      <c r="L125" s="24">
        <v>10472.5444101834</v>
      </c>
      <c r="M125" s="24">
        <v>10590.305771102599</v>
      </c>
      <c r="N125" s="24">
        <v>9926.5289162914905</v>
      </c>
      <c r="O125" s="24">
        <v>10027.290229260001</v>
      </c>
      <c r="P125" s="24">
        <v>10175.228552173599</v>
      </c>
      <c r="Q125" s="43">
        <v>13463.74088388081</v>
      </c>
      <c r="R125" s="43">
        <v>13615.137563374241</v>
      </c>
      <c r="S125" s="43">
        <v>12761.770967076596</v>
      </c>
      <c r="T125" s="43">
        <v>12891.311998920632</v>
      </c>
      <c r="U125" s="43">
        <v>13081.504865953762</v>
      </c>
      <c r="V125" s="23">
        <v>2715.2431047716132</v>
      </c>
      <c r="W125" s="23">
        <v>2508.9447830009021</v>
      </c>
      <c r="X125" s="23">
        <v>2011.2694790098988</v>
      </c>
      <c r="Y125" s="23">
        <v>2540.4732115331731</v>
      </c>
      <c r="Z125" s="23">
        <v>2649.2250223064207</v>
      </c>
      <c r="AA125" s="23">
        <v>1924.7243295855546</v>
      </c>
      <c r="AB125" s="23">
        <v>1901.0614529726329</v>
      </c>
      <c r="AC125" s="23">
        <v>1740.832341540523</v>
      </c>
      <c r="AD125" s="23">
        <v>1718.2357037331321</v>
      </c>
      <c r="AE125" s="23">
        <v>1704.2723518754365</v>
      </c>
      <c r="AF125" s="39">
        <v>2474.4693010079386</v>
      </c>
      <c r="AG125" s="39">
        <v>2444.0477695438349</v>
      </c>
      <c r="AH125" s="39">
        <v>2238.0535857160085</v>
      </c>
      <c r="AI125" s="39">
        <v>2209.0028350703701</v>
      </c>
      <c r="AJ125" s="39">
        <v>2191.0512328695081</v>
      </c>
      <c r="AK125" s="23">
        <v>259.40750655999994</v>
      </c>
      <c r="AL125" s="23">
        <v>328.13131426999996</v>
      </c>
      <c r="AM125" s="23">
        <v>460.78328333999997</v>
      </c>
      <c r="AN125" s="23">
        <v>469.86947081000005</v>
      </c>
      <c r="AO125" s="23">
        <v>0</v>
      </c>
      <c r="AP125" s="39">
        <v>314.89149390190596</v>
      </c>
      <c r="AQ125" s="39">
        <v>391.2715673585426</v>
      </c>
      <c r="AR125" s="39">
        <v>542.39775299378948</v>
      </c>
      <c r="AS125" s="39">
        <v>528.26484864226688</v>
      </c>
      <c r="AT125" s="39">
        <v>0</v>
      </c>
      <c r="AU125" s="23">
        <v>1.8976356999999999</v>
      </c>
      <c r="AV125" s="23">
        <v>2.5417609199999998</v>
      </c>
      <c r="AW125" s="23">
        <v>4.3938288699999992</v>
      </c>
      <c r="AX125" s="23">
        <v>3.8753781300000001</v>
      </c>
      <c r="AY125" s="23">
        <v>0</v>
      </c>
      <c r="AZ125" s="23">
        <v>47.675895689999997</v>
      </c>
      <c r="BA125" s="23">
        <v>58.902725220000015</v>
      </c>
      <c r="BB125" s="23">
        <v>80.808357239999992</v>
      </c>
      <c r="BC125" s="23">
        <v>80.51492309999999</v>
      </c>
      <c r="BD125" s="23">
        <v>0</v>
      </c>
      <c r="BE125" s="39">
        <v>57.873167264969453</v>
      </c>
      <c r="BF125" s="39">
        <v>70.237007613223312</v>
      </c>
      <c r="BG125" s="39">
        <v>95.121227212043195</v>
      </c>
      <c r="BH125" s="39">
        <v>90.521317742867978</v>
      </c>
      <c r="BI125" s="39">
        <v>0</v>
      </c>
      <c r="BJ125" s="23">
        <v>16.84150288</v>
      </c>
      <c r="BK125" s="23">
        <v>25.823333119999994</v>
      </c>
      <c r="BL125" s="23">
        <v>34.884699169999998</v>
      </c>
      <c r="BM125" s="23">
        <v>39.440553680000001</v>
      </c>
      <c r="BN125" s="23">
        <v>0</v>
      </c>
      <c r="BO125" s="39">
        <v>20.443687508363723</v>
      </c>
      <c r="BP125" s="39">
        <v>30.792355331165457</v>
      </c>
      <c r="BQ125" s="39">
        <v>41.063517553241432</v>
      </c>
      <c r="BR125" s="39">
        <v>44.3422256913504</v>
      </c>
      <c r="BS125" s="39">
        <v>0</v>
      </c>
      <c r="BT125" s="23">
        <v>28.224031410000002</v>
      </c>
      <c r="BU125" s="23">
        <v>28.950028420000002</v>
      </c>
      <c r="BV125" s="23">
        <v>37.03744416</v>
      </c>
      <c r="BW125" s="23">
        <v>35.60015319</v>
      </c>
      <c r="BX125" s="23">
        <v>0</v>
      </c>
      <c r="BY125" s="39">
        <v>34.26079504208014</v>
      </c>
      <c r="BZ125" s="39">
        <v>34.520701019248548</v>
      </c>
      <c r="CA125" s="39">
        <v>43.597559233054426</v>
      </c>
      <c r="CB125" s="39">
        <v>40.024540228453198</v>
      </c>
      <c r="CC125" s="39">
        <v>0</v>
      </c>
      <c r="CD125" s="23">
        <v>2.6103618699999998</v>
      </c>
      <c r="CE125" s="23">
        <v>4.1293619500000007</v>
      </c>
      <c r="CF125" s="23">
        <v>8.8862093200000007</v>
      </c>
      <c r="CG125" s="23">
        <v>5.4742155799999992</v>
      </c>
      <c r="CH125" s="23">
        <v>0</v>
      </c>
      <c r="CI125" s="39">
        <v>3.1686852850526579</v>
      </c>
      <c r="CJ125" s="39">
        <v>4.9239491999162324</v>
      </c>
      <c r="CK125" s="39">
        <v>10.460145022761212</v>
      </c>
      <c r="CL125" s="39">
        <v>6.1545510922823992</v>
      </c>
      <c r="CM125" s="39">
        <v>0</v>
      </c>
      <c r="CN125" s="23">
        <v>23.96071207</v>
      </c>
      <c r="CO125" s="23">
        <v>24.840477869999994</v>
      </c>
      <c r="CP125" s="23">
        <v>20.355811380000002</v>
      </c>
      <c r="CQ125" s="23">
        <v>19.384109549999998</v>
      </c>
      <c r="CR125" s="23">
        <v>0</v>
      </c>
      <c r="CS125" s="39">
        <v>29.085605573756187</v>
      </c>
      <c r="CT125" s="39">
        <v>29.620375402917471</v>
      </c>
      <c r="CU125" s="39">
        <v>23.961256304366803</v>
      </c>
      <c r="CV125" s="39">
        <v>21.793166684873995</v>
      </c>
      <c r="CW125" s="39">
        <v>0</v>
      </c>
      <c r="CX125" s="31">
        <v>9.4609948500000005</v>
      </c>
      <c r="CY125" s="31">
        <v>5.5112829200000002</v>
      </c>
      <c r="CZ125" s="31">
        <v>26.707739850000003</v>
      </c>
      <c r="DA125" s="31">
        <v>0</v>
      </c>
      <c r="DB125" s="31">
        <v>0</v>
      </c>
      <c r="DC125" s="39">
        <v>2.1362900496058872</v>
      </c>
      <c r="DD125" s="39">
        <v>1.1935294787198101</v>
      </c>
      <c r="DE125" s="39">
        <v>5.5788179261131345</v>
      </c>
      <c r="DF125" s="39">
        <v>0</v>
      </c>
      <c r="DG125" s="39">
        <v>0</v>
      </c>
      <c r="DH125" s="39">
        <v>60.009457314575343</v>
      </c>
      <c r="DI125" s="39">
        <v>71.430537091943123</v>
      </c>
      <c r="DJ125" s="39">
        <v>100.70004513815633</v>
      </c>
      <c r="DK125" s="39">
        <v>90.521317742867978</v>
      </c>
      <c r="DL125" s="39">
        <v>0</v>
      </c>
      <c r="DM125" s="24">
        <v>5375.9470000000001</v>
      </c>
      <c r="DN125" s="24">
        <v>5506.1769999999997</v>
      </c>
      <c r="DO125" s="24">
        <v>5635.2879999999996</v>
      </c>
      <c r="DP125" s="24">
        <v>5769.06</v>
      </c>
      <c r="DQ125" s="24">
        <v>5970.424</v>
      </c>
      <c r="DR125" s="24">
        <v>6106.8689999999997</v>
      </c>
      <c r="DS125" s="24">
        <v>5441.0619999999999</v>
      </c>
      <c r="DT125" s="24">
        <v>5570.7325000000001</v>
      </c>
      <c r="DU125" s="24">
        <v>5702.1740000000009</v>
      </c>
      <c r="DV125" s="24">
        <v>5835.8059999999996</v>
      </c>
      <c r="DW125" s="24">
        <v>0</v>
      </c>
      <c r="DX125" s="24">
        <v>46667</v>
      </c>
      <c r="DY125" s="24">
        <v>40085</v>
      </c>
      <c r="DZ125" s="24">
        <v>40719</v>
      </c>
      <c r="EA125" s="24">
        <v>54435</v>
      </c>
      <c r="EB125" s="28">
        <v>59913</v>
      </c>
      <c r="EC125" s="28">
        <v>61241</v>
      </c>
      <c r="ED125" s="24">
        <v>37491</v>
      </c>
      <c r="EE125" s="24">
        <v>25668</v>
      </c>
      <c r="EF125" s="24">
        <v>27097</v>
      </c>
      <c r="EG125" s="24">
        <v>40765</v>
      </c>
      <c r="EH125" s="24">
        <v>41557</v>
      </c>
      <c r="EI125" s="24">
        <v>42172</v>
      </c>
      <c r="EJ125" s="24">
        <v>9176</v>
      </c>
      <c r="EK125" s="24">
        <v>14417</v>
      </c>
      <c r="EL125" s="24">
        <v>13622</v>
      </c>
      <c r="EM125" s="24">
        <v>13670</v>
      </c>
      <c r="EN125" s="24">
        <v>18356</v>
      </c>
      <c r="EO125" s="24">
        <v>19069</v>
      </c>
      <c r="EP125" s="24">
        <v>0</v>
      </c>
      <c r="EQ125" s="24">
        <v>0</v>
      </c>
      <c r="ER125" s="24">
        <v>0</v>
      </c>
      <c r="ES125" s="24">
        <v>0</v>
      </c>
      <c r="ET125" s="24">
        <v>0</v>
      </c>
      <c r="EU125" s="24">
        <v>0</v>
      </c>
      <c r="EV125">
        <v>24.64</v>
      </c>
      <c r="EW125">
        <v>29.74</v>
      </c>
      <c r="EX125">
        <v>37.9</v>
      </c>
      <c r="EY125">
        <v>36.020000000000003</v>
      </c>
      <c r="EZ125">
        <v>39.380000000000003</v>
      </c>
      <c r="FA125">
        <v>41</v>
      </c>
      <c r="FB125">
        <v>4.5999999999999996</v>
      </c>
      <c r="FC125">
        <v>0.7</v>
      </c>
      <c r="FD125">
        <v>47</v>
      </c>
      <c r="FE125">
        <v>16</v>
      </c>
      <c r="FF125">
        <v>1</v>
      </c>
      <c r="FG125">
        <v>9.3379999999999992</v>
      </c>
      <c r="FH125" s="22" t="s">
        <v>249</v>
      </c>
      <c r="FI125" s="43">
        <v>2828.3575541856553</v>
      </c>
      <c r="FJ125" s="43">
        <v>3219.5440847159994</v>
      </c>
      <c r="FK125" s="43">
        <v>2683.8362447999998</v>
      </c>
      <c r="FL125" s="43">
        <v>2495.9015999999997</v>
      </c>
      <c r="FM125" s="43">
        <v>2383.89</v>
      </c>
      <c r="FN125" s="23">
        <v>12.033650849999999</v>
      </c>
      <c r="FO125" s="23">
        <v>22.816725869999999</v>
      </c>
      <c r="FP125" s="23">
        <v>50.545761089999999</v>
      </c>
      <c r="FQ125" s="23">
        <v>9.563635780000002</v>
      </c>
      <c r="FR125" s="23">
        <v>91.63566136</v>
      </c>
      <c r="FS125" s="23">
        <v>143.85488105999997</v>
      </c>
      <c r="FT125" s="23">
        <v>198.91862460999999</v>
      </c>
      <c r="FU125" s="23">
        <v>230.16741977999999</v>
      </c>
      <c r="FV125" s="14">
        <v>103.66931221</v>
      </c>
      <c r="FW125" s="14">
        <v>166.67160692999997</v>
      </c>
      <c r="FX125" s="14">
        <v>249.46438569999998</v>
      </c>
      <c r="FY125" s="14">
        <v>239.73105555999999</v>
      </c>
      <c r="FZ125" s="102">
        <v>125.84286795123808</v>
      </c>
      <c r="GA125" s="102">
        <v>198.74318006725613</v>
      </c>
      <c r="GB125" s="102">
        <v>293.64980707387139</v>
      </c>
      <c r="GC125" s="102">
        <v>269.52483114499677</v>
      </c>
      <c r="GD125" s="102">
        <v>111.23537126195475</v>
      </c>
      <c r="GE125" s="102">
        <v>171.53597458305427</v>
      </c>
      <c r="GF125" s="102">
        <v>234.15132214652775</v>
      </c>
      <c r="GG125" s="102">
        <v>258.77262671025835</v>
      </c>
    </row>
    <row r="126" spans="1:189" x14ac:dyDescent="0.35">
      <c r="A126" t="e">
        <v>#REF!</v>
      </c>
      <c r="B126" s="22" t="s">
        <v>233</v>
      </c>
      <c r="C126" s="22" t="s">
        <v>234</v>
      </c>
      <c r="D126" s="22" t="s">
        <v>538</v>
      </c>
      <c r="E126" s="22" t="s">
        <v>458</v>
      </c>
      <c r="F126" s="22" t="s">
        <v>235</v>
      </c>
      <c r="G126" s="24">
        <v>79450.688232001092</v>
      </c>
      <c r="H126" s="24">
        <v>70897.962712621302</v>
      </c>
      <c r="I126" s="24">
        <v>48501.561230000996</v>
      </c>
      <c r="J126" s="24">
        <v>66505.129989242996</v>
      </c>
      <c r="K126" s="24">
        <v>106782.77071461901</v>
      </c>
      <c r="L126" s="24">
        <v>86872.966147668703</v>
      </c>
      <c r="M126" s="24">
        <v>86262.880798934697</v>
      </c>
      <c r="N126" s="24">
        <v>81399.19435829221</v>
      </c>
      <c r="O126" s="24">
        <v>82375.342061413598</v>
      </c>
      <c r="P126" s="24">
        <v>84884.003207678412</v>
      </c>
      <c r="Q126" s="43">
        <v>111685.85782162154</v>
      </c>
      <c r="R126" s="43">
        <v>110901.51824465882</v>
      </c>
      <c r="S126" s="43">
        <v>104648.65252144645</v>
      </c>
      <c r="T126" s="43">
        <v>105903.61017304084</v>
      </c>
      <c r="U126" s="43">
        <v>109128.80190447198</v>
      </c>
      <c r="V126" s="23">
        <v>2540.5088779704279</v>
      </c>
      <c r="W126" s="23">
        <v>2191.3477637355495</v>
      </c>
      <c r="X126" s="23">
        <v>1450.9051121848886</v>
      </c>
      <c r="Y126" s="23">
        <v>1927.4740783209111</v>
      </c>
      <c r="Z126" s="23">
        <v>3000.4442305317252</v>
      </c>
      <c r="AA126" s="23">
        <v>2777.8430453530364</v>
      </c>
      <c r="AB126" s="23">
        <v>2666.2539190069024</v>
      </c>
      <c r="AC126" s="23">
        <v>2435.0248574910679</v>
      </c>
      <c r="AD126" s="23">
        <v>2387.4299101719594</v>
      </c>
      <c r="AE126" s="23">
        <v>2385.1199588141799</v>
      </c>
      <c r="AF126" s="39">
        <v>3571.2580929574383</v>
      </c>
      <c r="AG126" s="39">
        <v>3427.7965783782251</v>
      </c>
      <c r="AH126" s="39">
        <v>3130.523246594129</v>
      </c>
      <c r="AI126" s="39">
        <v>3069.3341016272839</v>
      </c>
      <c r="AJ126" s="39">
        <v>3066.3643757118443</v>
      </c>
      <c r="AK126" s="23">
        <v>2623.8243733499994</v>
      </c>
      <c r="AL126" s="23">
        <v>2091.9115387699999</v>
      </c>
      <c r="AM126" s="23">
        <v>1840.2722883499998</v>
      </c>
      <c r="AN126" s="23">
        <v>2213.8800529000009</v>
      </c>
      <c r="AO126" s="23">
        <v>0</v>
      </c>
      <c r="AP126" s="39">
        <v>3185.0272477342983</v>
      </c>
      <c r="AQ126" s="39">
        <v>2494.4449705170732</v>
      </c>
      <c r="AR126" s="39">
        <v>2166.2234507784065</v>
      </c>
      <c r="AS126" s="39">
        <v>2489.0210658744131</v>
      </c>
      <c r="AT126" s="39">
        <v>0</v>
      </c>
      <c r="AU126" s="23">
        <v>2.5887956600000002</v>
      </c>
      <c r="AV126" s="23">
        <v>2.47517991</v>
      </c>
      <c r="AW126" s="23">
        <v>3.2207064600000002</v>
      </c>
      <c r="AX126" s="23">
        <v>2.9601061300000007</v>
      </c>
      <c r="AY126" s="23">
        <v>0</v>
      </c>
      <c r="AZ126" s="23">
        <v>83.899200440000001</v>
      </c>
      <c r="BA126" s="23">
        <v>64.65779114</v>
      </c>
      <c r="BB126" s="23">
        <v>55.051021579999997</v>
      </c>
      <c r="BC126" s="23">
        <v>64.163421629999988</v>
      </c>
      <c r="BD126" s="23">
        <v>0</v>
      </c>
      <c r="BE126" s="39">
        <v>101.84417912215042</v>
      </c>
      <c r="BF126" s="39">
        <v>77.09948481318132</v>
      </c>
      <c r="BG126" s="39">
        <v>64.801722381434629</v>
      </c>
      <c r="BH126" s="39">
        <v>72.137651670176382</v>
      </c>
      <c r="BI126" s="39">
        <v>0</v>
      </c>
      <c r="BJ126" s="23">
        <v>35.776171000000005</v>
      </c>
      <c r="BK126" s="23">
        <v>29.350382200000002</v>
      </c>
      <c r="BL126" s="23">
        <v>29.064139709999999</v>
      </c>
      <c r="BM126" s="23">
        <v>37.090795900000003</v>
      </c>
      <c r="BN126" s="23">
        <v>0</v>
      </c>
      <c r="BO126" s="39">
        <v>43.428241848793043</v>
      </c>
      <c r="BP126" s="39">
        <v>34.998092368949543</v>
      </c>
      <c r="BQ126" s="39">
        <v>34.212013849837263</v>
      </c>
      <c r="BR126" s="39">
        <v>41.700440014451999</v>
      </c>
      <c r="BS126" s="39">
        <v>0</v>
      </c>
      <c r="BT126" s="23">
        <v>45.265453120000004</v>
      </c>
      <c r="BU126" s="23">
        <v>32.754034449999999</v>
      </c>
      <c r="BV126" s="23">
        <v>22.944320859999998</v>
      </c>
      <c r="BW126" s="23">
        <v>23.964891830000003</v>
      </c>
      <c r="BX126" s="23">
        <v>0</v>
      </c>
      <c r="BY126" s="39">
        <v>54.94716149166895</v>
      </c>
      <c r="BZ126" s="39">
        <v>39.056688097807985</v>
      </c>
      <c r="CA126" s="39">
        <v>27.008245586135395</v>
      </c>
      <c r="CB126" s="39">
        <v>26.9432485866324</v>
      </c>
      <c r="CC126" s="39">
        <v>0</v>
      </c>
      <c r="CD126" s="23">
        <v>2.8575757399999993</v>
      </c>
      <c r="CE126" s="23">
        <v>2.5533736899999999</v>
      </c>
      <c r="CF126" s="23">
        <v>3.0425598799999998</v>
      </c>
      <c r="CG126" s="23">
        <v>3.1077312399999992</v>
      </c>
      <c r="CH126" s="23">
        <v>0</v>
      </c>
      <c r="CI126" s="39">
        <v>3.4687750776337607</v>
      </c>
      <c r="CJ126" s="39">
        <v>3.0447033924848013</v>
      </c>
      <c r="CK126" s="39">
        <v>3.5814616153150607</v>
      </c>
      <c r="CL126" s="39">
        <v>3.4939600785071989</v>
      </c>
      <c r="CM126" s="39">
        <v>0</v>
      </c>
      <c r="CN126" s="23">
        <v>30.425371810000009</v>
      </c>
      <c r="CO126" s="23">
        <v>21.373974859999997</v>
      </c>
      <c r="CP126" s="23">
        <v>15.262268160000001</v>
      </c>
      <c r="CQ126" s="23">
        <v>15.022780369999998</v>
      </c>
      <c r="CR126" s="23">
        <v>0</v>
      </c>
      <c r="CS126" s="39">
        <v>36.932974333785758</v>
      </c>
      <c r="CT126" s="39">
        <v>25.486834936067211</v>
      </c>
      <c r="CU126" s="39">
        <v>17.965538800730268</v>
      </c>
      <c r="CV126" s="39">
        <v>16.889811514383595</v>
      </c>
      <c r="CW126" s="39">
        <v>0</v>
      </c>
      <c r="CX126" s="31" t="e">
        <v>#N/A</v>
      </c>
      <c r="CY126" s="31" t="e">
        <v>#N/A</v>
      </c>
      <c r="CZ126" s="31" t="e">
        <v>#N/A</v>
      </c>
      <c r="DA126" s="31" t="e">
        <v>#N/A</v>
      </c>
      <c r="DB126" s="31" t="e">
        <v>#N/A</v>
      </c>
      <c r="DC126" s="39">
        <v>0</v>
      </c>
      <c r="DD126" s="39">
        <v>0</v>
      </c>
      <c r="DE126" s="39">
        <v>0</v>
      </c>
      <c r="DF126" s="39">
        <v>0</v>
      </c>
      <c r="DG126" s="39">
        <v>0</v>
      </c>
      <c r="DH126" s="39">
        <v>101.84417912215042</v>
      </c>
      <c r="DI126" s="39">
        <v>77.09948481318132</v>
      </c>
      <c r="DJ126" s="39">
        <v>64.801722381434629</v>
      </c>
      <c r="DK126" s="39">
        <v>72.137651670176382</v>
      </c>
      <c r="DL126" s="39">
        <v>0</v>
      </c>
      <c r="DM126" s="24">
        <v>30738.886999999999</v>
      </c>
      <c r="DN126" s="24">
        <v>31808.179</v>
      </c>
      <c r="DO126" s="24">
        <v>32898.997000000003</v>
      </c>
      <c r="DP126" s="24">
        <v>33957.974999999999</v>
      </c>
      <c r="DQ126" s="24">
        <v>35588.987000000001</v>
      </c>
      <c r="DR126" s="24">
        <v>36684.201999999997</v>
      </c>
      <c r="DS126" s="24">
        <v>31273.532999999996</v>
      </c>
      <c r="DT126" s="24">
        <v>32353.588</v>
      </c>
      <c r="DU126" s="24">
        <v>33428.485999999997</v>
      </c>
      <c r="DV126" s="24">
        <v>34503.773499999996</v>
      </c>
      <c r="DW126" s="24">
        <v>0</v>
      </c>
      <c r="DX126" s="24">
        <v>69984</v>
      </c>
      <c r="DY126" s="24">
        <v>55971</v>
      </c>
      <c r="DZ126" s="24">
        <v>56069</v>
      </c>
      <c r="EA126" s="24">
        <v>56324</v>
      </c>
      <c r="EB126" s="28">
        <v>55782</v>
      </c>
      <c r="EC126" s="28">
        <v>53277</v>
      </c>
      <c r="ED126" s="24">
        <v>39856</v>
      </c>
      <c r="EE126" s="24">
        <v>25793</v>
      </c>
      <c r="EF126" s="24">
        <v>25791</v>
      </c>
      <c r="EG126" s="24">
        <v>26045</v>
      </c>
      <c r="EH126" s="24">
        <v>25514</v>
      </c>
      <c r="EI126" s="24">
        <v>24983</v>
      </c>
      <c r="EJ126" s="24">
        <v>30128</v>
      </c>
      <c r="EK126" s="24">
        <v>30178</v>
      </c>
      <c r="EL126" s="24">
        <v>30278</v>
      </c>
      <c r="EM126" s="24">
        <v>30279</v>
      </c>
      <c r="EN126" s="24">
        <v>30268</v>
      </c>
      <c r="EO126" s="24">
        <v>28294</v>
      </c>
      <c r="EP126" s="24">
        <v>0</v>
      </c>
      <c r="EQ126" s="24">
        <v>0</v>
      </c>
      <c r="ER126" s="24">
        <v>0</v>
      </c>
      <c r="ES126" s="24">
        <v>0</v>
      </c>
      <c r="ET126" s="24">
        <v>0</v>
      </c>
      <c r="EU126" s="24">
        <v>0</v>
      </c>
      <c r="EV126">
        <v>23.66</v>
      </c>
      <c r="EW126">
        <v>31.21</v>
      </c>
      <c r="EX126">
        <v>35.6</v>
      </c>
      <c r="EY126">
        <v>39.840000000000003</v>
      </c>
      <c r="EZ126">
        <v>39.36</v>
      </c>
      <c r="FA126">
        <v>36.729999999999997</v>
      </c>
      <c r="FB126">
        <v>35.5</v>
      </c>
      <c r="FC126">
        <v>12.5</v>
      </c>
      <c r="FD126">
        <v>58</v>
      </c>
      <c r="FE126">
        <v>7.54</v>
      </c>
      <c r="FF126">
        <v>2.1080000000000001</v>
      </c>
      <c r="FG126">
        <v>4.0140000000000002</v>
      </c>
      <c r="FH126" s="22" t="s">
        <v>235</v>
      </c>
      <c r="FI126" s="43">
        <v>2391.3581037535369</v>
      </c>
      <c r="FJ126" s="43">
        <v>2516.0140810187995</v>
      </c>
      <c r="FK126" s="43">
        <v>1989.3347604000001</v>
      </c>
      <c r="FL126" s="43">
        <v>1843.8191999999999</v>
      </c>
      <c r="FM126" s="43">
        <v>1957.08</v>
      </c>
      <c r="FN126" s="23">
        <v>28.424262520000003</v>
      </c>
      <c r="FO126" s="23">
        <v>34.414844060000007</v>
      </c>
      <c r="FP126" s="23">
        <v>49.209431039999998</v>
      </c>
      <c r="FQ126" s="23">
        <v>57.173107839999986</v>
      </c>
      <c r="FR126" s="23">
        <v>1118.8472645100001</v>
      </c>
      <c r="FS126" s="23">
        <v>949.59017324000001</v>
      </c>
      <c r="FT126" s="23">
        <v>971.57018731000028</v>
      </c>
      <c r="FU126" s="23">
        <v>1279.7724206799999</v>
      </c>
      <c r="FV126" s="14">
        <v>1147.27152703</v>
      </c>
      <c r="FW126" s="14">
        <v>984.00501729999996</v>
      </c>
      <c r="FX126" s="14">
        <v>1020.7796183500003</v>
      </c>
      <c r="FY126" s="14">
        <v>1336.9455285199999</v>
      </c>
      <c r="FZ126" s="102">
        <v>1392.6584078014648</v>
      </c>
      <c r="GA126" s="102">
        <v>1173.3509380663259</v>
      </c>
      <c r="GB126" s="102">
        <v>1201.5812884565096</v>
      </c>
      <c r="GC126" s="102">
        <v>1503.1011188044654</v>
      </c>
      <c r="GD126" s="102">
        <v>1358.1545547454141</v>
      </c>
      <c r="GE126" s="102">
        <v>1132.3138611701049</v>
      </c>
      <c r="GF126" s="102">
        <v>1143.6558259077649</v>
      </c>
      <c r="GG126" s="102">
        <v>1438.8225371221101</v>
      </c>
    </row>
    <row r="127" spans="1:189" x14ac:dyDescent="0.35">
      <c r="A127" t="e">
        <v>#REF!</v>
      </c>
      <c r="B127" s="22" t="s">
        <v>254</v>
      </c>
      <c r="C127" s="22" t="s">
        <v>234</v>
      </c>
      <c r="D127" s="22" t="s">
        <v>540</v>
      </c>
      <c r="E127" s="22" t="s">
        <v>453</v>
      </c>
      <c r="F127" s="22" t="s">
        <v>255</v>
      </c>
      <c r="G127" s="24">
        <v>2913.4667321250699</v>
      </c>
      <c r="H127" s="24">
        <v>3088.8536385683196</v>
      </c>
      <c r="I127" s="24">
        <v>3185.1509810320704</v>
      </c>
      <c r="J127" s="24">
        <v>3385.82522886997</v>
      </c>
      <c r="K127" s="24">
        <v>3515.1088599546501</v>
      </c>
      <c r="L127" s="24">
        <v>2869.60713404835</v>
      </c>
      <c r="M127" s="24">
        <v>3028.7305973367102</v>
      </c>
      <c r="N127" s="24">
        <v>3068.5996936066799</v>
      </c>
      <c r="O127" s="24">
        <v>3207.3724426976701</v>
      </c>
      <c r="P127" s="24">
        <v>3307.5654051624997</v>
      </c>
      <c r="Q127" s="43">
        <v>3689.2320889844004</v>
      </c>
      <c r="R127" s="43">
        <v>3893.8048264537165</v>
      </c>
      <c r="S127" s="43">
        <v>3945.0614418882046</v>
      </c>
      <c r="T127" s="43">
        <v>4123.4708391009854</v>
      </c>
      <c r="U127" s="43">
        <v>4252.2811866324919</v>
      </c>
      <c r="V127" s="23">
        <v>2755.8382934181418</v>
      </c>
      <c r="W127" s="23">
        <v>2876.0436637153634</v>
      </c>
      <c r="X127" s="23">
        <v>2921.7387062329308</v>
      </c>
      <c r="Y127" s="23">
        <v>3062.5514820764288</v>
      </c>
      <c r="Z127" s="23">
        <v>3136.1127680487275</v>
      </c>
      <c r="AA127" s="23">
        <v>2714.3516484597453</v>
      </c>
      <c r="AB127" s="23">
        <v>2820.0628656554081</v>
      </c>
      <c r="AC127" s="23">
        <v>2814.8262208405731</v>
      </c>
      <c r="AD127" s="23">
        <v>2901.1371125122182</v>
      </c>
      <c r="AE127" s="23">
        <v>2950.9464746477879</v>
      </c>
      <c r="AF127" s="39">
        <v>3489.6321114723969</v>
      </c>
      <c r="AG127" s="39">
        <v>3625.5368525836475</v>
      </c>
      <c r="AH127" s="39">
        <v>3618.8045031061606</v>
      </c>
      <c r="AI127" s="39">
        <v>3729.7677452189132</v>
      </c>
      <c r="AJ127" s="39">
        <v>3793.803792154421</v>
      </c>
      <c r="AK127" s="23">
        <v>68.165984000000009</v>
      </c>
      <c r="AL127" s="23">
        <v>66.917076779999988</v>
      </c>
      <c r="AM127" s="23">
        <v>68.408381370000001</v>
      </c>
      <c r="AN127" s="23">
        <v>97.010095280000002</v>
      </c>
      <c r="AO127" s="23">
        <v>0</v>
      </c>
      <c r="AP127" s="39">
        <v>82.745826517123845</v>
      </c>
      <c r="AQ127" s="39">
        <v>79.793510634642715</v>
      </c>
      <c r="AR127" s="39">
        <v>80.524953231976795</v>
      </c>
      <c r="AS127" s="39">
        <v>109.06650992139839</v>
      </c>
      <c r="AT127" s="39">
        <v>0</v>
      </c>
      <c r="AU127" s="23">
        <v>2.3396873500000002</v>
      </c>
      <c r="AV127" s="23">
        <v>2.1664054400000001</v>
      </c>
      <c r="AW127" s="23">
        <v>2.1504831299999996</v>
      </c>
      <c r="AX127" s="23">
        <v>2.8766722700000003</v>
      </c>
      <c r="AY127" s="23">
        <v>0</v>
      </c>
      <c r="AZ127" s="23">
        <v>64.477973939999998</v>
      </c>
      <c r="BA127" s="23">
        <v>62.306751250000005</v>
      </c>
      <c r="BB127" s="23">
        <v>62.750999449999995</v>
      </c>
      <c r="BC127" s="23">
        <v>87.747665409999996</v>
      </c>
      <c r="BD127" s="23">
        <v>0</v>
      </c>
      <c r="BE127" s="39">
        <v>78.268997713212372</v>
      </c>
      <c r="BF127" s="39">
        <v>74.296049046225448</v>
      </c>
      <c r="BG127" s="39">
        <v>73.865529263743355</v>
      </c>
      <c r="BH127" s="39">
        <v>98.652945267154792</v>
      </c>
      <c r="BI127" s="39">
        <v>0</v>
      </c>
      <c r="BJ127" s="23">
        <v>31.856863060000006</v>
      </c>
      <c r="BK127" s="23">
        <v>30.068402070000001</v>
      </c>
      <c r="BL127" s="23">
        <v>31.421635300000002</v>
      </c>
      <c r="BM127" s="23">
        <v>29.47059642</v>
      </c>
      <c r="BN127" s="23">
        <v>0</v>
      </c>
      <c r="BO127" s="39">
        <v>38.670643471420156</v>
      </c>
      <c r="BP127" s="39">
        <v>35.854276304196596</v>
      </c>
      <c r="BQ127" s="39">
        <v>36.987071793432953</v>
      </c>
      <c r="BR127" s="39">
        <v>33.133202143077597</v>
      </c>
      <c r="BS127" s="39">
        <v>0</v>
      </c>
      <c r="BT127" s="23">
        <v>19.872742730000002</v>
      </c>
      <c r="BU127" s="23">
        <v>20.60840803</v>
      </c>
      <c r="BV127" s="23">
        <v>17.683810569999999</v>
      </c>
      <c r="BW127" s="23">
        <v>18.865827599999999</v>
      </c>
      <c r="BX127" s="23">
        <v>0</v>
      </c>
      <c r="BY127" s="39">
        <v>24.123271254413549</v>
      </c>
      <c r="BZ127" s="39">
        <v>24.573954877185258</v>
      </c>
      <c r="CA127" s="39">
        <v>20.815987611378659</v>
      </c>
      <c r="CB127" s="39">
        <v>21.210472654127997</v>
      </c>
      <c r="CC127" s="39">
        <v>0</v>
      </c>
      <c r="CD127" s="23">
        <v>12.748367229999999</v>
      </c>
      <c r="CE127" s="23">
        <v>11.62994131</v>
      </c>
      <c r="CF127" s="23">
        <v>13.645556190000002</v>
      </c>
      <c r="CG127" s="23">
        <v>39.411246760000004</v>
      </c>
      <c r="CH127" s="23">
        <v>0</v>
      </c>
      <c r="CI127" s="39">
        <v>15.475081870602299</v>
      </c>
      <c r="CJ127" s="39">
        <v>13.867818055631385</v>
      </c>
      <c r="CK127" s="39">
        <v>16.062472931217982</v>
      </c>
      <c r="CL127" s="39">
        <v>44.309276507332804</v>
      </c>
      <c r="CM127" s="39">
        <v>0</v>
      </c>
      <c r="CN127" s="23">
        <v>18.766282589999996</v>
      </c>
      <c r="CO127" s="23">
        <v>19.460988929999999</v>
      </c>
      <c r="CP127" s="23">
        <v>16.699223080000003</v>
      </c>
      <c r="CQ127" s="23">
        <v>17.815433880000008</v>
      </c>
      <c r="CR127" s="23">
        <v>0</v>
      </c>
      <c r="CS127" s="39">
        <v>22.780153273566196</v>
      </c>
      <c r="CT127" s="39">
        <v>23.205745108261127</v>
      </c>
      <c r="CU127" s="39">
        <v>19.657008843028375</v>
      </c>
      <c r="CV127" s="39">
        <v>20.029536002606406</v>
      </c>
      <c r="CW127" s="39">
        <v>0</v>
      </c>
      <c r="CX127" s="31" t="e">
        <v>#N/A</v>
      </c>
      <c r="CY127" s="31" t="e">
        <v>#N/A</v>
      </c>
      <c r="CZ127" s="31" t="e">
        <v>#N/A</v>
      </c>
      <c r="DA127" s="31" t="e">
        <v>#N/A</v>
      </c>
      <c r="DB127" s="31" t="e">
        <v>#N/A</v>
      </c>
      <c r="DC127" s="39">
        <v>0</v>
      </c>
      <c r="DD127" s="39">
        <v>0</v>
      </c>
      <c r="DE127" s="39">
        <v>0</v>
      </c>
      <c r="DF127" s="39">
        <v>0</v>
      </c>
      <c r="DG127" s="39">
        <v>0</v>
      </c>
      <c r="DH127" s="39">
        <v>78.268997713212372</v>
      </c>
      <c r="DI127" s="39">
        <v>74.296049046225448</v>
      </c>
      <c r="DJ127" s="39">
        <v>73.865529263743355</v>
      </c>
      <c r="DK127" s="39">
        <v>98.652945267154792</v>
      </c>
      <c r="DL127" s="39">
        <v>0</v>
      </c>
      <c r="DM127" s="24">
        <v>1048.752</v>
      </c>
      <c r="DN127" s="24">
        <v>1065.644</v>
      </c>
      <c r="DO127" s="24">
        <v>1082.3440000000001</v>
      </c>
      <c r="DP127" s="24">
        <v>1097.9680000000001</v>
      </c>
      <c r="DQ127" s="24">
        <v>1120.8489999999999</v>
      </c>
      <c r="DR127" s="24">
        <v>1136.454</v>
      </c>
      <c r="DS127" s="24">
        <v>1057.1979999999999</v>
      </c>
      <c r="DT127" s="24">
        <v>1073.9939999999999</v>
      </c>
      <c r="DU127" s="24">
        <v>1090.1560000000002</v>
      </c>
      <c r="DV127" s="24">
        <v>1105.5575000000001</v>
      </c>
      <c r="DW127" s="24">
        <v>0</v>
      </c>
      <c r="DX127" s="24">
        <v>28772</v>
      </c>
      <c r="DY127" s="24">
        <v>30792</v>
      </c>
      <c r="DZ127" s="24">
        <v>32004</v>
      </c>
      <c r="EA127" s="24">
        <v>34695</v>
      </c>
      <c r="EB127" s="28">
        <v>29557</v>
      </c>
      <c r="EC127" s="28">
        <v>30527</v>
      </c>
      <c r="ED127" s="24">
        <v>18293</v>
      </c>
      <c r="EE127" s="24">
        <v>19639</v>
      </c>
      <c r="EF127" s="24">
        <v>21193</v>
      </c>
      <c r="EG127" s="24">
        <v>23232</v>
      </c>
      <c r="EH127" s="24">
        <v>20383</v>
      </c>
      <c r="EI127" s="24">
        <v>21612</v>
      </c>
      <c r="EJ127" s="24">
        <v>10479</v>
      </c>
      <c r="EK127" s="24">
        <v>11153</v>
      </c>
      <c r="EL127" s="24">
        <v>10811</v>
      </c>
      <c r="EM127" s="24">
        <v>11463</v>
      </c>
      <c r="EN127" s="24">
        <v>9174</v>
      </c>
      <c r="EO127" s="24">
        <v>8915</v>
      </c>
      <c r="EP127" s="24">
        <v>0</v>
      </c>
      <c r="EQ127" s="24">
        <v>0</v>
      </c>
      <c r="ER127" s="24">
        <v>0</v>
      </c>
      <c r="ES127" s="24">
        <v>0</v>
      </c>
      <c r="ET127" s="24">
        <v>0</v>
      </c>
      <c r="EU127" s="24">
        <v>0</v>
      </c>
      <c r="EV127">
        <v>28.23</v>
      </c>
      <c r="EW127">
        <v>36.68</v>
      </c>
      <c r="EX127">
        <v>41.25</v>
      </c>
      <c r="EY127">
        <v>45.09</v>
      </c>
      <c r="EZ127">
        <v>45.33</v>
      </c>
      <c r="FA127">
        <v>43.91</v>
      </c>
      <c r="FB127">
        <v>1.5</v>
      </c>
      <c r="FC127">
        <v>0.3</v>
      </c>
      <c r="FD127">
        <v>40</v>
      </c>
      <c r="FE127">
        <v>14.17</v>
      </c>
      <c r="FF127">
        <v>2.032</v>
      </c>
      <c r="FG127">
        <v>6.6219999999999999</v>
      </c>
      <c r="FH127" s="22" t="s">
        <v>255</v>
      </c>
      <c r="FI127" s="43">
        <v>3338.1902463564602</v>
      </c>
      <c r="FJ127" s="43">
        <v>3505.7257811351992</v>
      </c>
      <c r="FK127" s="43">
        <v>3460.7362103999999</v>
      </c>
      <c r="FL127" s="43">
        <v>3552.7248</v>
      </c>
      <c r="FM127" s="43">
        <v>3445.7099999999996</v>
      </c>
      <c r="FN127" s="23">
        <v>3.3431362199999994</v>
      </c>
      <c r="FO127" s="23">
        <v>3.4325601899999993</v>
      </c>
      <c r="FP127" s="23">
        <v>9.3349180399999998</v>
      </c>
      <c r="FQ127" s="23">
        <v>19.593037539999997</v>
      </c>
      <c r="FR127" s="23">
        <v>33.679011910000007</v>
      </c>
      <c r="FS127" s="23">
        <v>32.293283420000002</v>
      </c>
      <c r="FT127" s="23">
        <v>34.254484249999997</v>
      </c>
      <c r="FU127" s="23">
        <v>32.581438900000002</v>
      </c>
      <c r="FV127" s="14">
        <v>37.022148130000005</v>
      </c>
      <c r="FW127" s="14">
        <v>35.725843609999998</v>
      </c>
      <c r="FX127" s="14">
        <v>43.589402289999995</v>
      </c>
      <c r="FY127" s="14">
        <v>52.174476439999999</v>
      </c>
      <c r="FZ127" s="102">
        <v>44.940717740629118</v>
      </c>
      <c r="GA127" s="102">
        <v>42.600343876320139</v>
      </c>
      <c r="GB127" s="102">
        <v>51.310007787311449</v>
      </c>
      <c r="GC127" s="102">
        <v>58.658720371963199</v>
      </c>
      <c r="GD127" s="102">
        <v>40.882526932685487</v>
      </c>
      <c r="GE127" s="102">
        <v>38.507277633673432</v>
      </c>
      <c r="GF127" s="102">
        <v>40.321678235561727</v>
      </c>
      <c r="GG127" s="102">
        <v>36.630660126492003</v>
      </c>
    </row>
    <row r="128" spans="1:189" x14ac:dyDescent="0.35">
      <c r="A128" t="e">
        <v>#REF!</v>
      </c>
      <c r="B128" s="22" t="s">
        <v>340</v>
      </c>
      <c r="C128" s="22" t="s">
        <v>234</v>
      </c>
      <c r="D128" s="22" t="s">
        <v>538</v>
      </c>
      <c r="E128" s="22" t="s">
        <v>459</v>
      </c>
      <c r="F128" s="22" t="s">
        <v>341</v>
      </c>
      <c r="G128" s="24">
        <v>34156.069918060901</v>
      </c>
      <c r="H128" s="24">
        <v>21832.234921176201</v>
      </c>
      <c r="I128" s="24">
        <v>21509.698406661799</v>
      </c>
      <c r="J128" s="24">
        <v>28371.238665864603</v>
      </c>
      <c r="K128" s="24">
        <v>27366.627153085203</v>
      </c>
      <c r="L128" s="24">
        <v>22015.177994760699</v>
      </c>
      <c r="M128" s="24">
        <v>20621.078642743501</v>
      </c>
      <c r="N128" s="24">
        <v>19009.139108244701</v>
      </c>
      <c r="O128" s="24">
        <v>20618.836222175301</v>
      </c>
      <c r="P128" s="24">
        <v>21963.674100481603</v>
      </c>
      <c r="Q128" s="43">
        <v>28303.212707863986</v>
      </c>
      <c r="R128" s="43">
        <v>26510.926926416822</v>
      </c>
      <c r="S128" s="43">
        <v>24438.580860080569</v>
      </c>
      <c r="T128" s="43">
        <v>26508.044019617824</v>
      </c>
      <c r="U128" s="43">
        <v>28236.998131928623</v>
      </c>
      <c r="V128" s="23">
        <v>2269.1770123233241</v>
      </c>
      <c r="W128" s="23">
        <v>1421.8685961358456</v>
      </c>
      <c r="X128" s="23">
        <v>1372.6966743682872</v>
      </c>
      <c r="Y128" s="23">
        <v>1773.9204109028528</v>
      </c>
      <c r="Z128" s="23">
        <v>1676.8214889672593</v>
      </c>
      <c r="AA128" s="23">
        <v>1462.5902789097386</v>
      </c>
      <c r="AB128" s="23">
        <v>1342.9895861062369</v>
      </c>
      <c r="AC128" s="23">
        <v>1213.117057392592</v>
      </c>
      <c r="AD128" s="23">
        <v>1289.1990672084103</v>
      </c>
      <c r="AE128" s="23">
        <v>1345.7690822600753</v>
      </c>
      <c r="AF128" s="39">
        <v>1880.339272218835</v>
      </c>
      <c r="AG128" s="39">
        <v>1726.5779058909766</v>
      </c>
      <c r="AH128" s="39">
        <v>1559.610834084187</v>
      </c>
      <c r="AI128" s="39">
        <v>1657.4235934255546</v>
      </c>
      <c r="AJ128" s="39">
        <v>1730.1512892577384</v>
      </c>
      <c r="AK128" s="23">
        <v>1725.4761962900004</v>
      </c>
      <c r="AL128" s="23">
        <v>841.56311034999999</v>
      </c>
      <c r="AM128" s="23">
        <v>794.08398437999983</v>
      </c>
      <c r="AN128" s="23">
        <v>1003.3895874</v>
      </c>
      <c r="AO128" s="23">
        <v>0</v>
      </c>
      <c r="AP128" s="39">
        <v>2094.5337486456451</v>
      </c>
      <c r="AQ128" s="39">
        <v>1003.4998273490889</v>
      </c>
      <c r="AR128" s="39">
        <v>934.73306083080729</v>
      </c>
      <c r="AS128" s="39">
        <v>1128.090845322072</v>
      </c>
      <c r="AT128" s="39">
        <v>0</v>
      </c>
      <c r="AU128" s="23">
        <v>4.6703915600000006</v>
      </c>
      <c r="AV128" s="23">
        <v>3.2328023899999989</v>
      </c>
      <c r="AW128" s="23">
        <v>2.9544014899999995</v>
      </c>
      <c r="AX128" s="23">
        <v>2.7897505800000006</v>
      </c>
      <c r="AY128" s="23">
        <v>0</v>
      </c>
      <c r="AZ128" s="23">
        <v>114.63294982999999</v>
      </c>
      <c r="BA128" s="23">
        <v>54.808506010000009</v>
      </c>
      <c r="BB128" s="23">
        <v>50.676509859999996</v>
      </c>
      <c r="BC128" s="23">
        <v>62.737243650000003</v>
      </c>
      <c r="BD128" s="23">
        <v>0</v>
      </c>
      <c r="BE128" s="39">
        <v>139.15148910311834</v>
      </c>
      <c r="BF128" s="39">
        <v>65.354963450598831</v>
      </c>
      <c r="BG128" s="39">
        <v>59.65239207115463</v>
      </c>
      <c r="BH128" s="39">
        <v>70.534228290822</v>
      </c>
      <c r="BI128" s="39">
        <v>0</v>
      </c>
      <c r="BJ128" s="23">
        <v>39.130968640000006</v>
      </c>
      <c r="BK128" s="23">
        <v>7.8185977699999993</v>
      </c>
      <c r="BL128" s="23">
        <v>11.195503469999998</v>
      </c>
      <c r="BM128" s="23">
        <v>20.540872759999996</v>
      </c>
      <c r="BN128" s="23">
        <v>0</v>
      </c>
      <c r="BO128" s="39">
        <v>47.500588307101289</v>
      </c>
      <c r="BP128" s="39">
        <v>9.323081555991557</v>
      </c>
      <c r="BQ128" s="39">
        <v>13.178464031390423</v>
      </c>
      <c r="BR128" s="39">
        <v>23.093692426612794</v>
      </c>
      <c r="BS128" s="39">
        <v>0</v>
      </c>
      <c r="BT128" s="23">
        <v>41.370588640000008</v>
      </c>
      <c r="BU128" s="23">
        <v>13.044234980000002</v>
      </c>
      <c r="BV128" s="23">
        <v>11.267072919999999</v>
      </c>
      <c r="BW128" s="23">
        <v>13.948306859999999</v>
      </c>
      <c r="BX128" s="23">
        <v>0</v>
      </c>
      <c r="BY128" s="39">
        <v>50.219234721481236</v>
      </c>
      <c r="BZ128" s="39">
        <v>15.554255396112788</v>
      </c>
      <c r="CA128" s="39">
        <v>13.262709945394986</v>
      </c>
      <c r="CB128" s="39">
        <v>15.681802436560798</v>
      </c>
      <c r="CC128" s="39">
        <v>0</v>
      </c>
      <c r="CD128" s="23">
        <v>34.131388800000003</v>
      </c>
      <c r="CE128" s="23">
        <v>33.945673920000004</v>
      </c>
      <c r="CF128" s="23">
        <v>28.21393346</v>
      </c>
      <c r="CG128" s="23">
        <v>28.248062310000002</v>
      </c>
      <c r="CH128" s="23">
        <v>0</v>
      </c>
      <c r="CI128" s="39">
        <v>41.431661522458235</v>
      </c>
      <c r="CJ128" s="39">
        <v>40.477627285494144</v>
      </c>
      <c r="CK128" s="39">
        <v>33.211218082598016</v>
      </c>
      <c r="CL128" s="39">
        <v>31.758731493886799</v>
      </c>
      <c r="CM128" s="39">
        <v>0</v>
      </c>
      <c r="CN128" s="23">
        <v>10.083520109999998</v>
      </c>
      <c r="CO128" s="23">
        <v>4.9784600499999998</v>
      </c>
      <c r="CP128" s="23">
        <v>5.2745667999999988</v>
      </c>
      <c r="CQ128" s="23">
        <v>6.4337428000000001</v>
      </c>
      <c r="CR128" s="23">
        <v>0</v>
      </c>
      <c r="CS128" s="39">
        <v>12.240257629142262</v>
      </c>
      <c r="CT128" s="39">
        <v>5.9364339277675624</v>
      </c>
      <c r="CU128" s="39">
        <v>6.2088041901134865</v>
      </c>
      <c r="CV128" s="39">
        <v>7.2333283551839997</v>
      </c>
      <c r="CW128" s="39">
        <v>0</v>
      </c>
      <c r="CX128" s="31">
        <v>68.85567189999999</v>
      </c>
      <c r="CY128" s="31">
        <v>30.349868269999995</v>
      </c>
      <c r="CZ128" s="31">
        <v>28.825367089999997</v>
      </c>
      <c r="DA128" s="31">
        <v>0</v>
      </c>
      <c r="DB128" s="31">
        <v>0</v>
      </c>
      <c r="DC128" s="39">
        <v>5.6094566415305893</v>
      </c>
      <c r="DD128" s="39">
        <v>2.380290020053248</v>
      </c>
      <c r="DE128" s="39">
        <v>2.1883556902947832</v>
      </c>
      <c r="DF128" s="39">
        <v>0</v>
      </c>
      <c r="DG128" s="39">
        <v>0</v>
      </c>
      <c r="DH128" s="39">
        <v>144.76094574464892</v>
      </c>
      <c r="DI128" s="39">
        <v>67.735253470652083</v>
      </c>
      <c r="DJ128" s="39">
        <v>61.840747761449414</v>
      </c>
      <c r="DK128" s="39">
        <v>70.534228290822</v>
      </c>
      <c r="DL128" s="39">
        <v>0</v>
      </c>
      <c r="DM128" s="24">
        <v>14900.379000000001</v>
      </c>
      <c r="DN128" s="24">
        <v>15203.989</v>
      </c>
      <c r="DO128" s="24">
        <v>15505.226000000001</v>
      </c>
      <c r="DP128" s="24">
        <v>15834.106</v>
      </c>
      <c r="DQ128" s="24">
        <v>16320.537</v>
      </c>
      <c r="DR128" s="24">
        <v>16665.409</v>
      </c>
      <c r="DS128" s="24">
        <v>15052.183999999999</v>
      </c>
      <c r="DT128" s="24">
        <v>15354.607500000002</v>
      </c>
      <c r="DU128" s="24">
        <v>15669.666000000001</v>
      </c>
      <c r="DV128" s="24">
        <v>15993.523999999999</v>
      </c>
      <c r="DW128" s="24">
        <v>0</v>
      </c>
      <c r="DX128" s="24">
        <v>18002</v>
      </c>
      <c r="DY128" s="24">
        <v>20488</v>
      </c>
      <c r="DZ128" s="24">
        <v>21190</v>
      </c>
      <c r="EA128" s="24">
        <v>21434</v>
      </c>
      <c r="EB128" s="28">
        <v>22145</v>
      </c>
      <c r="EC128" s="28">
        <v>22167</v>
      </c>
      <c r="ED128" s="24">
        <v>7795</v>
      </c>
      <c r="EE128" s="24">
        <v>8956</v>
      </c>
      <c r="EF128" s="24">
        <v>9261</v>
      </c>
      <c r="EG128" s="24">
        <v>9483</v>
      </c>
      <c r="EH128" s="24">
        <v>10475</v>
      </c>
      <c r="EI128" s="24">
        <v>10181</v>
      </c>
      <c r="EJ128" s="24">
        <v>10207</v>
      </c>
      <c r="EK128" s="24">
        <v>11532</v>
      </c>
      <c r="EL128" s="24">
        <v>11929</v>
      </c>
      <c r="EM128" s="24">
        <v>11951</v>
      </c>
      <c r="EN128" s="24">
        <v>11670</v>
      </c>
      <c r="EO128" s="24">
        <v>11986</v>
      </c>
      <c r="EP128" s="24">
        <v>0</v>
      </c>
      <c r="EQ128" s="24">
        <v>0</v>
      </c>
      <c r="ER128" s="24">
        <v>0</v>
      </c>
      <c r="ES128" s="24">
        <v>0</v>
      </c>
      <c r="ET128" s="24">
        <v>0</v>
      </c>
      <c r="EU128" s="24">
        <v>0</v>
      </c>
      <c r="EV128">
        <v>31.41</v>
      </c>
      <c r="EW128">
        <v>46.01</v>
      </c>
      <c r="EX128">
        <v>56.01</v>
      </c>
      <c r="EY128">
        <v>57.01</v>
      </c>
      <c r="EZ128">
        <v>55.38</v>
      </c>
      <c r="FA128">
        <v>55.04</v>
      </c>
      <c r="FB128">
        <v>11.8</v>
      </c>
      <c r="FC128">
        <v>7</v>
      </c>
      <c r="FD128">
        <v>67</v>
      </c>
      <c r="FE128">
        <v>19.97</v>
      </c>
      <c r="FF128">
        <v>1.887</v>
      </c>
      <c r="FG128">
        <v>20.289000000000001</v>
      </c>
      <c r="FH128" s="22" t="s">
        <v>341</v>
      </c>
      <c r="FI128" s="43">
        <v>1881.5254115827322</v>
      </c>
      <c r="FJ128" s="43">
        <v>1729.0144158659996</v>
      </c>
      <c r="FK128" s="43">
        <v>1718.5968935999999</v>
      </c>
      <c r="FL128" s="43">
        <v>1720.1483999999998</v>
      </c>
      <c r="FM128" s="43">
        <v>1780.11</v>
      </c>
      <c r="FN128" s="23">
        <v>65.541474350000016</v>
      </c>
      <c r="FO128" s="23">
        <v>66.350199300000014</v>
      </c>
      <c r="FP128" s="23">
        <v>31.055813799999999</v>
      </c>
      <c r="FQ128" s="23">
        <v>100.2328815</v>
      </c>
      <c r="FR128" s="23">
        <v>589.00654000000009</v>
      </c>
      <c r="FS128" s="23">
        <v>120.05149999999999</v>
      </c>
      <c r="FT128" s="23">
        <v>175.4298</v>
      </c>
      <c r="FU128" s="23">
        <v>328.52094152000001</v>
      </c>
      <c r="FV128" s="14">
        <v>654.54801435000013</v>
      </c>
      <c r="FW128" s="14">
        <v>186.40169930000002</v>
      </c>
      <c r="FX128" s="14">
        <v>206.48561380000001</v>
      </c>
      <c r="FY128" s="14">
        <v>428.75382302000003</v>
      </c>
      <c r="FZ128" s="102">
        <v>794.54756264551236</v>
      </c>
      <c r="GA128" s="102">
        <v>222.26981050456499</v>
      </c>
      <c r="GB128" s="102">
        <v>243.05858523956803</v>
      </c>
      <c r="GC128" s="102">
        <v>482.03934814492561</v>
      </c>
      <c r="GD128" s="102">
        <v>714.98759522478781</v>
      </c>
      <c r="GE128" s="102">
        <v>143.15225803195659</v>
      </c>
      <c r="GF128" s="102">
        <v>206.50212967456801</v>
      </c>
      <c r="GG128" s="102">
        <v>369.34952413210561</v>
      </c>
    </row>
    <row r="129" spans="1:189" x14ac:dyDescent="0.35">
      <c r="A129" t="e">
        <v>#REF!</v>
      </c>
      <c r="B129" s="22" t="s">
        <v>244</v>
      </c>
      <c r="C129" s="22" t="s">
        <v>234</v>
      </c>
      <c r="D129" s="22" t="s">
        <v>538</v>
      </c>
      <c r="E129" s="22" t="s">
        <v>453</v>
      </c>
      <c r="F129" s="22" t="s">
        <v>245</v>
      </c>
      <c r="G129" s="24">
        <v>58522.477744544405</v>
      </c>
      <c r="H129" s="24">
        <v>59898.4798212323</v>
      </c>
      <c r="I129" s="24">
        <v>62982.768371620798</v>
      </c>
      <c r="J129" s="24">
        <v>71811.075955078006</v>
      </c>
      <c r="K129" s="24">
        <v>70018.715016829301</v>
      </c>
      <c r="L129" s="24">
        <v>55294.253266121697</v>
      </c>
      <c r="M129" s="24">
        <v>58898.491240912401</v>
      </c>
      <c r="N129" s="24">
        <v>59921.923458284502</v>
      </c>
      <c r="O129" s="24">
        <v>64116.458097015406</v>
      </c>
      <c r="P129" s="24">
        <v>68438.760123059605</v>
      </c>
      <c r="Q129" s="43">
        <v>71087.547513174519</v>
      </c>
      <c r="R129" s="43">
        <v>75721.237691584145</v>
      </c>
      <c r="S129" s="43">
        <v>77036.985388343935</v>
      </c>
      <c r="T129" s="43">
        <v>82429.574361222447</v>
      </c>
      <c r="U129" s="43">
        <v>87986.423988324008</v>
      </c>
      <c r="V129" s="23">
        <v>2295.5403346288695</v>
      </c>
      <c r="W129" s="23">
        <v>2290.7873789492673</v>
      </c>
      <c r="X129" s="23">
        <v>2349.0698820041771</v>
      </c>
      <c r="Y129" s="23">
        <v>2613.3788930684045</v>
      </c>
      <c r="Z129" s="23">
        <v>2486.4121939424799</v>
      </c>
      <c r="AA129" s="23">
        <v>2168.9134421072822</v>
      </c>
      <c r="AB129" s="23">
        <v>2252.543316233036</v>
      </c>
      <c r="AC129" s="23">
        <v>2234.9094729700832</v>
      </c>
      <c r="AD129" s="23">
        <v>2333.3531222100578</v>
      </c>
      <c r="AE129" s="23">
        <v>2430.3069210478839</v>
      </c>
      <c r="AF129" s="39">
        <v>2788.4043686368168</v>
      </c>
      <c r="AG129" s="39">
        <v>2895.9208337172449</v>
      </c>
      <c r="AH129" s="39">
        <v>2873.2503644234121</v>
      </c>
      <c r="AI129" s="39">
        <v>2999.8117551530463</v>
      </c>
      <c r="AJ129" s="39">
        <v>3124.4577603770563</v>
      </c>
      <c r="AK129" s="23">
        <v>1809.3264614200004</v>
      </c>
      <c r="AL129" s="23">
        <v>1925.7152183799997</v>
      </c>
      <c r="AM129" s="23">
        <v>2283.6748171999998</v>
      </c>
      <c r="AN129" s="23">
        <v>2249.6209379799998</v>
      </c>
      <c r="AO129" s="23">
        <v>0</v>
      </c>
      <c r="AP129" s="39">
        <v>2196.3185258134158</v>
      </c>
      <c r="AQ129" s="39">
        <v>2296.2685334010766</v>
      </c>
      <c r="AR129" s="39">
        <v>2688.1619498852515</v>
      </c>
      <c r="AS129" s="39">
        <v>2529.2038281521541</v>
      </c>
      <c r="AT129" s="39">
        <v>0</v>
      </c>
      <c r="AU129" s="23">
        <v>3.0916778999999996</v>
      </c>
      <c r="AV129" s="23">
        <v>3.2149651100000005</v>
      </c>
      <c r="AW129" s="23">
        <v>3.6258726100000005</v>
      </c>
      <c r="AX129" s="23">
        <v>3.1326937699999995</v>
      </c>
      <c r="AY129" s="23">
        <v>0</v>
      </c>
      <c r="AZ129" s="23">
        <v>70.970710749999995</v>
      </c>
      <c r="BA129" s="23">
        <v>73.648017879999998</v>
      </c>
      <c r="BB129" s="23">
        <v>85.174278260000023</v>
      </c>
      <c r="BC129" s="23">
        <v>81.869148249999995</v>
      </c>
      <c r="BD129" s="23">
        <v>0</v>
      </c>
      <c r="BE129" s="39">
        <v>86.150448873685662</v>
      </c>
      <c r="BF129" s="39">
        <v>87.819644561708202</v>
      </c>
      <c r="BG129" s="39">
        <v>100.26044522757401</v>
      </c>
      <c r="BH129" s="39">
        <v>92.043845994509994</v>
      </c>
      <c r="BI129" s="39">
        <v>0</v>
      </c>
      <c r="BJ129" s="23">
        <v>20.628320429999999</v>
      </c>
      <c r="BK129" s="23">
        <v>22.245387149999996</v>
      </c>
      <c r="BL129" s="23">
        <v>31.308028980000007</v>
      </c>
      <c r="BM129" s="23">
        <v>26.900363919999997</v>
      </c>
      <c r="BN129" s="23">
        <v>0</v>
      </c>
      <c r="BO129" s="39">
        <v>25.040457475687891</v>
      </c>
      <c r="BP129" s="39">
        <v>26.525927633703624</v>
      </c>
      <c r="BQ129" s="39">
        <v>36.853343390251226</v>
      </c>
      <c r="BR129" s="39">
        <v>30.243541147977595</v>
      </c>
      <c r="BS129" s="39">
        <v>0</v>
      </c>
      <c r="BT129" s="23">
        <v>41.629057849999995</v>
      </c>
      <c r="BU129" s="23">
        <v>41.829233099999996</v>
      </c>
      <c r="BV129" s="23">
        <v>42.330212029999998</v>
      </c>
      <c r="BW129" s="23">
        <v>42.324933860000002</v>
      </c>
      <c r="BX129" s="23">
        <v>0</v>
      </c>
      <c r="BY129" s="39">
        <v>50.532987229046846</v>
      </c>
      <c r="BZ129" s="39">
        <v>49.878170368633953</v>
      </c>
      <c r="CA129" s="39">
        <v>49.827788287799549</v>
      </c>
      <c r="CB129" s="39">
        <v>47.585076640120796</v>
      </c>
      <c r="CC129" s="39">
        <v>0</v>
      </c>
      <c r="CD129" s="23">
        <v>8.7133329899999996</v>
      </c>
      <c r="CE129" s="23">
        <v>9.5733937599999983</v>
      </c>
      <c r="CF129" s="23">
        <v>11.536035299999998</v>
      </c>
      <c r="CG129" s="23">
        <v>12.643855240000001</v>
      </c>
      <c r="CH129" s="23">
        <v>0</v>
      </c>
      <c r="CI129" s="39">
        <v>10.577004800172354</v>
      </c>
      <c r="CJ129" s="39">
        <v>11.41554194469076</v>
      </c>
      <c r="CK129" s="39">
        <v>13.579311254136947</v>
      </c>
      <c r="CL129" s="39">
        <v>14.2152335692272</v>
      </c>
      <c r="CM129" s="39">
        <v>0</v>
      </c>
      <c r="CN129" s="23">
        <v>27.881071439999999</v>
      </c>
      <c r="CO129" s="23">
        <v>27.441592419999996</v>
      </c>
      <c r="CP129" s="23">
        <v>27.249012639999989</v>
      </c>
      <c r="CQ129" s="23">
        <v>26.479208340000003</v>
      </c>
      <c r="CR129" s="23">
        <v>0</v>
      </c>
      <c r="CS129" s="39">
        <v>33.844480268718428</v>
      </c>
      <c r="CT129" s="39">
        <v>32.722006129999407</v>
      </c>
      <c r="CU129" s="39">
        <v>32.075389367651447</v>
      </c>
      <c r="CV129" s="39">
        <v>29.770044352495201</v>
      </c>
      <c r="CW129" s="39">
        <v>0</v>
      </c>
      <c r="CX129" s="31">
        <v>259.44560389999998</v>
      </c>
      <c r="CY129" s="31">
        <v>170.32156832999996</v>
      </c>
      <c r="CZ129" s="31">
        <v>560.80766641000014</v>
      </c>
      <c r="DA129" s="31">
        <v>0</v>
      </c>
      <c r="DB129" s="31">
        <v>0</v>
      </c>
      <c r="DC129" s="39">
        <v>12.512201899198129</v>
      </c>
      <c r="DD129" s="39">
        <v>7.8665734640722373</v>
      </c>
      <c r="DE129" s="39">
        <v>24.93198851305004</v>
      </c>
      <c r="DF129" s="39">
        <v>0</v>
      </c>
      <c r="DG129" s="39">
        <v>0</v>
      </c>
      <c r="DH129" s="39">
        <v>98.662650772883794</v>
      </c>
      <c r="DI129" s="39">
        <v>95.686218025780434</v>
      </c>
      <c r="DJ129" s="39">
        <v>125.19243374062405</v>
      </c>
      <c r="DK129" s="39">
        <v>92.043845994509994</v>
      </c>
      <c r="DL129" s="39">
        <v>0</v>
      </c>
      <c r="DM129" s="24">
        <v>25170.449000000001</v>
      </c>
      <c r="DN129" s="24">
        <v>25817.527999999998</v>
      </c>
      <c r="DO129" s="24">
        <v>26477.574000000001</v>
      </c>
      <c r="DP129" s="24">
        <v>27146.007000000001</v>
      </c>
      <c r="DQ129" s="24">
        <v>28160.543000000001</v>
      </c>
      <c r="DR129" s="24">
        <v>28873.034</v>
      </c>
      <c r="DS129" s="24">
        <v>25493.988499999999</v>
      </c>
      <c r="DT129" s="24">
        <v>26147.550999999999</v>
      </c>
      <c r="DU129" s="24">
        <v>26811.790499999996</v>
      </c>
      <c r="DV129" s="24">
        <v>27478.249</v>
      </c>
      <c r="DW129" s="24">
        <v>0</v>
      </c>
      <c r="DX129" s="24">
        <v>2006</v>
      </c>
      <c r="DY129" s="24">
        <v>2171</v>
      </c>
      <c r="DZ129" s="24">
        <v>2310</v>
      </c>
      <c r="EA129" s="24">
        <v>4478</v>
      </c>
      <c r="EB129" s="28">
        <v>5812</v>
      </c>
      <c r="EC129" s="28">
        <v>21302</v>
      </c>
      <c r="ED129" s="24">
        <v>1808</v>
      </c>
      <c r="EE129" s="24">
        <v>2020</v>
      </c>
      <c r="EF129" s="24">
        <v>2086</v>
      </c>
      <c r="EG129" s="24">
        <v>4349</v>
      </c>
      <c r="EH129" s="24">
        <v>2251</v>
      </c>
      <c r="EI129" s="24">
        <v>2293</v>
      </c>
      <c r="EJ129" s="24">
        <v>198</v>
      </c>
      <c r="EK129" s="24">
        <v>151</v>
      </c>
      <c r="EL129" s="24">
        <v>224</v>
      </c>
      <c r="EM129" s="24">
        <v>129</v>
      </c>
      <c r="EN129" s="24">
        <v>3561</v>
      </c>
      <c r="EO129" s="24">
        <v>19009</v>
      </c>
      <c r="EP129" s="24">
        <v>0</v>
      </c>
      <c r="EQ129" s="24">
        <v>0</v>
      </c>
      <c r="ER129" s="24">
        <v>0</v>
      </c>
      <c r="ES129" s="24">
        <v>0</v>
      </c>
      <c r="ET129" s="24">
        <v>0</v>
      </c>
      <c r="EU129" s="24">
        <v>0</v>
      </c>
      <c r="EV129">
        <v>24.78</v>
      </c>
      <c r="EW129">
        <v>33.35</v>
      </c>
      <c r="EX129">
        <v>42.94</v>
      </c>
      <c r="EY129">
        <v>44.43</v>
      </c>
      <c r="EZ129">
        <v>40.880000000000003</v>
      </c>
      <c r="FA129">
        <v>42.78</v>
      </c>
      <c r="FB129">
        <v>8.3000000000000007</v>
      </c>
      <c r="FC129">
        <v>0.6</v>
      </c>
      <c r="FD129">
        <v>53</v>
      </c>
      <c r="FE129">
        <v>4</v>
      </c>
      <c r="FF129">
        <v>1.5960000000000001</v>
      </c>
      <c r="FG129">
        <v>6.4480000000000004</v>
      </c>
      <c r="FH129" s="22" t="s">
        <v>245</v>
      </c>
      <c r="FI129" s="43">
        <v>2621.9967025927108</v>
      </c>
      <c r="FJ129" s="43">
        <v>2718.7261159823993</v>
      </c>
      <c r="FK129" s="43">
        <v>2695.6074564</v>
      </c>
      <c r="FL129" s="43">
        <v>2776.9715999999999</v>
      </c>
      <c r="FM129" s="43">
        <v>2727.4199999999996</v>
      </c>
      <c r="FN129" s="23">
        <v>87.60747533</v>
      </c>
      <c r="FO129" s="23">
        <v>90.790458060000006</v>
      </c>
      <c r="FP129" s="23">
        <v>157.45737531999998</v>
      </c>
      <c r="FQ129" s="23">
        <v>212.26487327000004</v>
      </c>
      <c r="FR129" s="23">
        <v>525.89816375000009</v>
      </c>
      <c r="FS129" s="23">
        <v>581.66239500999995</v>
      </c>
      <c r="FT129" s="23">
        <v>839.42431400999976</v>
      </c>
      <c r="FU129" s="23">
        <v>739.17489795999995</v>
      </c>
      <c r="FV129" s="14">
        <v>613.50563908000004</v>
      </c>
      <c r="FW129" s="14">
        <v>672.45285306999995</v>
      </c>
      <c r="FX129" s="14">
        <v>996.88168932999974</v>
      </c>
      <c r="FY129" s="14">
        <v>951.43977123000002</v>
      </c>
      <c r="FZ129" s="102">
        <v>744.72674198601567</v>
      </c>
      <c r="GA129" s="102">
        <v>801.84874272293166</v>
      </c>
      <c r="GB129" s="102">
        <v>1173.450530526889</v>
      </c>
      <c r="GC129" s="102">
        <v>1069.6847059984643</v>
      </c>
      <c r="GD129" s="102">
        <v>638.38113483891743</v>
      </c>
      <c r="GE129" s="102">
        <v>693.58804561340241</v>
      </c>
      <c r="GF129" s="102">
        <v>988.10412223965523</v>
      </c>
      <c r="GG129" s="102">
        <v>831.0395542784687</v>
      </c>
    </row>
    <row r="130" spans="1:189" x14ac:dyDescent="0.35">
      <c r="A130" t="e">
        <v>#REF!</v>
      </c>
      <c r="B130" s="22" t="s">
        <v>292</v>
      </c>
      <c r="C130" s="22" t="s">
        <v>234</v>
      </c>
      <c r="D130" s="22" t="s">
        <v>540</v>
      </c>
      <c r="E130" s="22" t="s">
        <v>458</v>
      </c>
      <c r="F130" s="22" t="s">
        <v>293</v>
      </c>
      <c r="G130" s="24">
        <v>127341.14758181799</v>
      </c>
      <c r="H130" s="24">
        <v>128920.266409458</v>
      </c>
      <c r="I130" s="24">
        <v>121353.64505714399</v>
      </c>
      <c r="J130" s="24">
        <v>141817.79708346797</v>
      </c>
      <c r="K130" s="24">
        <v>130912.55882984</v>
      </c>
      <c r="L130" s="24">
        <v>120177.639735159</v>
      </c>
      <c r="M130" s="24">
        <v>123651.944968713</v>
      </c>
      <c r="N130" s="24">
        <v>114775.95185221299</v>
      </c>
      <c r="O130" s="24">
        <v>123982.113010809</v>
      </c>
      <c r="P130" s="24">
        <v>125542.48243560201</v>
      </c>
      <c r="Q130" s="43">
        <v>154503.10240338463</v>
      </c>
      <c r="R130" s="43">
        <v>158969.74809940063</v>
      </c>
      <c r="S130" s="43">
        <v>147558.56981005758</v>
      </c>
      <c r="T130" s="43">
        <v>159394.21963113232</v>
      </c>
      <c r="U130" s="43">
        <v>161400.26599347717</v>
      </c>
      <c r="V130" s="23">
        <v>3492.67260742188</v>
      </c>
      <c r="W130" s="23">
        <v>3498.58276367188</v>
      </c>
      <c r="X130" s="23">
        <v>3258.26904296875</v>
      </c>
      <c r="Y130" s="23">
        <v>3767.52490234375</v>
      </c>
      <c r="Z130" s="23">
        <v>3441.99145507813</v>
      </c>
      <c r="AA130" s="23">
        <v>3296.19409179688</v>
      </c>
      <c r="AB130" s="23">
        <v>3355.61328125</v>
      </c>
      <c r="AC130" s="23">
        <v>3081.662109375</v>
      </c>
      <c r="AD130" s="23">
        <v>3293.703125</v>
      </c>
      <c r="AE130" s="23">
        <v>3300.7998046875</v>
      </c>
      <c r="AF130" s="39">
        <v>4237.661967972007</v>
      </c>
      <c r="AG130" s="39">
        <v>4314.0526271082063</v>
      </c>
      <c r="AH130" s="39">
        <v>3961.8547801958625</v>
      </c>
      <c r="AI130" s="39">
        <v>4234.4595244979137</v>
      </c>
      <c r="AJ130" s="39">
        <v>4243.583177041749</v>
      </c>
      <c r="AK130" s="23">
        <v>6297.2314444699987</v>
      </c>
      <c r="AL130" s="23">
        <v>6434.7956160000003</v>
      </c>
      <c r="AM130" s="23">
        <v>7084.6884299899993</v>
      </c>
      <c r="AN130" s="23">
        <v>8198.1832611800019</v>
      </c>
      <c r="AO130" s="23">
        <v>0</v>
      </c>
      <c r="AP130" s="39">
        <v>7644.1296679923471</v>
      </c>
      <c r="AQ130" s="39">
        <v>7673.0030229071281</v>
      </c>
      <c r="AR130" s="39">
        <v>8339.536662948407</v>
      </c>
      <c r="AS130" s="39">
        <v>9217.0534768794514</v>
      </c>
      <c r="AT130" s="39">
        <v>0</v>
      </c>
      <c r="AU130" s="23">
        <v>4.9451665900000004</v>
      </c>
      <c r="AV130" s="23">
        <v>4.9912986799999999</v>
      </c>
      <c r="AW130" s="23">
        <v>5.83834505</v>
      </c>
      <c r="AX130" s="23">
        <v>5.7383494399999995</v>
      </c>
      <c r="AY130" s="23">
        <v>0</v>
      </c>
      <c r="AZ130" s="23">
        <v>175.27603149000001</v>
      </c>
      <c r="BA130" s="23">
        <v>177.24557494999996</v>
      </c>
      <c r="BB130" s="23">
        <v>193.10235595999998</v>
      </c>
      <c r="BC130" s="23">
        <v>221.11485291</v>
      </c>
      <c r="BD130" s="23">
        <v>0</v>
      </c>
      <c r="BE130" s="39">
        <v>212.76535954181304</v>
      </c>
      <c r="BF130" s="39">
        <v>211.35183050828101</v>
      </c>
      <c r="BG130" s="39">
        <v>227.3048692463681</v>
      </c>
      <c r="BH130" s="39">
        <v>248.59500682965478</v>
      </c>
      <c r="BI130" s="39">
        <v>0</v>
      </c>
      <c r="BJ130" s="23">
        <v>70.445679229999968</v>
      </c>
      <c r="BK130" s="23">
        <v>71.853528979999993</v>
      </c>
      <c r="BL130" s="23">
        <v>81.550771229999981</v>
      </c>
      <c r="BM130" s="23">
        <v>85.91186974</v>
      </c>
      <c r="BN130" s="23">
        <v>0</v>
      </c>
      <c r="BO130" s="39">
        <v>85.513119746742461</v>
      </c>
      <c r="BP130" s="39">
        <v>85.679853405010604</v>
      </c>
      <c r="BQ130" s="39">
        <v>95.995138429152206</v>
      </c>
      <c r="BR130" s="39">
        <v>96.588996911287197</v>
      </c>
      <c r="BS130" s="39">
        <v>0</v>
      </c>
      <c r="BT130" s="23">
        <v>104.51275472</v>
      </c>
      <c r="BU130" s="23">
        <v>104.08644978999999</v>
      </c>
      <c r="BV130" s="23">
        <v>107.60020387</v>
      </c>
      <c r="BW130" s="23">
        <v>127.19197154999998</v>
      </c>
      <c r="BX130" s="23">
        <v>0</v>
      </c>
      <c r="BY130" s="39">
        <v>126.86671215496332</v>
      </c>
      <c r="BZ130" s="39">
        <v>124.11515322980864</v>
      </c>
      <c r="CA130" s="39">
        <v>126.65847679569089</v>
      </c>
      <c r="CB130" s="39">
        <v>142.99938977423398</v>
      </c>
      <c r="CC130" s="39">
        <v>0</v>
      </c>
      <c r="CD130" s="23">
        <v>0.31760004999999997</v>
      </c>
      <c r="CE130" s="23">
        <v>1.30560202</v>
      </c>
      <c r="CF130" s="23">
        <v>3.9513830299999997</v>
      </c>
      <c r="CG130" s="23">
        <v>8.0110101999999994</v>
      </c>
      <c r="CH130" s="23">
        <v>0</v>
      </c>
      <c r="CI130" s="39">
        <v>0.38553068696448145</v>
      </c>
      <c r="CJ130" s="39">
        <v>1.5568308372163926</v>
      </c>
      <c r="CK130" s="39">
        <v>4.6512565758779143</v>
      </c>
      <c r="CL130" s="39">
        <v>9.0066185476559983</v>
      </c>
      <c r="CM130" s="39">
        <v>0</v>
      </c>
      <c r="CN130" s="23">
        <v>82.353927929999983</v>
      </c>
      <c r="CO130" s="23">
        <v>81.728531300000014</v>
      </c>
      <c r="CP130" s="23">
        <v>84.373168760000013</v>
      </c>
      <c r="CQ130" s="23">
        <v>98.962736270000008</v>
      </c>
      <c r="CR130" s="23">
        <v>0</v>
      </c>
      <c r="CS130" s="39">
        <v>99.968392350934124</v>
      </c>
      <c r="CT130" s="39">
        <v>97.455040555348688</v>
      </c>
      <c r="CU130" s="39">
        <v>99.317442283646983</v>
      </c>
      <c r="CV130" s="39">
        <v>111.2618251336356</v>
      </c>
      <c r="CW130" s="39">
        <v>0</v>
      </c>
      <c r="CX130" s="31">
        <v>211.19053375999997</v>
      </c>
      <c r="CY130" s="31">
        <v>0</v>
      </c>
      <c r="CZ130" s="31">
        <v>0</v>
      </c>
      <c r="DA130" s="31">
        <v>0</v>
      </c>
      <c r="DB130" s="31">
        <v>0</v>
      </c>
      <c r="DC130" s="39">
        <v>7.1739516237159728</v>
      </c>
      <c r="DD130" s="39">
        <v>0</v>
      </c>
      <c r="DE130" s="39">
        <v>0</v>
      </c>
      <c r="DF130" s="39">
        <v>0</v>
      </c>
      <c r="DG130" s="39">
        <v>0</v>
      </c>
      <c r="DH130" s="39">
        <v>219.93931116552901</v>
      </c>
      <c r="DI130" s="39">
        <v>211.35183050828101</v>
      </c>
      <c r="DJ130" s="39">
        <v>227.3048692463681</v>
      </c>
      <c r="DK130" s="39">
        <v>248.59500682965478</v>
      </c>
      <c r="DL130" s="39">
        <v>0</v>
      </c>
      <c r="DM130" s="24">
        <v>35735.050000000003</v>
      </c>
      <c r="DN130" s="24">
        <v>36119.972000000002</v>
      </c>
      <c r="DO130" s="24">
        <v>36488.843000000001</v>
      </c>
      <c r="DP130" s="24">
        <v>36888.699999999997</v>
      </c>
      <c r="DQ130" s="24">
        <v>37457.97</v>
      </c>
      <c r="DR130" s="24">
        <v>37840.044000000002</v>
      </c>
      <c r="DS130" s="24">
        <v>35927.510999999999</v>
      </c>
      <c r="DT130" s="24">
        <v>36304.407500000001</v>
      </c>
      <c r="DU130" s="24">
        <v>36688.771499999995</v>
      </c>
      <c r="DV130" s="24">
        <v>37076.584500000004</v>
      </c>
      <c r="DW130" s="24">
        <v>0</v>
      </c>
      <c r="DX130" s="24">
        <v>7761</v>
      </c>
      <c r="DY130" s="24">
        <v>9721</v>
      </c>
      <c r="DZ130" s="24">
        <v>13516</v>
      </c>
      <c r="EA130" s="24">
        <v>18228</v>
      </c>
      <c r="EB130" s="28">
        <v>18066</v>
      </c>
      <c r="EC130" s="28">
        <v>19484</v>
      </c>
      <c r="ED130" s="24">
        <v>5932</v>
      </c>
      <c r="EE130" s="24">
        <v>6642</v>
      </c>
      <c r="EF130" s="24">
        <v>6505</v>
      </c>
      <c r="EG130" s="24">
        <v>7272</v>
      </c>
      <c r="EH130" s="24">
        <v>7907</v>
      </c>
      <c r="EI130" s="24">
        <v>8244</v>
      </c>
      <c r="EJ130" s="24">
        <v>1829</v>
      </c>
      <c r="EK130" s="24">
        <v>3079</v>
      </c>
      <c r="EL130" s="24">
        <v>7011</v>
      </c>
      <c r="EM130" s="24">
        <v>10956</v>
      </c>
      <c r="EN130" s="24">
        <v>10159</v>
      </c>
      <c r="EO130" s="24">
        <v>11240</v>
      </c>
      <c r="EP130" s="24">
        <v>0</v>
      </c>
      <c r="EQ130" s="24">
        <v>0</v>
      </c>
      <c r="ER130" s="24">
        <v>0</v>
      </c>
      <c r="ES130" s="24">
        <v>0</v>
      </c>
      <c r="ET130" s="24">
        <v>0</v>
      </c>
      <c r="EU130" s="24">
        <v>0</v>
      </c>
      <c r="EV130">
        <v>51.03</v>
      </c>
      <c r="EW130">
        <v>58.01</v>
      </c>
      <c r="EX130">
        <v>64.7</v>
      </c>
      <c r="EY130">
        <v>68.75</v>
      </c>
      <c r="EZ130">
        <v>68.44</v>
      </c>
      <c r="FA130">
        <v>69.45</v>
      </c>
      <c r="FB130">
        <v>8.1999999999999993</v>
      </c>
      <c r="FC130">
        <v>0.9</v>
      </c>
      <c r="FD130">
        <v>73</v>
      </c>
      <c r="FE130">
        <v>7.34</v>
      </c>
      <c r="FF130">
        <v>7.319</v>
      </c>
      <c r="FG130">
        <v>13.907999999999999</v>
      </c>
      <c r="FH130" s="22" t="s">
        <v>293</v>
      </c>
      <c r="FI130" s="43">
        <v>4102.9392846126675</v>
      </c>
      <c r="FJ130" s="43">
        <v>4173.483072779999</v>
      </c>
      <c r="FK130" s="43">
        <v>3837.4149815999999</v>
      </c>
      <c r="FL130" s="43">
        <v>4069.8935999999999</v>
      </c>
      <c r="FM130" s="43">
        <v>3820.47</v>
      </c>
      <c r="FN130" s="23">
        <v>11.410579410000002</v>
      </c>
      <c r="FO130" s="23">
        <v>40.658470760000007</v>
      </c>
      <c r="FP130" s="23">
        <v>137.54280693000004</v>
      </c>
      <c r="FQ130" s="23">
        <v>277.96417851999996</v>
      </c>
      <c r="FR130" s="23">
        <v>2530.9379153299997</v>
      </c>
      <c r="FS130" s="23">
        <v>2608.5997963399996</v>
      </c>
      <c r="FT130" s="23">
        <v>2991.9976114600004</v>
      </c>
      <c r="FU130" s="23">
        <v>3185.3186979499997</v>
      </c>
      <c r="FV130" s="14">
        <v>2542.3484947399998</v>
      </c>
      <c r="FW130" s="14">
        <v>2649.2582670999996</v>
      </c>
      <c r="FX130" s="14">
        <v>3129.5404183900005</v>
      </c>
      <c r="FY130" s="14">
        <v>3463.2828764699998</v>
      </c>
      <c r="FZ130" s="102">
        <v>3086.1247083563985</v>
      </c>
      <c r="GA130" s="102">
        <v>3159.0384380469491</v>
      </c>
      <c r="GB130" s="102">
        <v>3683.8482475621227</v>
      </c>
      <c r="GC130" s="102">
        <v>3893.6996723576913</v>
      </c>
      <c r="GD130" s="102">
        <v>3072.2735502139481</v>
      </c>
      <c r="GE130" s="102">
        <v>3110.556312480669</v>
      </c>
      <c r="GF130" s="102">
        <v>3521.943699119025</v>
      </c>
      <c r="GG130" s="102">
        <v>3581.1901057312252</v>
      </c>
    </row>
    <row r="131" spans="1:189" x14ac:dyDescent="0.35">
      <c r="A131" t="e">
        <v>#REF!</v>
      </c>
      <c r="B131" s="22" t="s">
        <v>240</v>
      </c>
      <c r="C131" s="22" t="s">
        <v>234</v>
      </c>
      <c r="D131" s="22" t="s">
        <v>536</v>
      </c>
      <c r="E131" s="22" t="s">
        <v>458</v>
      </c>
      <c r="F131" s="22" t="s">
        <v>241</v>
      </c>
      <c r="G131" s="24">
        <v>40287.647930535502</v>
      </c>
      <c r="H131" s="24">
        <v>40895.322850940698</v>
      </c>
      <c r="I131" s="24">
        <v>36629.843806078105</v>
      </c>
      <c r="J131" s="24">
        <v>40406.111695179003</v>
      </c>
      <c r="K131" s="24">
        <v>44008.282877960599</v>
      </c>
      <c r="L131" s="24">
        <v>37364.958928441498</v>
      </c>
      <c r="M131" s="24">
        <v>38193.2300802463</v>
      </c>
      <c r="N131" s="24">
        <v>34855.949803364405</v>
      </c>
      <c r="O131" s="24">
        <v>36986.126812542505</v>
      </c>
      <c r="P131" s="24">
        <v>38319.728331377897</v>
      </c>
      <c r="Q131" s="43">
        <v>48037.23960914433</v>
      </c>
      <c r="R131" s="43">
        <v>49102.083808673306</v>
      </c>
      <c r="S131" s="43">
        <v>44811.6005082509</v>
      </c>
      <c r="T131" s="43">
        <v>47550.204439162459</v>
      </c>
      <c r="U131" s="43">
        <v>49264.712832604084</v>
      </c>
      <c r="V131" s="23">
        <v>3471.0069506501045</v>
      </c>
      <c r="W131" s="23">
        <v>3472.3808313644208</v>
      </c>
      <c r="X131" s="23">
        <v>3068.8125551645621</v>
      </c>
      <c r="Y131" s="23">
        <v>3345.023002261938</v>
      </c>
      <c r="Z131" s="23">
        <v>3600.1216348642674</v>
      </c>
      <c r="AA131" s="23">
        <v>3219.200891920927</v>
      </c>
      <c r="AB131" s="23">
        <v>3242.9488453222407</v>
      </c>
      <c r="AC131" s="23">
        <v>2920.1974473339392</v>
      </c>
      <c r="AD131" s="23">
        <v>3061.8992959743991</v>
      </c>
      <c r="AE131" s="23">
        <v>3134.766320932803</v>
      </c>
      <c r="AF131" s="39">
        <v>4138.6777619998002</v>
      </c>
      <c r="AG131" s="39">
        <v>4169.2086701148191</v>
      </c>
      <c r="AH131" s="39">
        <v>3754.2721444506915</v>
      </c>
      <c r="AI131" s="39">
        <v>3936.4472585525605</v>
      </c>
      <c r="AJ131" s="39">
        <v>4030.1267603616193</v>
      </c>
      <c r="AK131" s="23">
        <v>2660.5974696999997</v>
      </c>
      <c r="AL131" s="23">
        <v>2816.8443605299999</v>
      </c>
      <c r="AM131" s="23">
        <v>2938.6563291400007</v>
      </c>
      <c r="AN131" s="23">
        <v>3297.2034415699991</v>
      </c>
      <c r="AO131" s="23">
        <v>0</v>
      </c>
      <c r="AP131" s="39">
        <v>3229.6656446666243</v>
      </c>
      <c r="AQ131" s="39">
        <v>3358.8720735222159</v>
      </c>
      <c r="AR131" s="39">
        <v>3459.1545469986195</v>
      </c>
      <c r="AS131" s="39">
        <v>3706.9798852883182</v>
      </c>
      <c r="AT131" s="39">
        <v>0</v>
      </c>
      <c r="AU131" s="23">
        <v>6.6039943700000006</v>
      </c>
      <c r="AV131" s="23">
        <v>6.8879299199999995</v>
      </c>
      <c r="AW131" s="23">
        <v>8.0225811</v>
      </c>
      <c r="AX131" s="23">
        <v>8.15972805</v>
      </c>
      <c r="AY131" s="23">
        <v>0</v>
      </c>
      <c r="AZ131" s="23">
        <v>229.22540282999998</v>
      </c>
      <c r="BA131" s="23">
        <v>239.17544556000001</v>
      </c>
      <c r="BB131" s="23">
        <v>246.19775390999993</v>
      </c>
      <c r="BC131" s="23">
        <v>272.95922852000001</v>
      </c>
      <c r="BD131" s="23">
        <v>0</v>
      </c>
      <c r="BE131" s="39">
        <v>278.25381961608599</v>
      </c>
      <c r="BF131" s="39">
        <v>285.19847813407836</v>
      </c>
      <c r="BG131" s="39">
        <v>289.80458567193364</v>
      </c>
      <c r="BH131" s="39">
        <v>306.88260144046558</v>
      </c>
      <c r="BI131" s="39">
        <v>0</v>
      </c>
      <c r="BJ131" s="23">
        <v>166.53904843999996</v>
      </c>
      <c r="BK131" s="23">
        <v>170.02942308999997</v>
      </c>
      <c r="BL131" s="23">
        <v>178.06420011000003</v>
      </c>
      <c r="BM131" s="23">
        <v>196.77195963</v>
      </c>
      <c r="BN131" s="23">
        <v>0</v>
      </c>
      <c r="BO131" s="39">
        <v>202.15964623268871</v>
      </c>
      <c r="BP131" s="39">
        <v>202.74711975447531</v>
      </c>
      <c r="BQ131" s="39">
        <v>209.60313778795538</v>
      </c>
      <c r="BR131" s="39">
        <v>221.22677877281637</v>
      </c>
      <c r="BS131" s="39">
        <v>0</v>
      </c>
      <c r="BT131" s="23">
        <v>58.951423039999995</v>
      </c>
      <c r="BU131" s="23">
        <v>66.434449189999995</v>
      </c>
      <c r="BV131" s="23">
        <v>61.337761369999996</v>
      </c>
      <c r="BW131" s="23">
        <v>72.206936909999996</v>
      </c>
      <c r="BX131" s="23">
        <v>0</v>
      </c>
      <c r="BY131" s="39">
        <v>71.560387418531448</v>
      </c>
      <c r="BZ131" s="39">
        <v>79.21801404112226</v>
      </c>
      <c r="CA131" s="39">
        <v>72.201976815657588</v>
      </c>
      <c r="CB131" s="39">
        <v>81.180815029174795</v>
      </c>
      <c r="CC131" s="39">
        <v>0</v>
      </c>
      <c r="CD131" s="23">
        <v>3.7349339099999996</v>
      </c>
      <c r="CE131" s="23">
        <v>2.7115653600000003</v>
      </c>
      <c r="CF131" s="23">
        <v>6.79579749</v>
      </c>
      <c r="CG131" s="23">
        <v>3.9803375500000002</v>
      </c>
      <c r="CH131" s="23">
        <v>0</v>
      </c>
      <c r="CI131" s="39">
        <v>4.533789072417453</v>
      </c>
      <c r="CJ131" s="39">
        <v>3.2333348944847446</v>
      </c>
      <c r="CK131" s="39">
        <v>7.9994770245538884</v>
      </c>
      <c r="CL131" s="39">
        <v>4.475013900714</v>
      </c>
      <c r="CM131" s="39">
        <v>0</v>
      </c>
      <c r="CN131" s="23">
        <v>50.677770750000001</v>
      </c>
      <c r="CO131" s="23">
        <v>57.382011200000001</v>
      </c>
      <c r="CP131" s="23">
        <v>51.451380170000007</v>
      </c>
      <c r="CQ131" s="23">
        <v>62.065132980000001</v>
      </c>
      <c r="CR131" s="23">
        <v>0</v>
      </c>
      <c r="CS131" s="39">
        <v>61.517105463541355</v>
      </c>
      <c r="CT131" s="39">
        <v>68.423672121506385</v>
      </c>
      <c r="CU131" s="39">
        <v>60.564508309311407</v>
      </c>
      <c r="CV131" s="39">
        <v>69.778587706754394</v>
      </c>
      <c r="CW131" s="39">
        <v>0</v>
      </c>
      <c r="CX131" s="31">
        <v>315.76994280000002</v>
      </c>
      <c r="CY131" s="31">
        <v>339.32462762000006</v>
      </c>
      <c r="CZ131" s="31">
        <v>0</v>
      </c>
      <c r="DA131" s="31">
        <v>0</v>
      </c>
      <c r="DB131" s="31">
        <v>0</v>
      </c>
      <c r="DC131" s="39">
        <v>33.268953235341662</v>
      </c>
      <c r="DD131" s="39">
        <v>34.605623202181349</v>
      </c>
      <c r="DE131" s="39">
        <v>0</v>
      </c>
      <c r="DF131" s="39">
        <v>0</v>
      </c>
      <c r="DG131" s="39">
        <v>0</v>
      </c>
      <c r="DH131" s="39">
        <v>311.52277285142765</v>
      </c>
      <c r="DI131" s="39">
        <v>319.80410133625969</v>
      </c>
      <c r="DJ131" s="39">
        <v>289.80458567193364</v>
      </c>
      <c r="DK131" s="39">
        <v>306.88260144046558</v>
      </c>
      <c r="DL131" s="39">
        <v>0</v>
      </c>
      <c r="DM131" s="24">
        <v>11521.527</v>
      </c>
      <c r="DN131" s="24">
        <v>11692.282999999999</v>
      </c>
      <c r="DO131" s="24">
        <v>11862.346</v>
      </c>
      <c r="DP131" s="24">
        <v>12009.977999999999</v>
      </c>
      <c r="DQ131" s="24">
        <v>12224.11</v>
      </c>
      <c r="DR131" s="24">
        <v>12388.571</v>
      </c>
      <c r="DS131" s="24">
        <v>11606.905000000001</v>
      </c>
      <c r="DT131" s="24">
        <v>11777.314499999999</v>
      </c>
      <c r="DU131" s="24">
        <v>11936.162</v>
      </c>
      <c r="DV131" s="24">
        <v>12079.472</v>
      </c>
      <c r="DW131" s="24">
        <v>0</v>
      </c>
      <c r="DX131" s="24">
        <v>836</v>
      </c>
      <c r="DY131" s="24">
        <v>6577</v>
      </c>
      <c r="DZ131" s="24">
        <v>10830</v>
      </c>
      <c r="EA131" s="24">
        <v>12948</v>
      </c>
      <c r="EB131" s="28">
        <v>14708</v>
      </c>
      <c r="EC131" s="28">
        <v>16605</v>
      </c>
      <c r="ED131" s="24">
        <v>802</v>
      </c>
      <c r="EE131" s="24">
        <v>863</v>
      </c>
      <c r="EF131" s="24">
        <v>1116</v>
      </c>
      <c r="EG131" s="24">
        <v>1116</v>
      </c>
      <c r="EH131" s="24">
        <v>1116</v>
      </c>
      <c r="EI131" s="24">
        <v>1116</v>
      </c>
      <c r="EJ131" s="24">
        <v>34</v>
      </c>
      <c r="EK131" s="24">
        <v>242</v>
      </c>
      <c r="EL131" s="24">
        <v>157</v>
      </c>
      <c r="EM131" s="24">
        <v>27</v>
      </c>
      <c r="EN131" s="24">
        <v>61</v>
      </c>
      <c r="EO131" s="24">
        <v>61</v>
      </c>
      <c r="EP131" s="24">
        <v>0</v>
      </c>
      <c r="EQ131" s="24">
        <v>5472</v>
      </c>
      <c r="ER131" s="24">
        <v>9557</v>
      </c>
      <c r="ES131" s="24">
        <v>11805</v>
      </c>
      <c r="ET131" s="24">
        <v>13531</v>
      </c>
      <c r="EU131" s="24">
        <v>15428</v>
      </c>
      <c r="EV131">
        <v>38.979999999999997</v>
      </c>
      <c r="EW131">
        <v>47.46</v>
      </c>
      <c r="EX131">
        <v>60.25</v>
      </c>
      <c r="EY131">
        <v>64.010000000000005</v>
      </c>
      <c r="EZ131">
        <v>65.09</v>
      </c>
      <c r="FA131">
        <v>65.06</v>
      </c>
      <c r="FB131">
        <v>5.7</v>
      </c>
      <c r="FC131">
        <v>1.2</v>
      </c>
      <c r="FD131">
        <v>70</v>
      </c>
      <c r="FE131">
        <v>13.52</v>
      </c>
      <c r="FF131">
        <v>10.081</v>
      </c>
      <c r="FG131">
        <v>15.259</v>
      </c>
      <c r="FH131" s="22" t="s">
        <v>241</v>
      </c>
      <c r="FI131" s="43">
        <v>3993.6894220046379</v>
      </c>
      <c r="FJ131" s="43">
        <v>4101.9376486751989</v>
      </c>
      <c r="FK131" s="43">
        <v>3672.6180192000002</v>
      </c>
      <c r="FL131" s="43">
        <v>3698.8811999999998</v>
      </c>
      <c r="FM131" s="43">
        <v>3633.0899999999997</v>
      </c>
      <c r="FN131" s="23">
        <v>5.0277132999999994</v>
      </c>
      <c r="FO131" s="23">
        <v>3.9722652900000002</v>
      </c>
      <c r="FP131" s="23">
        <v>64.138283700000017</v>
      </c>
      <c r="FQ131" s="23">
        <v>24.449329869999996</v>
      </c>
      <c r="FR131" s="23">
        <v>1933.0029140799998</v>
      </c>
      <c r="FS131" s="23">
        <v>2002.4899899999996</v>
      </c>
      <c r="FT131" s="23">
        <v>2125.4031389700003</v>
      </c>
      <c r="FU131" s="23">
        <v>2376.9013766799999</v>
      </c>
      <c r="FV131" s="14">
        <v>1938.0306273799997</v>
      </c>
      <c r="FW131" s="14">
        <v>2006.4622552899996</v>
      </c>
      <c r="FX131" s="14">
        <v>2189.5414226700004</v>
      </c>
      <c r="FY131" s="14">
        <v>2401.3507065499998</v>
      </c>
      <c r="FZ131" s="102">
        <v>2352.5508863490932</v>
      </c>
      <c r="GA131" s="102">
        <v>2392.5532167499414</v>
      </c>
      <c r="GB131" s="102">
        <v>2577.355539321361</v>
      </c>
      <c r="GC131" s="102">
        <v>2699.7905723600338</v>
      </c>
      <c r="GD131" s="102">
        <v>2346.4478087128982</v>
      </c>
      <c r="GE131" s="102">
        <v>2387.8165933361111</v>
      </c>
      <c r="GF131" s="102">
        <v>2501.8570084120079</v>
      </c>
      <c r="GG131" s="102">
        <v>2672.3026797737903</v>
      </c>
    </row>
    <row r="132" spans="1:189" x14ac:dyDescent="0.35">
      <c r="A132" t="e">
        <v>#REF!</v>
      </c>
      <c r="B132" s="22" t="s">
        <v>310</v>
      </c>
      <c r="C132" s="22" t="s">
        <v>234</v>
      </c>
      <c r="D132" s="22" t="s">
        <v>541</v>
      </c>
      <c r="E132" s="22" t="s">
        <v>459</v>
      </c>
      <c r="F132" s="22" t="s">
        <v>311</v>
      </c>
      <c r="G132" s="24">
        <v>24109.780708026799</v>
      </c>
      <c r="H132" s="24">
        <v>24751.0669105409</v>
      </c>
      <c r="I132" s="24">
        <v>23848.445103922699</v>
      </c>
      <c r="J132" s="24">
        <v>26113.333244511501</v>
      </c>
      <c r="K132" s="24">
        <v>31603.619041790298</v>
      </c>
      <c r="L132" s="24">
        <v>23659.6957513327</v>
      </c>
      <c r="M132" s="24">
        <v>24719.752004780898</v>
      </c>
      <c r="N132" s="24">
        <v>23936.783232954302</v>
      </c>
      <c r="O132" s="24">
        <v>23749.997620334401</v>
      </c>
      <c r="P132" s="24">
        <v>24976.697194942903</v>
      </c>
      <c r="Q132" s="43">
        <v>30417.442076220384</v>
      </c>
      <c r="R132" s="43">
        <v>31780.274465346924</v>
      </c>
      <c r="S132" s="43">
        <v>30773.672034156178</v>
      </c>
      <c r="T132" s="43">
        <v>30533.536209408001</v>
      </c>
      <c r="U132" s="43">
        <v>32110.609036030321</v>
      </c>
      <c r="V132" s="23">
        <v>2584.3278020812204</v>
      </c>
      <c r="W132" s="23">
        <v>2593.7755539322698</v>
      </c>
      <c r="X132" s="23">
        <v>2446.0846866061465</v>
      </c>
      <c r="Y132" s="23">
        <v>2624.6041102136201</v>
      </c>
      <c r="Z132" s="23">
        <v>3115.9229230428809</v>
      </c>
      <c r="AA132" s="23">
        <v>2536.0831879568</v>
      </c>
      <c r="AB132" s="23">
        <v>2590.4939242018149</v>
      </c>
      <c r="AC132" s="23">
        <v>2455.1453420797384</v>
      </c>
      <c r="AD132" s="23">
        <v>2387.0695015541446</v>
      </c>
      <c r="AE132" s="23">
        <v>2462.5490906187974</v>
      </c>
      <c r="AF132" s="39">
        <v>3260.4461308766877</v>
      </c>
      <c r="AG132" s="39">
        <v>3330.3978088463427</v>
      </c>
      <c r="AH132" s="39">
        <v>3156.390598438114</v>
      </c>
      <c r="AI132" s="39">
        <v>3068.8707521247638</v>
      </c>
      <c r="AJ132" s="39">
        <v>3165.9090256698355</v>
      </c>
      <c r="AK132" s="23">
        <v>554.65240642000003</v>
      </c>
      <c r="AL132" s="23">
        <v>575.53808800999991</v>
      </c>
      <c r="AM132" s="23">
        <v>548.97678347999999</v>
      </c>
      <c r="AN132" s="23">
        <v>611.04000518999987</v>
      </c>
      <c r="AO132" s="23">
        <v>0</v>
      </c>
      <c r="AP132" s="39">
        <v>673.28554662886677</v>
      </c>
      <c r="AQ132" s="39">
        <v>686.28527658568578</v>
      </c>
      <c r="AR132" s="39">
        <v>646.21218818304646</v>
      </c>
      <c r="AS132" s="39">
        <v>686.98005703501303</v>
      </c>
      <c r="AT132" s="39">
        <v>0</v>
      </c>
      <c r="AU132" s="23">
        <v>2.3005189899999996</v>
      </c>
      <c r="AV132" s="23">
        <v>2.3253385999999998</v>
      </c>
      <c r="AW132" s="23">
        <v>2.30193973</v>
      </c>
      <c r="AX132" s="23">
        <v>2.3203213200000001</v>
      </c>
      <c r="AY132" s="23">
        <v>0</v>
      </c>
      <c r="AZ132" s="23">
        <v>59.453201289999996</v>
      </c>
      <c r="BA132" s="23">
        <v>60.313224790000007</v>
      </c>
      <c r="BB132" s="23">
        <v>56.307392119999996</v>
      </c>
      <c r="BC132" s="23">
        <v>61.414527890000009</v>
      </c>
      <c r="BD132" s="23">
        <v>0</v>
      </c>
      <c r="BE132" s="39">
        <v>72.169489694889208</v>
      </c>
      <c r="BF132" s="39">
        <v>71.91892077881144</v>
      </c>
      <c r="BG132" s="39">
        <v>66.280622728869261</v>
      </c>
      <c r="BH132" s="39">
        <v>69.047125416169209</v>
      </c>
      <c r="BI132" s="39">
        <v>0</v>
      </c>
      <c r="BJ132" s="23">
        <v>41.74199861999999</v>
      </c>
      <c r="BK132" s="23">
        <v>35.177937510000007</v>
      </c>
      <c r="BL132" s="23">
        <v>38.698783799999994</v>
      </c>
      <c r="BM132" s="23">
        <v>30.707265410000002</v>
      </c>
      <c r="BN132" s="23">
        <v>0</v>
      </c>
      <c r="BO132" s="39">
        <v>50.670084602439559</v>
      </c>
      <c r="BP132" s="39">
        <v>41.947007638085033</v>
      </c>
      <c r="BQ132" s="39">
        <v>45.553157277245198</v>
      </c>
      <c r="BR132" s="39">
        <v>34.523564355154797</v>
      </c>
      <c r="BS132" s="39">
        <v>0</v>
      </c>
      <c r="BT132" s="23">
        <v>5.7072377999999997</v>
      </c>
      <c r="BU132" s="23">
        <v>5.7461014800000001</v>
      </c>
      <c r="BV132" s="23">
        <v>5.8695351199999992</v>
      </c>
      <c r="BW132" s="23">
        <v>6.3591538400000003</v>
      </c>
      <c r="BX132" s="23">
        <v>0</v>
      </c>
      <c r="BY132" s="39">
        <v>6.9279438391261463</v>
      </c>
      <c r="BZ132" s="39">
        <v>6.8517877889303147</v>
      </c>
      <c r="CA132" s="39">
        <v>6.9091539891151381</v>
      </c>
      <c r="CB132" s="39">
        <v>7.1494694792351998</v>
      </c>
      <c r="CC132" s="39">
        <v>0</v>
      </c>
      <c r="CD132" s="23">
        <v>12.003964259999998</v>
      </c>
      <c r="CE132" s="23">
        <v>19.389187289999999</v>
      </c>
      <c r="CF132" s="23">
        <v>11.739071140000002</v>
      </c>
      <c r="CG132" s="23">
        <v>24.34811156</v>
      </c>
      <c r="CH132" s="23">
        <v>0</v>
      </c>
      <c r="CI132" s="39">
        <v>14.571460512852196</v>
      </c>
      <c r="CJ132" s="39">
        <v>23.120127128507459</v>
      </c>
      <c r="CK132" s="39">
        <v>13.818309037639324</v>
      </c>
      <c r="CL132" s="39">
        <v>27.374094864676799</v>
      </c>
      <c r="CM132" s="39">
        <v>0</v>
      </c>
      <c r="CN132" s="23">
        <v>5.7072367099999992</v>
      </c>
      <c r="CO132" s="23">
        <v>5.7461016500000008</v>
      </c>
      <c r="CP132" s="23">
        <v>5.8695355700000009</v>
      </c>
      <c r="CQ132" s="23">
        <v>6.3591538400000003</v>
      </c>
      <c r="CR132" s="23">
        <v>0</v>
      </c>
      <c r="CS132" s="39">
        <v>6.9279425159889207</v>
      </c>
      <c r="CT132" s="39">
        <v>6.8517879916423503</v>
      </c>
      <c r="CU132" s="39">
        <v>6.9091545188196619</v>
      </c>
      <c r="CV132" s="39">
        <v>7.1494694792351998</v>
      </c>
      <c r="CW132" s="39">
        <v>0</v>
      </c>
      <c r="CX132" s="31">
        <v>112.81049607999998</v>
      </c>
      <c r="CY132" s="31">
        <v>69.102188170000005</v>
      </c>
      <c r="CZ132" s="31">
        <v>77.469732370000003</v>
      </c>
      <c r="DA132" s="31">
        <v>82.1626507</v>
      </c>
      <c r="DB132" s="31">
        <v>0</v>
      </c>
      <c r="DC132" s="39">
        <v>14.848705927901968</v>
      </c>
      <c r="DD132" s="39">
        <v>8.7322756763134706</v>
      </c>
      <c r="DE132" s="39">
        <v>9.451029258947985</v>
      </c>
      <c r="DF132" s="39">
        <v>9.3776134488916369</v>
      </c>
      <c r="DG132" s="39">
        <v>0</v>
      </c>
      <c r="DH132" s="39">
        <v>87.018195622791183</v>
      </c>
      <c r="DI132" s="39">
        <v>80.651196455124904</v>
      </c>
      <c r="DJ132" s="39">
        <v>75.731651987817244</v>
      </c>
      <c r="DK132" s="39">
        <v>78.424738865060846</v>
      </c>
      <c r="DL132" s="39">
        <v>0</v>
      </c>
      <c r="DM132" s="24">
        <v>9222.3009999999995</v>
      </c>
      <c r="DN132" s="24">
        <v>9436.1530000000002</v>
      </c>
      <c r="DO132" s="24">
        <v>9648.8179999999993</v>
      </c>
      <c r="DP132" s="24">
        <v>9850.4619999999995</v>
      </c>
      <c r="DQ132" s="24">
        <v>10142.618</v>
      </c>
      <c r="DR132" s="24">
        <v>10329.93</v>
      </c>
      <c r="DS132" s="24">
        <v>9329.226999999999</v>
      </c>
      <c r="DT132" s="24">
        <v>9542.4855000000007</v>
      </c>
      <c r="DU132" s="24">
        <v>9749.64</v>
      </c>
      <c r="DV132" s="24">
        <v>9949.4369999999999</v>
      </c>
      <c r="DW132" s="24">
        <v>0</v>
      </c>
      <c r="DX132" s="24">
        <v>10173</v>
      </c>
      <c r="DY132" s="24">
        <v>9830</v>
      </c>
      <c r="DZ132" s="24">
        <v>10889</v>
      </c>
      <c r="EA132" s="24">
        <v>11964</v>
      </c>
      <c r="EB132" s="28">
        <v>13827</v>
      </c>
      <c r="EC132" s="28">
        <v>13822</v>
      </c>
      <c r="ED132" s="24">
        <v>10022</v>
      </c>
      <c r="EE132" s="24">
        <v>9698</v>
      </c>
      <c r="EF132" s="24">
        <v>10781</v>
      </c>
      <c r="EG132" s="24">
        <v>11839</v>
      </c>
      <c r="EH132" s="24">
        <v>10524</v>
      </c>
      <c r="EI132" s="24">
        <v>10516</v>
      </c>
      <c r="EJ132" s="24">
        <v>151</v>
      </c>
      <c r="EK132" s="24">
        <v>132</v>
      </c>
      <c r="EL132" s="24">
        <v>108</v>
      </c>
      <c r="EM132" s="24">
        <v>125</v>
      </c>
      <c r="EN132" s="24">
        <v>3303</v>
      </c>
      <c r="EO132" s="24">
        <v>3306</v>
      </c>
      <c r="EP132" s="24">
        <v>0</v>
      </c>
      <c r="EQ132" s="24">
        <v>0</v>
      </c>
      <c r="ER132" s="24">
        <v>0</v>
      </c>
      <c r="ES132" s="24">
        <v>0</v>
      </c>
      <c r="ET132" s="24">
        <v>0</v>
      </c>
      <c r="EU132" s="24">
        <v>0</v>
      </c>
      <c r="EV132">
        <v>25.99</v>
      </c>
      <c r="EW132">
        <v>33.07</v>
      </c>
      <c r="EX132">
        <v>35.6</v>
      </c>
      <c r="EY132">
        <v>33.35</v>
      </c>
      <c r="EZ132">
        <v>30.02</v>
      </c>
      <c r="FA132">
        <v>30.39</v>
      </c>
      <c r="FB132">
        <v>0</v>
      </c>
      <c r="FC132">
        <v>0</v>
      </c>
      <c r="FD132">
        <v>0</v>
      </c>
      <c r="FE132">
        <v>1.73</v>
      </c>
      <c r="FF132">
        <v>0.629</v>
      </c>
      <c r="FG132">
        <v>5.1130000000000004</v>
      </c>
      <c r="FH132" s="22" t="s">
        <v>311</v>
      </c>
      <c r="FI132" s="43">
        <v>2828.3575541856553</v>
      </c>
      <c r="FJ132" s="43">
        <v>2897.5896762443995</v>
      </c>
      <c r="FK132" s="43">
        <v>2848.6332072</v>
      </c>
      <c r="FL132" s="43">
        <v>2732.0003999999999</v>
      </c>
      <c r="FM132" s="43">
        <v>2810.7</v>
      </c>
      <c r="FN132" s="23">
        <v>36.132180739999995</v>
      </c>
      <c r="FO132" s="23">
        <v>114.77093429999999</v>
      </c>
      <c r="FP132" s="23">
        <v>9.5376431299999993</v>
      </c>
      <c r="FQ132" s="23">
        <v>147.06000125</v>
      </c>
      <c r="FR132" s="23">
        <v>389.42058052000004</v>
      </c>
      <c r="FS132" s="23">
        <v>335.68495857000005</v>
      </c>
      <c r="FT132" s="23">
        <v>377.29921050999997</v>
      </c>
      <c r="FU132" s="23">
        <v>305.5200026</v>
      </c>
      <c r="FV132" s="14">
        <v>425.55276126000001</v>
      </c>
      <c r="FW132" s="14">
        <v>450.45589287000007</v>
      </c>
      <c r="FX132" s="14">
        <v>386.83685363999996</v>
      </c>
      <c r="FY132" s="14">
        <v>452.58000385000003</v>
      </c>
      <c r="FZ132" s="102">
        <v>516.57311889025141</v>
      </c>
      <c r="GA132" s="102">
        <v>537.13429826484173</v>
      </c>
      <c r="GB132" s="102">
        <v>455.35384588746695</v>
      </c>
      <c r="GC132" s="102">
        <v>508.82664672847801</v>
      </c>
      <c r="GD132" s="102">
        <v>472.71272131721264</v>
      </c>
      <c r="GE132" s="102">
        <v>400.27871210821445</v>
      </c>
      <c r="GF132" s="102">
        <v>444.12688434261537</v>
      </c>
      <c r="GG132" s="102">
        <v>343.49002852312799</v>
      </c>
    </row>
    <row r="133" spans="1:189" x14ac:dyDescent="0.35">
      <c r="A133" t="e">
        <v>#REF!</v>
      </c>
      <c r="B133" s="22" t="s">
        <v>330</v>
      </c>
      <c r="C133" s="22" t="s">
        <v>234</v>
      </c>
      <c r="D133" s="22" t="s">
        <v>539</v>
      </c>
      <c r="E133" s="22" t="s">
        <v>459</v>
      </c>
      <c r="F133" s="22" t="s">
        <v>331</v>
      </c>
      <c r="G133" s="24">
        <v>52870.108217294895</v>
      </c>
      <c r="H133" s="24">
        <v>60283.5037053907</v>
      </c>
      <c r="I133" s="24">
        <v>60224.701296788495</v>
      </c>
      <c r="J133" s="24">
        <v>69600.614987350913</v>
      </c>
      <c r="K133" s="24">
        <v>80391.853887404912</v>
      </c>
      <c r="L133" s="24">
        <v>100927.60219207201</v>
      </c>
      <c r="M133" s="24">
        <v>106964.64923373899</v>
      </c>
      <c r="N133" s="24">
        <v>109099.21981625901</v>
      </c>
      <c r="O133" s="24">
        <v>117176.23669318699</v>
      </c>
      <c r="P133" s="24">
        <v>123818.74318109399</v>
      </c>
      <c r="Q133" s="43">
        <v>129754.81704561817</v>
      </c>
      <c r="R133" s="43">
        <v>137516.18179989568</v>
      </c>
      <c r="S133" s="43">
        <v>140260.43420845631</v>
      </c>
      <c r="T133" s="43">
        <v>150644.43050260871</v>
      </c>
      <c r="U133" s="43">
        <v>159184.18766856668</v>
      </c>
      <c r="V133" s="23">
        <v>1604.2586415654439</v>
      </c>
      <c r="W133" s="23">
        <v>1795.2017684565726</v>
      </c>
      <c r="X133" s="23">
        <v>1759.3074705367767</v>
      </c>
      <c r="Y133" s="23">
        <v>1993.4244778720633</v>
      </c>
      <c r="Z133" s="23">
        <v>2255.151154967723</v>
      </c>
      <c r="AA133" s="23">
        <v>3062.4862223403775</v>
      </c>
      <c r="AB133" s="23">
        <v>3185.3345552901847</v>
      </c>
      <c r="AC133" s="23">
        <v>3187.0489735864098</v>
      </c>
      <c r="AD133" s="23">
        <v>3356.0332547575854</v>
      </c>
      <c r="AE133" s="23">
        <v>3473.3616428672003</v>
      </c>
      <c r="AF133" s="39">
        <v>3937.2018244154433</v>
      </c>
      <c r="AG133" s="39">
        <v>4095.1384306564814</v>
      </c>
      <c r="AH133" s="39">
        <v>4097.3425257457811</v>
      </c>
      <c r="AI133" s="39">
        <v>4314.5925545854989</v>
      </c>
      <c r="AJ133" s="39">
        <v>4465.4325944038255</v>
      </c>
      <c r="AK133" s="23">
        <v>2671.796636869999</v>
      </c>
      <c r="AL133" s="23">
        <v>3251.1120369599998</v>
      </c>
      <c r="AM133" s="23">
        <v>4040.1111052799997</v>
      </c>
      <c r="AN133" s="23">
        <v>5357.3538151500006</v>
      </c>
      <c r="AO133" s="23">
        <v>0</v>
      </c>
      <c r="AP133" s="39">
        <v>3243.2601721626997</v>
      </c>
      <c r="AQ133" s="39">
        <v>3876.7031582753893</v>
      </c>
      <c r="AR133" s="39">
        <v>4755.7002707760757</v>
      </c>
      <c r="AS133" s="39">
        <v>6023.1657472968427</v>
      </c>
      <c r="AT133" s="39">
        <v>0</v>
      </c>
      <c r="AU133" s="23">
        <v>5.0770263700000005</v>
      </c>
      <c r="AV133" s="23">
        <v>5.4313387899999999</v>
      </c>
      <c r="AW133" s="23">
        <v>6.751430029999999</v>
      </c>
      <c r="AX133" s="23">
        <v>7.7379550899999998</v>
      </c>
      <c r="AY133" s="23">
        <v>0</v>
      </c>
      <c r="AZ133" s="23">
        <v>82.336875919999983</v>
      </c>
      <c r="BA133" s="23">
        <v>98.587417600000009</v>
      </c>
      <c r="BB133" s="23">
        <v>120.50444031000002</v>
      </c>
      <c r="BC133" s="23">
        <v>157.19267273</v>
      </c>
      <c r="BD133" s="23">
        <v>0</v>
      </c>
      <c r="BE133" s="39">
        <v>99.947693131493111</v>
      </c>
      <c r="BF133" s="39">
        <v>117.55797672648372</v>
      </c>
      <c r="BG133" s="39">
        <v>141.84832656285798</v>
      </c>
      <c r="BH133" s="39">
        <v>176.72857809688438</v>
      </c>
      <c r="BI133" s="39">
        <v>0</v>
      </c>
      <c r="BJ133" s="23">
        <v>31.427240289999997</v>
      </c>
      <c r="BK133" s="23">
        <v>40.999093139999999</v>
      </c>
      <c r="BL133" s="23">
        <v>55.621721410000006</v>
      </c>
      <c r="BM133" s="23">
        <v>61.616728820000006</v>
      </c>
      <c r="BN133" s="23">
        <v>0</v>
      </c>
      <c r="BO133" s="39">
        <v>38.149129820355917</v>
      </c>
      <c r="BP133" s="39">
        <v>48.888291776891592</v>
      </c>
      <c r="BQ133" s="39">
        <v>65.473505227336048</v>
      </c>
      <c r="BR133" s="39">
        <v>69.274455877749602</v>
      </c>
      <c r="BS133" s="39">
        <v>0</v>
      </c>
      <c r="BT133" s="23">
        <v>50.242293910000008</v>
      </c>
      <c r="BU133" s="23">
        <v>57.536005410000008</v>
      </c>
      <c r="BV133" s="23">
        <v>64.824460270000003</v>
      </c>
      <c r="BW133" s="23">
        <v>95.536164370000009</v>
      </c>
      <c r="BX133" s="23">
        <v>0</v>
      </c>
      <c r="BY133" s="39">
        <v>60.988485630886039</v>
      </c>
      <c r="BZ133" s="39">
        <v>68.60729847257528</v>
      </c>
      <c r="CA133" s="39">
        <v>76.306243869396312</v>
      </c>
      <c r="CB133" s="39">
        <v>107.4093988779036</v>
      </c>
      <c r="CC133" s="39">
        <v>0</v>
      </c>
      <c r="CD133" s="23">
        <v>0.66734002999999997</v>
      </c>
      <c r="CE133" s="23">
        <v>5.2316090000000003E-2</v>
      </c>
      <c r="CF133" s="23">
        <v>5.8262459999999995E-2</v>
      </c>
      <c r="CG133" s="23">
        <v>3.9771840000000003E-2</v>
      </c>
      <c r="CH133" s="23">
        <v>0</v>
      </c>
      <c r="CI133" s="39">
        <v>0.81007562878153727</v>
      </c>
      <c r="CJ133" s="39">
        <v>6.2382947442581431E-2</v>
      </c>
      <c r="CK133" s="39">
        <v>6.85819744996536E-2</v>
      </c>
      <c r="CL133" s="39">
        <v>4.4714684275199999E-2</v>
      </c>
      <c r="CM133" s="39">
        <v>0</v>
      </c>
      <c r="CN133" s="23">
        <v>49.684013480000004</v>
      </c>
      <c r="CO133" s="23">
        <v>56.870119209999999</v>
      </c>
      <c r="CP133" s="23">
        <v>64.003696720000008</v>
      </c>
      <c r="CQ133" s="23">
        <v>94.807911999999973</v>
      </c>
      <c r="CR133" s="23">
        <v>0</v>
      </c>
      <c r="CS133" s="39">
        <v>60.310796072283239</v>
      </c>
      <c r="CT133" s="39">
        <v>67.81327996283305</v>
      </c>
      <c r="CU133" s="39">
        <v>75.340105727334603</v>
      </c>
      <c r="CV133" s="39">
        <v>106.59063930335996</v>
      </c>
      <c r="CW133" s="39">
        <v>0</v>
      </c>
      <c r="CX133" s="31">
        <v>239.49796090000001</v>
      </c>
      <c r="CY133" s="31">
        <v>49.388099419999996</v>
      </c>
      <c r="CZ133" s="31">
        <v>66.039348820000015</v>
      </c>
      <c r="DA133" s="31">
        <v>77.53074316</v>
      </c>
      <c r="DB133" s="31">
        <v>0</v>
      </c>
      <c r="DC133" s="39">
        <v>9.0318458474805858</v>
      </c>
      <c r="DD133" s="39">
        <v>1.8003901684486647</v>
      </c>
      <c r="DE133" s="39">
        <v>2.3383940141447672</v>
      </c>
      <c r="DF133" s="39">
        <v>2.5781322283276853</v>
      </c>
      <c r="DG133" s="39">
        <v>0</v>
      </c>
      <c r="DH133" s="39">
        <v>108.97953897897369</v>
      </c>
      <c r="DI133" s="39">
        <v>119.35836689493237</v>
      </c>
      <c r="DJ133" s="39">
        <v>144.18672057700275</v>
      </c>
      <c r="DK133" s="39">
        <v>179.30671032521207</v>
      </c>
      <c r="DL133" s="39">
        <v>0</v>
      </c>
      <c r="DM133" s="24">
        <v>32188.719000000001</v>
      </c>
      <c r="DN133" s="24">
        <v>32710.433000000001</v>
      </c>
      <c r="DO133" s="24">
        <v>33243.463000000003</v>
      </c>
      <c r="DP133" s="24">
        <v>33809.85</v>
      </c>
      <c r="DQ133" s="24">
        <v>34627.652000000002</v>
      </c>
      <c r="DR133" s="24">
        <v>35163.942999999999</v>
      </c>
      <c r="DS133" s="24">
        <v>32449.576000000001</v>
      </c>
      <c r="DT133" s="24">
        <v>32976.947999999997</v>
      </c>
      <c r="DU133" s="24">
        <v>33526.656499999997</v>
      </c>
      <c r="DV133" s="24">
        <v>34081.449000000001</v>
      </c>
      <c r="DW133" s="24">
        <v>0</v>
      </c>
      <c r="DX133" s="24">
        <v>13</v>
      </c>
      <c r="DY133" s="24">
        <v>13</v>
      </c>
      <c r="DZ133" s="24">
        <v>13</v>
      </c>
      <c r="EA133" s="24">
        <v>13032</v>
      </c>
      <c r="EB133" s="28">
        <v>13026</v>
      </c>
      <c r="EC133" s="28">
        <v>13025</v>
      </c>
      <c r="ED133" s="24">
        <v>13</v>
      </c>
      <c r="EE133" s="24">
        <v>13</v>
      </c>
      <c r="EF133" s="24">
        <v>13</v>
      </c>
      <c r="EG133" s="24">
        <v>13032</v>
      </c>
      <c r="EH133" s="24">
        <v>13026</v>
      </c>
      <c r="EI133" s="24">
        <v>13025</v>
      </c>
      <c r="EJ133" s="24">
        <v>0</v>
      </c>
      <c r="EK133" s="24">
        <v>0</v>
      </c>
      <c r="EL133" s="24">
        <v>0</v>
      </c>
      <c r="EM133" s="24">
        <v>0</v>
      </c>
      <c r="EN133" s="24">
        <v>0</v>
      </c>
      <c r="EO133" s="24">
        <v>0</v>
      </c>
      <c r="EP133" s="24">
        <v>0</v>
      </c>
      <c r="EQ133" s="24">
        <v>0</v>
      </c>
      <c r="ER133" s="24">
        <v>0</v>
      </c>
      <c r="ES133" s="24">
        <v>0</v>
      </c>
      <c r="ET133" s="24">
        <v>0</v>
      </c>
      <c r="EU133" s="24">
        <v>0</v>
      </c>
      <c r="EV133">
        <v>55.66</v>
      </c>
      <c r="EW133">
        <v>67.930000000000007</v>
      </c>
      <c r="EX133">
        <v>73.06</v>
      </c>
      <c r="EY133">
        <v>73.87</v>
      </c>
      <c r="EZ133">
        <v>74.7</v>
      </c>
      <c r="FA133">
        <v>74.84</v>
      </c>
      <c r="FB133">
        <v>6.7</v>
      </c>
      <c r="FC133">
        <v>1.8</v>
      </c>
      <c r="FD133">
        <v>70</v>
      </c>
      <c r="FE133">
        <v>48.56</v>
      </c>
      <c r="FF133">
        <v>23.725999999999999</v>
      </c>
      <c r="FG133">
        <v>112.73</v>
      </c>
      <c r="FH133" s="22" t="s">
        <v>331</v>
      </c>
      <c r="FI133" s="43">
        <v>2573.4412081002529</v>
      </c>
      <c r="FJ133" s="43">
        <v>2241.7566219503997</v>
      </c>
      <c r="FK133" s="43">
        <v>2083.5044532000002</v>
      </c>
      <c r="FL133" s="43">
        <v>2226.0744</v>
      </c>
      <c r="FM133" s="43">
        <v>2279.79</v>
      </c>
      <c r="FN133" s="23">
        <v>15.599781490000002</v>
      </c>
      <c r="FO133" s="23">
        <v>0</v>
      </c>
      <c r="FP133" s="23">
        <v>0</v>
      </c>
      <c r="FQ133" s="23">
        <v>0</v>
      </c>
      <c r="FR133" s="23">
        <v>1019.8006222400002</v>
      </c>
      <c r="FS133" s="23">
        <v>1352.0249623700006</v>
      </c>
      <c r="FT133" s="23">
        <v>1864.8103475100002</v>
      </c>
      <c r="FU133" s="23">
        <v>2099.98740069</v>
      </c>
      <c r="FV133" s="14">
        <v>1035.4004037300001</v>
      </c>
      <c r="FW133" s="14">
        <v>1352.0249623700006</v>
      </c>
      <c r="FX133" s="14">
        <v>1864.8103475100002</v>
      </c>
      <c r="FY133" s="14">
        <v>2099.98740069</v>
      </c>
      <c r="FZ133" s="102">
        <v>1256.85946502001</v>
      </c>
      <c r="GA133" s="102">
        <v>1612.1866555506322</v>
      </c>
      <c r="GB133" s="102">
        <v>2195.1077194409745</v>
      </c>
      <c r="GC133" s="102">
        <v>2360.9738348477531</v>
      </c>
      <c r="GD133" s="102">
        <v>1237.9230874144791</v>
      </c>
      <c r="GE133" s="102">
        <v>1612.1866555506322</v>
      </c>
      <c r="GF133" s="102">
        <v>2195.1077194409745</v>
      </c>
      <c r="GG133" s="102">
        <v>2360.9738348477531</v>
      </c>
    </row>
    <row r="134" spans="1:189" x14ac:dyDescent="0.35">
      <c r="A134" t="e">
        <v>#REF!</v>
      </c>
      <c r="B134" s="22" t="s">
        <v>312</v>
      </c>
      <c r="C134" s="22" t="s">
        <v>234</v>
      </c>
      <c r="D134" s="22" t="s">
        <v>538</v>
      </c>
      <c r="E134" s="22" t="s">
        <v>453</v>
      </c>
      <c r="F134" s="22" t="s">
        <v>313</v>
      </c>
      <c r="G134" s="24">
        <v>23116.701556138101</v>
      </c>
      <c r="H134" s="24">
        <v>23403.995992135398</v>
      </c>
      <c r="I134" s="24">
        <v>24530.5130377518</v>
      </c>
      <c r="J134" s="24">
        <v>27569.1367299023</v>
      </c>
      <c r="K134" s="24">
        <v>27684.264748232399</v>
      </c>
      <c r="L134" s="24">
        <v>21565.674310684699</v>
      </c>
      <c r="M134" s="24">
        <v>22560.6343201241</v>
      </c>
      <c r="N134" s="24">
        <v>22863.414676324301</v>
      </c>
      <c r="O134" s="24">
        <v>24358.607398772401</v>
      </c>
      <c r="P134" s="24">
        <v>25370.428994030699</v>
      </c>
      <c r="Q134" s="43">
        <v>27725.320565161379</v>
      </c>
      <c r="R134" s="43">
        <v>29004.463744911438</v>
      </c>
      <c r="S134" s="43">
        <v>29393.725045789251</v>
      </c>
      <c r="T134" s="43">
        <v>31315.978759693815</v>
      </c>
      <c r="U134" s="43">
        <v>32616.799577032711</v>
      </c>
      <c r="V134" s="23">
        <v>1484.2270703564373</v>
      </c>
      <c r="W134" s="23">
        <v>1462.6783525213809</v>
      </c>
      <c r="X134" s="23">
        <v>1492.4759029352333</v>
      </c>
      <c r="Y134" s="23">
        <v>1633.560118903571</v>
      </c>
      <c r="Z134" s="23">
        <v>1598.7264333601211</v>
      </c>
      <c r="AA134" s="23">
        <v>1384.6420746782333</v>
      </c>
      <c r="AB134" s="23">
        <v>1409.970820807066</v>
      </c>
      <c r="AC134" s="23">
        <v>1391.0469548971578</v>
      </c>
      <c r="AD134" s="23">
        <v>1443.325918707686</v>
      </c>
      <c r="AE134" s="23">
        <v>1465.1057496852072</v>
      </c>
      <c r="AF134" s="39">
        <v>1780.1272909627507</v>
      </c>
      <c r="AG134" s="39">
        <v>1812.6905021018317</v>
      </c>
      <c r="AH134" s="39">
        <v>1788.3615504017503</v>
      </c>
      <c r="AI134" s="39">
        <v>1855.5725733254915</v>
      </c>
      <c r="AJ134" s="39">
        <v>1883.5732185641905</v>
      </c>
      <c r="AK134" s="23">
        <v>1024.4907088499999</v>
      </c>
      <c r="AL134" s="23">
        <v>1052.0931100499997</v>
      </c>
      <c r="AM134" s="23">
        <v>1261.96530899</v>
      </c>
      <c r="AN134" s="23">
        <v>1201.9655749999999</v>
      </c>
      <c r="AO134" s="23">
        <v>0</v>
      </c>
      <c r="AP134" s="39">
        <v>1243.616324278504</v>
      </c>
      <c r="AQ134" s="39">
        <v>1254.540795937754</v>
      </c>
      <c r="AR134" s="39">
        <v>1485.4860683980673</v>
      </c>
      <c r="AS134" s="39">
        <v>1351.345856661</v>
      </c>
      <c r="AT134" s="39">
        <v>0</v>
      </c>
      <c r="AU134" s="23">
        <v>4.4318208700000001</v>
      </c>
      <c r="AV134" s="23">
        <v>4.4953103100000007</v>
      </c>
      <c r="AW134" s="23">
        <v>5.1511917100000009</v>
      </c>
      <c r="AX134" s="23">
        <v>4.3509812400000003</v>
      </c>
      <c r="AY134" s="23">
        <v>0</v>
      </c>
      <c r="AZ134" s="23">
        <v>65.778282169999983</v>
      </c>
      <c r="BA134" s="23">
        <v>65.752609250000006</v>
      </c>
      <c r="BB134" s="23">
        <v>76.77999878</v>
      </c>
      <c r="BC134" s="23">
        <v>71.220329280000016</v>
      </c>
      <c r="BD134" s="23">
        <v>0</v>
      </c>
      <c r="BE134" s="39">
        <v>79.847425440718908</v>
      </c>
      <c r="BF134" s="39">
        <v>78.404971913140756</v>
      </c>
      <c r="BG134" s="39">
        <v>90.379361228712185</v>
      </c>
      <c r="BH134" s="39">
        <v>80.071591802918419</v>
      </c>
      <c r="BI134" s="39">
        <v>0</v>
      </c>
      <c r="BJ134" s="23">
        <v>16.607595289999999</v>
      </c>
      <c r="BK134" s="23">
        <v>15.470739219999999</v>
      </c>
      <c r="BL134" s="23">
        <v>25.661225210000005</v>
      </c>
      <c r="BM134" s="23">
        <v>18.414868389999999</v>
      </c>
      <c r="BN134" s="23">
        <v>0</v>
      </c>
      <c r="BO134" s="39">
        <v>20.159750040913995</v>
      </c>
      <c r="BP134" s="39">
        <v>18.447676645161042</v>
      </c>
      <c r="BQ134" s="39">
        <v>30.206371186216451</v>
      </c>
      <c r="BR134" s="39">
        <v>20.703468233509199</v>
      </c>
      <c r="BS134" s="39">
        <v>0</v>
      </c>
      <c r="BT134" s="23">
        <v>35.755576189999999</v>
      </c>
      <c r="BU134" s="23">
        <v>37.606226700000008</v>
      </c>
      <c r="BV134" s="23">
        <v>38.212870680000002</v>
      </c>
      <c r="BW134" s="23">
        <v>39.720686520000001</v>
      </c>
      <c r="BX134" s="23">
        <v>0</v>
      </c>
      <c r="BY134" s="39">
        <v>43.403242069204829</v>
      </c>
      <c r="BZ134" s="39">
        <v>44.842557303879225</v>
      </c>
      <c r="CA134" s="39">
        <v>44.981178661771594</v>
      </c>
      <c r="CB134" s="39">
        <v>44.657173440705598</v>
      </c>
      <c r="CC134" s="39">
        <v>0</v>
      </c>
      <c r="CD134" s="23">
        <v>13.415106179999999</v>
      </c>
      <c r="CE134" s="23">
        <v>12.675642890000002</v>
      </c>
      <c r="CF134" s="23">
        <v>12.905904890000002</v>
      </c>
      <c r="CG134" s="23">
        <v>13.084776970000002</v>
      </c>
      <c r="CH134" s="23">
        <v>0</v>
      </c>
      <c r="CI134" s="39">
        <v>16.284427855968097</v>
      </c>
      <c r="CJ134" s="39">
        <v>15.114737439434046</v>
      </c>
      <c r="CK134" s="39">
        <v>15.191813734966475</v>
      </c>
      <c r="CL134" s="39">
        <v>14.710953051831602</v>
      </c>
      <c r="CM134" s="39">
        <v>0</v>
      </c>
      <c r="CN134" s="23">
        <v>31.794172759999999</v>
      </c>
      <c r="CO134" s="23">
        <v>32.052164889999993</v>
      </c>
      <c r="CP134" s="23">
        <v>31.919787810000003</v>
      </c>
      <c r="CQ134" s="23">
        <v>33.696083200000011</v>
      </c>
      <c r="CR134" s="23">
        <v>0</v>
      </c>
      <c r="CS134" s="39">
        <v>38.594544508510637</v>
      </c>
      <c r="CT134" s="39">
        <v>38.219762175533823</v>
      </c>
      <c r="CU134" s="39">
        <v>37.573457653861063</v>
      </c>
      <c r="CV134" s="39">
        <v>37.883832420096013</v>
      </c>
      <c r="CW134" s="39">
        <v>0</v>
      </c>
      <c r="CX134" s="31">
        <v>45.970562950000001</v>
      </c>
      <c r="CY134" s="31">
        <v>143.04221464000003</v>
      </c>
      <c r="CZ134" s="31">
        <v>199.31376180000001</v>
      </c>
      <c r="DA134" s="31">
        <v>0</v>
      </c>
      <c r="DB134" s="31">
        <v>0</v>
      </c>
      <c r="DC134" s="39">
        <v>3.6321332424101085</v>
      </c>
      <c r="DD134" s="39">
        <v>10.80488373155363</v>
      </c>
      <c r="DE134" s="39">
        <v>14.468682677716263</v>
      </c>
      <c r="DF134" s="39">
        <v>0</v>
      </c>
      <c r="DG134" s="39">
        <v>0</v>
      </c>
      <c r="DH134" s="39">
        <v>83.479558683129014</v>
      </c>
      <c r="DI134" s="39">
        <v>89.209855644694386</v>
      </c>
      <c r="DJ134" s="39">
        <v>104.84804390642844</v>
      </c>
      <c r="DK134" s="39">
        <v>80.071591802918419</v>
      </c>
      <c r="DL134" s="39">
        <v>0</v>
      </c>
      <c r="DM134" s="24">
        <v>15363.722</v>
      </c>
      <c r="DN134" s="24">
        <v>15786.096</v>
      </c>
      <c r="DO134" s="24">
        <v>16215.467000000001</v>
      </c>
      <c r="DP134" s="24">
        <v>16656.773000000001</v>
      </c>
      <c r="DQ134" s="24">
        <v>17316.449000000001</v>
      </c>
      <c r="DR134" s="24">
        <v>17763.163</v>
      </c>
      <c r="DS134" s="24">
        <v>15574.909</v>
      </c>
      <c r="DT134" s="24">
        <v>16000.781500000001</v>
      </c>
      <c r="DU134" s="24">
        <v>16436.120000000003</v>
      </c>
      <c r="DV134" s="24">
        <v>16876.72</v>
      </c>
      <c r="DW134" s="24">
        <v>0</v>
      </c>
      <c r="DX134" s="24">
        <v>16058</v>
      </c>
      <c r="DY134" s="24">
        <v>16258</v>
      </c>
      <c r="DZ134" s="24">
        <v>16274</v>
      </c>
      <c r="EA134" s="24">
        <v>16524</v>
      </c>
      <c r="EB134" s="28">
        <v>12062</v>
      </c>
      <c r="EC134" s="28">
        <v>12106</v>
      </c>
      <c r="ED134" s="24">
        <v>14359</v>
      </c>
      <c r="EE134" s="24">
        <v>14467</v>
      </c>
      <c r="EF134" s="24">
        <v>14361</v>
      </c>
      <c r="EG134" s="24">
        <v>14479</v>
      </c>
      <c r="EH134" s="24">
        <v>11802</v>
      </c>
      <c r="EI134" s="24">
        <v>11821</v>
      </c>
      <c r="EJ134" s="24">
        <v>1699</v>
      </c>
      <c r="EK134" s="24">
        <v>1791</v>
      </c>
      <c r="EL134" s="24">
        <v>1913</v>
      </c>
      <c r="EM134" s="24">
        <v>2045</v>
      </c>
      <c r="EN134" s="24">
        <v>260</v>
      </c>
      <c r="EO134" s="24">
        <v>285</v>
      </c>
      <c r="EP134" s="24">
        <v>0</v>
      </c>
      <c r="EQ134" s="24">
        <v>0</v>
      </c>
      <c r="ER134" s="24">
        <v>0</v>
      </c>
      <c r="ES134" s="24">
        <v>0</v>
      </c>
      <c r="ET134" s="24">
        <v>0</v>
      </c>
      <c r="EU134" s="24">
        <v>0</v>
      </c>
      <c r="EV134">
        <v>25.37</v>
      </c>
      <c r="EW134">
        <v>36.979999999999997</v>
      </c>
      <c r="EX134">
        <v>45.02</v>
      </c>
      <c r="EY134">
        <v>48.55</v>
      </c>
      <c r="EZ134">
        <v>50.53</v>
      </c>
      <c r="FA134">
        <v>50.09</v>
      </c>
      <c r="FB134">
        <v>6.9</v>
      </c>
      <c r="FC134">
        <v>1.3</v>
      </c>
      <c r="FD134">
        <v>52</v>
      </c>
      <c r="FE134">
        <v>7.28</v>
      </c>
      <c r="FF134">
        <v>0.84199999999999997</v>
      </c>
      <c r="FG134">
        <v>3.5659999999999998</v>
      </c>
      <c r="FH134" s="22" t="s">
        <v>313</v>
      </c>
      <c r="FI134" s="43">
        <v>1723.7200544822449</v>
      </c>
      <c r="FJ134" s="43">
        <v>1740.9386532167996</v>
      </c>
      <c r="FK134" s="43">
        <v>1730.3681051999999</v>
      </c>
      <c r="FL134" s="43">
        <v>1753.8768</v>
      </c>
      <c r="FM134" s="43">
        <v>1686.4199999999998</v>
      </c>
      <c r="FN134" s="23">
        <v>205.56100619</v>
      </c>
      <c r="FO134" s="23">
        <v>201.76712219000001</v>
      </c>
      <c r="FP134" s="23">
        <v>210.37572177999996</v>
      </c>
      <c r="FQ134" s="23">
        <v>102.97127809000001</v>
      </c>
      <c r="FR134" s="23">
        <v>258.66178540999999</v>
      </c>
      <c r="FS134" s="23">
        <v>247.54391788000004</v>
      </c>
      <c r="FT134" s="23">
        <v>421.77097691</v>
      </c>
      <c r="FU134" s="23">
        <v>310.78257766999997</v>
      </c>
      <c r="FV134" s="14">
        <v>464.22279159999999</v>
      </c>
      <c r="FW134" s="14">
        <v>449.31104007000005</v>
      </c>
      <c r="FX134" s="14">
        <v>632.14669868999999</v>
      </c>
      <c r="FY134" s="14">
        <v>413.75385575999996</v>
      </c>
      <c r="FZ134" s="102">
        <v>563.51418002017738</v>
      </c>
      <c r="GA134" s="102">
        <v>535.76914861294892</v>
      </c>
      <c r="GB134" s="102">
        <v>744.11325525214329</v>
      </c>
      <c r="GC134" s="102">
        <v>465.17518495385275</v>
      </c>
      <c r="GD134" s="102">
        <v>313.98627242211262</v>
      </c>
      <c r="GE134" s="102">
        <v>295.17724315480638</v>
      </c>
      <c r="GF134" s="102">
        <v>496.47554159463243</v>
      </c>
      <c r="GG134" s="102">
        <v>349.40663642282755</v>
      </c>
    </row>
    <row r="135" spans="1:189" x14ac:dyDescent="0.35">
      <c r="A135" t="e">
        <v>#REF!</v>
      </c>
      <c r="B135" s="22" t="s">
        <v>262</v>
      </c>
      <c r="C135" s="22" t="s">
        <v>234</v>
      </c>
      <c r="D135" s="22" t="s">
        <v>538</v>
      </c>
      <c r="E135" s="22" t="s">
        <v>453</v>
      </c>
      <c r="F135" s="22" t="s">
        <v>263</v>
      </c>
      <c r="G135" s="24">
        <v>67298.913752024106</v>
      </c>
      <c r="H135" s="24">
        <v>68337.974418331491</v>
      </c>
      <c r="I135" s="24">
        <v>70043.0955036675</v>
      </c>
      <c r="J135" s="24">
        <v>79524.421861274313</v>
      </c>
      <c r="K135" s="24">
        <v>73766.052451525611</v>
      </c>
      <c r="L135" s="24">
        <v>58648.3037710356</v>
      </c>
      <c r="M135" s="24">
        <v>62465.003300905897</v>
      </c>
      <c r="N135" s="24">
        <v>62786.036982428501</v>
      </c>
      <c r="O135" s="24">
        <v>65973.349075918799</v>
      </c>
      <c r="P135" s="24">
        <v>68003.830999542901</v>
      </c>
      <c r="Q135" s="43">
        <v>75399.590999540553</v>
      </c>
      <c r="R135" s="43">
        <v>80306.426577323844</v>
      </c>
      <c r="S135" s="43">
        <v>80719.154767697109</v>
      </c>
      <c r="T135" s="43">
        <v>84816.835566365742</v>
      </c>
      <c r="U135" s="43">
        <v>87427.269231607177</v>
      </c>
      <c r="V135" s="23">
        <v>2180.0296842564467</v>
      </c>
      <c r="W135" s="23">
        <v>2167.9254400086884</v>
      </c>
      <c r="X135" s="23">
        <v>2176.5762180423885</v>
      </c>
      <c r="Y135" s="23">
        <v>2422.0859128502107</v>
      </c>
      <c r="Z135" s="23">
        <v>2203.5589351830304</v>
      </c>
      <c r="AA135" s="23">
        <v>1899.8084222169414</v>
      </c>
      <c r="AB135" s="23">
        <v>1981.6137501718911</v>
      </c>
      <c r="AC135" s="23">
        <v>1951.064468787338</v>
      </c>
      <c r="AD135" s="23">
        <v>2009.3590834156855</v>
      </c>
      <c r="AE135" s="23">
        <v>2031.4283392647574</v>
      </c>
      <c r="AF135" s="39">
        <v>2442.436844752935</v>
      </c>
      <c r="AG135" s="39">
        <v>2547.607631847935</v>
      </c>
      <c r="AH135" s="39">
        <v>2508.3327820463496</v>
      </c>
      <c r="AI135" s="39">
        <v>2583.277662253166</v>
      </c>
      <c r="AJ135" s="39">
        <v>2611.6503986784269</v>
      </c>
      <c r="AK135" s="23">
        <v>2561.88510305</v>
      </c>
      <c r="AL135" s="23">
        <v>2937.4904477700002</v>
      </c>
      <c r="AM135" s="23">
        <v>2814.0001546799999</v>
      </c>
      <c r="AN135" s="23">
        <v>3283.3348603599998</v>
      </c>
      <c r="AO135" s="23">
        <v>0</v>
      </c>
      <c r="AP135" s="39">
        <v>3109.8399502863363</v>
      </c>
      <c r="AQ135" s="39">
        <v>3502.7333314917246</v>
      </c>
      <c r="AR135" s="39">
        <v>3312.419126317101</v>
      </c>
      <c r="AS135" s="39">
        <v>3691.3877168055405</v>
      </c>
      <c r="AT135" s="39">
        <v>0</v>
      </c>
      <c r="AU135" s="23">
        <v>3.8067302700000014</v>
      </c>
      <c r="AV135" s="23">
        <v>4.2984781299999995</v>
      </c>
      <c r="AW135" s="23">
        <v>4.0175242400000002</v>
      </c>
      <c r="AX135" s="23">
        <v>4.1517686799999991</v>
      </c>
      <c r="AY135" s="23">
        <v>0</v>
      </c>
      <c r="AZ135" s="23">
        <v>82.987747189999993</v>
      </c>
      <c r="BA135" s="23">
        <v>93.187721249999996</v>
      </c>
      <c r="BB135" s="23">
        <v>87.444534300000001</v>
      </c>
      <c r="BC135" s="23">
        <v>100.00096893</v>
      </c>
      <c r="BD135" s="23">
        <v>0</v>
      </c>
      <c r="BE135" s="39">
        <v>100.73777754063772</v>
      </c>
      <c r="BF135" s="39">
        <v>111.11925063651886</v>
      </c>
      <c r="BG135" s="39">
        <v>102.93281165087579</v>
      </c>
      <c r="BH135" s="39">
        <v>112.42908934862039</v>
      </c>
      <c r="BI135" s="39">
        <v>0</v>
      </c>
      <c r="BJ135" s="23">
        <v>38.170443420000005</v>
      </c>
      <c r="BK135" s="23">
        <v>49.979107180000014</v>
      </c>
      <c r="BL135" s="23">
        <v>45.952378630000005</v>
      </c>
      <c r="BM135" s="23">
        <v>54.055801189999997</v>
      </c>
      <c r="BN135" s="23">
        <v>0</v>
      </c>
      <c r="BO135" s="39">
        <v>46.33461888136187</v>
      </c>
      <c r="BP135" s="39">
        <v>59.59627365953925</v>
      </c>
      <c r="BQ135" s="39">
        <v>54.091517237704814</v>
      </c>
      <c r="BR135" s="39">
        <v>60.773856161893193</v>
      </c>
      <c r="BS135" s="39">
        <v>0</v>
      </c>
      <c r="BT135" s="23">
        <v>36.730234019999997</v>
      </c>
      <c r="BU135" s="23">
        <v>35.215142059999998</v>
      </c>
      <c r="BV135" s="23">
        <v>33.503558899999994</v>
      </c>
      <c r="BW135" s="23">
        <v>37.052572079999997</v>
      </c>
      <c r="BX135" s="23">
        <v>0</v>
      </c>
      <c r="BY135" s="39">
        <v>44.586366891619718</v>
      </c>
      <c r="BZ135" s="39">
        <v>41.991371226557995</v>
      </c>
      <c r="CA135" s="39">
        <v>39.437748116496316</v>
      </c>
      <c r="CB135" s="39">
        <v>41.657465738102395</v>
      </c>
      <c r="CC135" s="39">
        <v>0</v>
      </c>
      <c r="CD135" s="23">
        <v>8.0870767499999996</v>
      </c>
      <c r="CE135" s="23">
        <v>7.9934735700000008</v>
      </c>
      <c r="CF135" s="23">
        <v>7.9885953000000001</v>
      </c>
      <c r="CG135" s="23">
        <v>8.8925933599999976</v>
      </c>
      <c r="CH135" s="23">
        <v>0</v>
      </c>
      <c r="CI135" s="39">
        <v>9.8168002648676733</v>
      </c>
      <c r="CJ135" s="39">
        <v>9.531607610602661</v>
      </c>
      <c r="CK135" s="39">
        <v>9.4035445663065484</v>
      </c>
      <c r="CL135" s="39">
        <v>9.9977648627807962</v>
      </c>
      <c r="CM135" s="39">
        <v>0</v>
      </c>
      <c r="CN135" s="23">
        <v>27.718922410000005</v>
      </c>
      <c r="CO135" s="23">
        <v>26.309886440000003</v>
      </c>
      <c r="CP135" s="23">
        <v>24.641886660000001</v>
      </c>
      <c r="CQ135" s="23">
        <v>27.247087970000003</v>
      </c>
      <c r="CR135" s="23">
        <v>0</v>
      </c>
      <c r="CS135" s="39">
        <v>33.647649610390374</v>
      </c>
      <c r="CT135" s="39">
        <v>31.372533058315444</v>
      </c>
      <c r="CU135" s="39">
        <v>29.006486209807726</v>
      </c>
      <c r="CV135" s="39">
        <v>30.633356062911602</v>
      </c>
      <c r="CW135" s="39">
        <v>0</v>
      </c>
      <c r="CX135" s="31">
        <v>0</v>
      </c>
      <c r="CY135" s="31">
        <v>0</v>
      </c>
      <c r="CZ135" s="31">
        <v>0</v>
      </c>
      <c r="DA135" s="31">
        <v>0</v>
      </c>
      <c r="DB135" s="31">
        <v>0</v>
      </c>
      <c r="DC135" s="39">
        <v>0</v>
      </c>
      <c r="DD135" s="39">
        <v>0</v>
      </c>
      <c r="DE135" s="39">
        <v>0</v>
      </c>
      <c r="DF135" s="39">
        <v>0</v>
      </c>
      <c r="DG135" s="39">
        <v>0</v>
      </c>
      <c r="DH135" s="39">
        <v>100.73777754063772</v>
      </c>
      <c r="DI135" s="39">
        <v>111.11925063651886</v>
      </c>
      <c r="DJ135" s="39">
        <v>102.93281165087579</v>
      </c>
      <c r="DK135" s="39">
        <v>112.42908934862039</v>
      </c>
      <c r="DL135" s="39">
        <v>0</v>
      </c>
      <c r="DM135" s="24">
        <v>30545.947</v>
      </c>
      <c r="DN135" s="24">
        <v>31195.333999999999</v>
      </c>
      <c r="DO135" s="24">
        <v>31849.245999999999</v>
      </c>
      <c r="DP135" s="24">
        <v>32511.557000000001</v>
      </c>
      <c r="DQ135" s="24">
        <v>33475.870999999999</v>
      </c>
      <c r="DR135" s="24">
        <v>34121.985000000001</v>
      </c>
      <c r="DS135" s="24">
        <v>30870.640499999998</v>
      </c>
      <c r="DT135" s="24">
        <v>31522.29</v>
      </c>
      <c r="DU135" s="24">
        <v>32180.4015</v>
      </c>
      <c r="DV135" s="24">
        <v>32833.031499999997</v>
      </c>
      <c r="DW135" s="24">
        <v>0</v>
      </c>
      <c r="DX135" s="24">
        <v>13208</v>
      </c>
      <c r="DY135" s="24">
        <v>13455</v>
      </c>
      <c r="DZ135" s="24">
        <v>13917</v>
      </c>
      <c r="EA135" s="24">
        <v>13773</v>
      </c>
      <c r="EB135" s="28">
        <v>11048</v>
      </c>
      <c r="EC135" s="28">
        <v>11075</v>
      </c>
      <c r="ED135" s="24">
        <v>11896</v>
      </c>
      <c r="EE135" s="24">
        <v>11946</v>
      </c>
      <c r="EF135" s="24">
        <v>12406</v>
      </c>
      <c r="EG135" s="24">
        <v>11894</v>
      </c>
      <c r="EH135" s="24">
        <v>8531</v>
      </c>
      <c r="EI135" s="24">
        <v>6866</v>
      </c>
      <c r="EJ135" s="24">
        <v>1312</v>
      </c>
      <c r="EK135" s="24">
        <v>1509</v>
      </c>
      <c r="EL135" s="24">
        <v>1511</v>
      </c>
      <c r="EM135" s="24">
        <v>1879</v>
      </c>
      <c r="EN135" s="24">
        <v>2517</v>
      </c>
      <c r="EO135" s="24">
        <v>4209</v>
      </c>
      <c r="EP135" s="24">
        <v>0</v>
      </c>
      <c r="EQ135" s="24">
        <v>0</v>
      </c>
      <c r="ER135" s="24">
        <v>0</v>
      </c>
      <c r="ES135" s="24">
        <v>0</v>
      </c>
      <c r="ET135" s="24">
        <v>0</v>
      </c>
      <c r="EU135" s="24">
        <v>0</v>
      </c>
      <c r="EV135">
        <v>25.61</v>
      </c>
      <c r="EW135">
        <v>35.25</v>
      </c>
      <c r="EX135">
        <v>43.91</v>
      </c>
      <c r="EY135">
        <v>45.47</v>
      </c>
      <c r="EZ135">
        <v>46.5</v>
      </c>
      <c r="FA135">
        <v>47.79</v>
      </c>
      <c r="FB135">
        <v>1.3</v>
      </c>
      <c r="FC135">
        <v>0.1</v>
      </c>
      <c r="FD135">
        <v>52</v>
      </c>
      <c r="FE135">
        <v>6.9</v>
      </c>
      <c r="FF135">
        <v>1.6419999999999999</v>
      </c>
      <c r="FG135">
        <v>34.956000000000003</v>
      </c>
      <c r="FH135" s="22" t="s">
        <v>263</v>
      </c>
      <c r="FI135" s="43">
        <v>2488.4690927384522</v>
      </c>
      <c r="FJ135" s="43">
        <v>2563.7110304219996</v>
      </c>
      <c r="FK135" s="43">
        <v>2624.9801868</v>
      </c>
      <c r="FL135" s="43">
        <v>2563.3584000000001</v>
      </c>
      <c r="FM135" s="43">
        <v>2477.58</v>
      </c>
      <c r="FN135" s="23">
        <v>135.5163489</v>
      </c>
      <c r="FO135" s="23">
        <v>113.54262485999998</v>
      </c>
      <c r="FP135" s="23">
        <v>114.23599440000002</v>
      </c>
      <c r="FQ135" s="23">
        <v>194.67864049000005</v>
      </c>
      <c r="FR135" s="23">
        <v>1178.3460364600001</v>
      </c>
      <c r="FS135" s="23">
        <v>1575.4559103299998</v>
      </c>
      <c r="FT135" s="23">
        <v>1478.76599433</v>
      </c>
      <c r="FU135" s="23">
        <v>1774.8158231000002</v>
      </c>
      <c r="FV135" s="14">
        <v>1313.86238536</v>
      </c>
      <c r="FW135" s="14">
        <v>1688.9985351899998</v>
      </c>
      <c r="FX135" s="14">
        <v>1593.00198873</v>
      </c>
      <c r="FY135" s="14">
        <v>1969.4944635900004</v>
      </c>
      <c r="FZ135" s="102">
        <v>1594.8809454048671</v>
      </c>
      <c r="GA135" s="102">
        <v>2014.001941875908</v>
      </c>
      <c r="GB135" s="102">
        <v>1875.1563488561644</v>
      </c>
      <c r="GC135" s="102">
        <v>2214.2632355249657</v>
      </c>
      <c r="GD135" s="102">
        <v>1430.3793620885695</v>
      </c>
      <c r="GE135" s="102">
        <v>1878.6110210495597</v>
      </c>
      <c r="GF135" s="102">
        <v>1740.686742614283</v>
      </c>
      <c r="GG135" s="102">
        <v>1995.3899335948681</v>
      </c>
    </row>
    <row r="136" spans="1:189" x14ac:dyDescent="0.35">
      <c r="A136" t="e">
        <v>#REF!</v>
      </c>
      <c r="B136" s="22" t="s">
        <v>324</v>
      </c>
      <c r="C136" s="22" t="s">
        <v>234</v>
      </c>
      <c r="D136" s="22" t="s">
        <v>540</v>
      </c>
      <c r="E136" s="22" t="s">
        <v>458</v>
      </c>
      <c r="F136" s="22" t="s">
        <v>325</v>
      </c>
      <c r="G136" s="24">
        <v>42686.580020832196</v>
      </c>
      <c r="H136" s="24">
        <v>41905.540184424004</v>
      </c>
      <c r="I136" s="24">
        <v>42538.289933216205</v>
      </c>
      <c r="J136" s="24">
        <v>46687.293140337701</v>
      </c>
      <c r="K136" s="24">
        <v>46303.552449354203</v>
      </c>
      <c r="L136" s="24">
        <v>48569.264627110097</v>
      </c>
      <c r="M136" s="24">
        <v>49340.470108265406</v>
      </c>
      <c r="N136" s="24">
        <v>44989.664150534205</v>
      </c>
      <c r="O136" s="24">
        <v>46971.672731154802</v>
      </c>
      <c r="P136" s="24">
        <v>48116.779200712503</v>
      </c>
      <c r="Q136" s="43">
        <v>62441.749420912354</v>
      </c>
      <c r="R136" s="43">
        <v>63433.228698518193</v>
      </c>
      <c r="S136" s="43">
        <v>57839.733769628037</v>
      </c>
      <c r="T136" s="43">
        <v>60387.849004465876</v>
      </c>
      <c r="U136" s="43">
        <v>61860.023882577509</v>
      </c>
      <c r="V136" s="23">
        <v>3577.1753420466898</v>
      </c>
      <c r="W136" s="23">
        <v>3477.8361809165276</v>
      </c>
      <c r="X136" s="23">
        <v>3497.7190265899148</v>
      </c>
      <c r="Y136" s="23">
        <v>3807.1841089684058</v>
      </c>
      <c r="Z136" s="23">
        <v>3747.4193914928323</v>
      </c>
      <c r="AA136" s="23">
        <v>4070.1498157184014</v>
      </c>
      <c r="AB136" s="23">
        <v>4094.8779414550422</v>
      </c>
      <c r="AC136" s="23">
        <v>3699.2837405139226</v>
      </c>
      <c r="AD136" s="23">
        <v>3830.3742617112412</v>
      </c>
      <c r="AE136" s="23">
        <v>3894.1666868897801</v>
      </c>
      <c r="AF136" s="39">
        <v>5232.6770201252466</v>
      </c>
      <c r="AG136" s="39">
        <v>5264.4680600504071</v>
      </c>
      <c r="AH136" s="39">
        <v>4755.8831729375879</v>
      </c>
      <c r="AI136" s="39">
        <v>4924.4161235371903</v>
      </c>
      <c r="AJ136" s="39">
        <v>5006.429113820911</v>
      </c>
      <c r="AK136" s="23">
        <v>2534.5083399599998</v>
      </c>
      <c r="AL136" s="23">
        <v>2524.6460621199999</v>
      </c>
      <c r="AM136" s="23">
        <v>2999.0576111</v>
      </c>
      <c r="AN136" s="23">
        <v>3255.3809330700001</v>
      </c>
      <c r="AO136" s="23">
        <v>0</v>
      </c>
      <c r="AP136" s="39">
        <v>3076.607643550391</v>
      </c>
      <c r="AQ136" s="39">
        <v>3010.4478871481433</v>
      </c>
      <c r="AR136" s="39">
        <v>3530.254174084861</v>
      </c>
      <c r="AS136" s="39">
        <v>3659.9596754319396</v>
      </c>
      <c r="AT136" s="39">
        <v>0</v>
      </c>
      <c r="AU136" s="23">
        <v>5.9375186000000006</v>
      </c>
      <c r="AV136" s="23">
        <v>6.0246124299999995</v>
      </c>
      <c r="AW136" s="23">
        <v>7.0502495800000009</v>
      </c>
      <c r="AX136" s="23">
        <v>6.9727392200000011</v>
      </c>
      <c r="AY136" s="23">
        <v>0</v>
      </c>
      <c r="AZ136" s="23">
        <v>212.39416504000002</v>
      </c>
      <c r="BA136" s="23">
        <v>209.52612304999997</v>
      </c>
      <c r="BB136" s="23">
        <v>246.59808349999997</v>
      </c>
      <c r="BC136" s="23">
        <v>265.46484375</v>
      </c>
      <c r="BD136" s="23">
        <v>0</v>
      </c>
      <c r="BE136" s="39">
        <v>257.82259277074633</v>
      </c>
      <c r="BF136" s="39">
        <v>249.8439222441126</v>
      </c>
      <c r="BG136" s="39">
        <v>290.27582210329683</v>
      </c>
      <c r="BH136" s="39">
        <v>298.45681453124996</v>
      </c>
      <c r="BI136" s="39">
        <v>0</v>
      </c>
      <c r="BJ136" s="23">
        <v>110.64769849</v>
      </c>
      <c r="BK136" s="23">
        <v>124.05905828</v>
      </c>
      <c r="BL136" s="23">
        <v>150.75504645999996</v>
      </c>
      <c r="BM136" s="23">
        <v>157.13525306</v>
      </c>
      <c r="BN136" s="23">
        <v>0</v>
      </c>
      <c r="BO136" s="39">
        <v>134.31384286585762</v>
      </c>
      <c r="BP136" s="39">
        <v>147.93096564474499</v>
      </c>
      <c r="BQ136" s="39">
        <v>177.45695516484903</v>
      </c>
      <c r="BR136" s="39">
        <v>176.66402231029679</v>
      </c>
      <c r="BS136" s="39">
        <v>0</v>
      </c>
      <c r="BT136" s="23">
        <v>100.71919247</v>
      </c>
      <c r="BU136" s="23">
        <v>85.404999930000002</v>
      </c>
      <c r="BV136" s="23">
        <v>94.76449396000001</v>
      </c>
      <c r="BW136" s="23">
        <v>103.04665417000001</v>
      </c>
      <c r="BX136" s="23">
        <v>0</v>
      </c>
      <c r="BY136" s="39">
        <v>122.26175488154655</v>
      </c>
      <c r="BZ136" s="39">
        <v>101.83894901103773</v>
      </c>
      <c r="CA136" s="39">
        <v>111.5492910570082</v>
      </c>
      <c r="CB136" s="39">
        <v>115.8532923502476</v>
      </c>
      <c r="CC136" s="39">
        <v>0</v>
      </c>
      <c r="CD136" s="23">
        <v>1.02726772</v>
      </c>
      <c r="CE136" s="23">
        <v>6.2072119999999995E-2</v>
      </c>
      <c r="CF136" s="23">
        <v>1.07854245</v>
      </c>
      <c r="CG136" s="23">
        <v>5.2829307499999993</v>
      </c>
      <c r="CH136" s="23">
        <v>0</v>
      </c>
      <c r="CI136" s="39">
        <v>1.246987303018487</v>
      </c>
      <c r="CJ136" s="39">
        <v>7.4016269174733945E-2</v>
      </c>
      <c r="CK136" s="39">
        <v>1.269575139853242</v>
      </c>
      <c r="CL136" s="39">
        <v>5.9394933836099986</v>
      </c>
      <c r="CM136" s="39">
        <v>0</v>
      </c>
      <c r="CN136" s="23">
        <v>89.025388239999998</v>
      </c>
      <c r="CO136" s="23">
        <v>74.542083049999988</v>
      </c>
      <c r="CP136" s="23">
        <v>82.4453563</v>
      </c>
      <c r="CQ136" s="23">
        <v>89.569881159999994</v>
      </c>
      <c r="CR136" s="23">
        <v>0</v>
      </c>
      <c r="CS136" s="39">
        <v>108.0667937094055</v>
      </c>
      <c r="CT136" s="39">
        <v>88.885749091124524</v>
      </c>
      <c r="CU136" s="39">
        <v>97.048173444469313</v>
      </c>
      <c r="CV136" s="39">
        <v>100.70162599056479</v>
      </c>
      <c r="CW136" s="39">
        <v>0</v>
      </c>
      <c r="CX136" s="31" t="e">
        <v>#N/A</v>
      </c>
      <c r="CY136" s="31" t="e">
        <v>#N/A</v>
      </c>
      <c r="CZ136" s="31" t="e">
        <v>#N/A</v>
      </c>
      <c r="DA136" s="31" t="e">
        <v>#N/A</v>
      </c>
      <c r="DB136" s="31" t="e">
        <v>#N/A</v>
      </c>
      <c r="DC136" s="39">
        <v>0</v>
      </c>
      <c r="DD136" s="39">
        <v>0</v>
      </c>
      <c r="DE136" s="39">
        <v>0</v>
      </c>
      <c r="DF136" s="39">
        <v>0</v>
      </c>
      <c r="DG136" s="39">
        <v>0</v>
      </c>
      <c r="DH136" s="39">
        <v>257.82259277074633</v>
      </c>
      <c r="DI136" s="39">
        <v>249.8439222441126</v>
      </c>
      <c r="DJ136" s="39">
        <v>290.27582210329683</v>
      </c>
      <c r="DK136" s="39">
        <v>298.45681453124996</v>
      </c>
      <c r="DL136" s="39">
        <v>0</v>
      </c>
      <c r="DM136" s="24">
        <v>11873.707</v>
      </c>
      <c r="DN136" s="24">
        <v>11992.376</v>
      </c>
      <c r="DO136" s="24">
        <v>12106.251</v>
      </c>
      <c r="DP136" s="24">
        <v>12217.195</v>
      </c>
      <c r="DQ136" s="24">
        <v>12356.117</v>
      </c>
      <c r="DR136" s="24">
        <v>12458.223</v>
      </c>
      <c r="DS136" s="24">
        <v>11933.041499999999</v>
      </c>
      <c r="DT136" s="24">
        <v>12049.3135</v>
      </c>
      <c r="DU136" s="24">
        <v>12161.723000000002</v>
      </c>
      <c r="DV136" s="24">
        <v>12262.946</v>
      </c>
      <c r="DW136" s="24">
        <v>0</v>
      </c>
      <c r="DX136" s="24">
        <v>1311</v>
      </c>
      <c r="DY136" s="24">
        <v>3249</v>
      </c>
      <c r="DZ136" s="24">
        <v>6280</v>
      </c>
      <c r="EA136" s="24">
        <v>9326</v>
      </c>
      <c r="EB136" s="28">
        <v>8929</v>
      </c>
      <c r="EC136" s="28">
        <v>8502</v>
      </c>
      <c r="ED136" s="24">
        <v>1061</v>
      </c>
      <c r="EE136" s="24">
        <v>1732</v>
      </c>
      <c r="EF136" s="24">
        <v>2580</v>
      </c>
      <c r="EG136" s="24">
        <v>3186</v>
      </c>
      <c r="EH136" s="24">
        <v>3299</v>
      </c>
      <c r="EI136" s="24">
        <v>3409</v>
      </c>
      <c r="EJ136" s="24">
        <v>250</v>
      </c>
      <c r="EK136" s="24">
        <v>1517</v>
      </c>
      <c r="EL136" s="24">
        <v>3700</v>
      </c>
      <c r="EM136" s="24">
        <v>6140</v>
      </c>
      <c r="EN136" s="24">
        <v>5630</v>
      </c>
      <c r="EO136" s="24">
        <v>5093</v>
      </c>
      <c r="EP136" s="24">
        <v>0</v>
      </c>
      <c r="EQ136" s="24">
        <v>0</v>
      </c>
      <c r="ER136" s="24">
        <v>0</v>
      </c>
      <c r="ES136" s="24">
        <v>0</v>
      </c>
      <c r="ET136" s="24">
        <v>0</v>
      </c>
      <c r="EU136" s="24">
        <v>0</v>
      </c>
      <c r="EV136">
        <v>57.54</v>
      </c>
      <c r="EW136">
        <v>60.61</v>
      </c>
      <c r="EX136">
        <v>63.28</v>
      </c>
      <c r="EY136">
        <v>64.89</v>
      </c>
      <c r="EZ136">
        <v>68.290000000000006</v>
      </c>
      <c r="FA136">
        <v>67.14</v>
      </c>
      <c r="FB136">
        <v>16.7</v>
      </c>
      <c r="FC136">
        <v>2.4</v>
      </c>
      <c r="FD136">
        <v>74</v>
      </c>
      <c r="FE136">
        <v>24.15</v>
      </c>
      <c r="FF136">
        <v>12.608000000000001</v>
      </c>
      <c r="FG136">
        <v>24.332000000000001</v>
      </c>
      <c r="FH136" s="22" t="s">
        <v>325</v>
      </c>
      <c r="FI136" s="43">
        <v>4430.6888724367564</v>
      </c>
      <c r="FJ136" s="43">
        <v>4221.1800221831991</v>
      </c>
      <c r="FK136" s="43">
        <v>3790.3301351999999</v>
      </c>
      <c r="FL136" s="43">
        <v>4002.4367999999999</v>
      </c>
      <c r="FM136" s="43">
        <v>3987.0299999999997</v>
      </c>
      <c r="FN136" s="23">
        <v>10.686624350000002</v>
      </c>
      <c r="FO136" s="23">
        <v>0.74792636999999995</v>
      </c>
      <c r="FP136" s="23">
        <v>7.2910364900000006</v>
      </c>
      <c r="FQ136" s="23">
        <v>54.544984360000001</v>
      </c>
      <c r="FR136" s="23">
        <v>1320.363578</v>
      </c>
      <c r="FS136" s="23">
        <v>1494.82648569</v>
      </c>
      <c r="FT136" s="23">
        <v>1833.4411159200004</v>
      </c>
      <c r="FU136" s="23">
        <v>1926.9411229299999</v>
      </c>
      <c r="FV136" s="14">
        <v>1331.0502023500001</v>
      </c>
      <c r="FW136" s="14">
        <v>1495.57441206</v>
      </c>
      <c r="FX136" s="14">
        <v>1840.7321524100003</v>
      </c>
      <c r="FY136" s="14">
        <v>1981.4861072899998</v>
      </c>
      <c r="FZ136" s="102">
        <v>1615.7450192347503</v>
      </c>
      <c r="GA136" s="102">
        <v>1783.3584265186598</v>
      </c>
      <c r="GB136" s="102">
        <v>2166.7647664941564</v>
      </c>
      <c r="GC136" s="102">
        <v>2227.745200704001</v>
      </c>
      <c r="GD136" s="102">
        <v>1602.7726609905153</v>
      </c>
      <c r="GE136" s="102">
        <v>1782.4665813629797</v>
      </c>
      <c r="GF136" s="102">
        <v>2158.1823331634455</v>
      </c>
      <c r="GG136" s="102">
        <v>2166.42136568774</v>
      </c>
    </row>
    <row r="137" spans="1:189" x14ac:dyDescent="0.35">
      <c r="A137" t="e">
        <v>#REF!</v>
      </c>
      <c r="B137" s="22" t="s">
        <v>328</v>
      </c>
      <c r="C137" s="22" t="s">
        <v>234</v>
      </c>
      <c r="D137" s="22" t="s">
        <v>539</v>
      </c>
      <c r="E137" s="22" t="s">
        <v>458</v>
      </c>
      <c r="F137" s="22" t="s">
        <v>329</v>
      </c>
      <c r="G137" s="24">
        <v>130891.08829355</v>
      </c>
      <c r="H137" s="24">
        <v>153883.04750957701</v>
      </c>
      <c r="I137" s="24">
        <v>156617.72201334202</v>
      </c>
      <c r="J137" s="24">
        <v>199765.85957093499</v>
      </c>
      <c r="K137" s="24">
        <v>160502.73725104699</v>
      </c>
      <c r="L137" s="24">
        <v>98783.535744144494</v>
      </c>
      <c r="M137" s="24">
        <v>101944.118786821</v>
      </c>
      <c r="N137" s="24">
        <v>98118.355717331899</v>
      </c>
      <c r="O137" s="24">
        <v>101499.14688326401</v>
      </c>
      <c r="P137" s="24">
        <v>71962.895140233988</v>
      </c>
      <c r="Q137" s="43">
        <v>126998.35653687603</v>
      </c>
      <c r="R137" s="43">
        <v>131061.67386090721</v>
      </c>
      <c r="S137" s="43">
        <v>126143.18599079277</v>
      </c>
      <c r="T137" s="43">
        <v>130489.60787813869</v>
      </c>
      <c r="U137" s="43">
        <v>92517.131985600077</v>
      </c>
      <c r="V137" s="23">
        <v>3096.5625</v>
      </c>
      <c r="W137" s="23">
        <v>3661.45776367188</v>
      </c>
      <c r="X137" s="23">
        <v>3751.7373046875</v>
      </c>
      <c r="Y137" s="23">
        <v>4827.845703125</v>
      </c>
      <c r="Z137" s="23">
        <v>4533.9755859375</v>
      </c>
      <c r="AA137" s="23">
        <v>2336.9765625</v>
      </c>
      <c r="AB137" s="23">
        <v>2425.634765625</v>
      </c>
      <c r="AC137" s="23">
        <v>2350.40014648438</v>
      </c>
      <c r="AD137" s="23">
        <v>2452.98291015625</v>
      </c>
      <c r="AE137" s="23">
        <v>2032.85009765625</v>
      </c>
      <c r="AF137" s="39">
        <v>3004.4701322638234</v>
      </c>
      <c r="AG137" s="39">
        <v>3118.4511312791878</v>
      </c>
      <c r="AH137" s="39">
        <v>3021.7277966307529</v>
      </c>
      <c r="AI137" s="39">
        <v>3153.6105268569836</v>
      </c>
      <c r="AJ137" s="39">
        <v>2613.4782435490515</v>
      </c>
      <c r="AK137" s="23">
        <v>9843.6793441299997</v>
      </c>
      <c r="AL137" s="23">
        <v>10916.294746489997</v>
      </c>
      <c r="AM137" s="23">
        <v>11843.710006490001</v>
      </c>
      <c r="AN137" s="23">
        <v>16018.830031299998</v>
      </c>
      <c r="AO137" s="23">
        <v>0</v>
      </c>
      <c r="AP137" s="39">
        <v>11949.117954485571</v>
      </c>
      <c r="AQ137" s="39">
        <v>13016.848954843781</v>
      </c>
      <c r="AR137" s="39">
        <v>13941.481661543117</v>
      </c>
      <c r="AS137" s="39">
        <v>18009.650227589962</v>
      </c>
      <c r="AT137" s="39">
        <v>0</v>
      </c>
      <c r="AU137" s="23">
        <v>7.5205135299999997</v>
      </c>
      <c r="AV137" s="23">
        <v>7.0938935299999981</v>
      </c>
      <c r="AW137" s="23">
        <v>7.5621705099999987</v>
      </c>
      <c r="AX137" s="23">
        <v>8.0059909799999982</v>
      </c>
      <c r="AY137" s="23">
        <v>0</v>
      </c>
      <c r="AZ137" s="23">
        <v>221.47029114000003</v>
      </c>
      <c r="BA137" s="23">
        <v>246.91302490000004</v>
      </c>
      <c r="BB137" s="23">
        <v>269.72900390999996</v>
      </c>
      <c r="BC137" s="23">
        <v>367.98315430000002</v>
      </c>
      <c r="BD137" s="23">
        <v>0</v>
      </c>
      <c r="BE137" s="39">
        <v>268.83998754228134</v>
      </c>
      <c r="BF137" s="39">
        <v>294.42495139115903</v>
      </c>
      <c r="BG137" s="39">
        <v>317.50371796818371</v>
      </c>
      <c r="BH137" s="39">
        <v>413.71610071640401</v>
      </c>
      <c r="BI137" s="39">
        <v>0</v>
      </c>
      <c r="BJ137" s="23">
        <v>103.1154516</v>
      </c>
      <c r="BK137" s="23">
        <v>110.59348328999999</v>
      </c>
      <c r="BL137" s="23">
        <v>132.93866307000002</v>
      </c>
      <c r="BM137" s="23">
        <v>187.76281304</v>
      </c>
      <c r="BN137" s="23">
        <v>0</v>
      </c>
      <c r="BO137" s="39">
        <v>125.17054355627697</v>
      </c>
      <c r="BP137" s="39">
        <v>131.87429442016935</v>
      </c>
      <c r="BQ137" s="39">
        <v>156.48491328180759</v>
      </c>
      <c r="BR137" s="39">
        <v>211.09797544461119</v>
      </c>
      <c r="BS137" s="39">
        <v>0</v>
      </c>
      <c r="BT137" s="23">
        <v>116.41472535</v>
      </c>
      <c r="BU137" s="23">
        <v>134.64149018000003</v>
      </c>
      <c r="BV137" s="23">
        <v>136.79032404000003</v>
      </c>
      <c r="BW137" s="23">
        <v>180.22034246999999</v>
      </c>
      <c r="BX137" s="23">
        <v>0</v>
      </c>
      <c r="BY137" s="39">
        <v>141.31436388932224</v>
      </c>
      <c r="BZ137" s="39">
        <v>160.54970861717274</v>
      </c>
      <c r="CA137" s="39">
        <v>161.01878491074072</v>
      </c>
      <c r="CB137" s="39">
        <v>202.61812663217157</v>
      </c>
      <c r="CC137" s="39">
        <v>0</v>
      </c>
      <c r="CD137" s="23">
        <v>1.9401054600000003</v>
      </c>
      <c r="CE137" s="23">
        <v>1.6780373900000001</v>
      </c>
      <c r="CF137" s="23">
        <v>0</v>
      </c>
      <c r="CG137" s="23">
        <v>0</v>
      </c>
      <c r="CH137" s="23">
        <v>0</v>
      </c>
      <c r="CI137" s="39">
        <v>2.3550694994454235</v>
      </c>
      <c r="CJ137" s="39">
        <v>2.0009316121876943</v>
      </c>
      <c r="CK137" s="39">
        <v>0</v>
      </c>
      <c r="CL137" s="39">
        <v>0</v>
      </c>
      <c r="CM137" s="39">
        <v>0</v>
      </c>
      <c r="CN137" s="23">
        <v>112.19463676000001</v>
      </c>
      <c r="CO137" s="23">
        <v>126.21927277999998</v>
      </c>
      <c r="CP137" s="23">
        <v>129.09264747</v>
      </c>
      <c r="CQ137" s="23">
        <v>170.49654125000001</v>
      </c>
      <c r="CR137" s="23">
        <v>0</v>
      </c>
      <c r="CS137" s="39">
        <v>136.19165168208656</v>
      </c>
      <c r="CT137" s="39">
        <v>150.50685668740891</v>
      </c>
      <c r="CU137" s="39">
        <v>151.95768693735747</v>
      </c>
      <c r="CV137" s="39">
        <v>191.68585139654999</v>
      </c>
      <c r="CW137" s="39">
        <v>0</v>
      </c>
      <c r="CX137" s="31">
        <v>550.75243468999997</v>
      </c>
      <c r="CY137" s="31">
        <v>550.29832173</v>
      </c>
      <c r="CZ137" s="31">
        <v>2399.8773908499998</v>
      </c>
      <c r="DA137" s="31">
        <v>0</v>
      </c>
      <c r="DB137" s="31">
        <v>0</v>
      </c>
      <c r="DC137" s="39">
        <v>15.00258637784315</v>
      </c>
      <c r="DD137" s="39">
        <v>14.801864123997577</v>
      </c>
      <c r="DE137" s="39">
        <v>64.071264613035794</v>
      </c>
      <c r="DF137" s="39">
        <v>0</v>
      </c>
      <c r="DG137" s="39">
        <v>0</v>
      </c>
      <c r="DH137" s="39">
        <v>283.84257392012449</v>
      </c>
      <c r="DI137" s="39">
        <v>309.2268155151566</v>
      </c>
      <c r="DJ137" s="39">
        <v>381.5749825812195</v>
      </c>
      <c r="DK137" s="39">
        <v>413.71610071640401</v>
      </c>
      <c r="DL137" s="39">
        <v>0</v>
      </c>
      <c r="DM137" s="24">
        <v>44562.411</v>
      </c>
      <c r="DN137" s="24">
        <v>44331.495999999999</v>
      </c>
      <c r="DO137" s="24">
        <v>44090.692999999999</v>
      </c>
      <c r="DP137" s="24">
        <v>43728.639999999999</v>
      </c>
      <c r="DQ137" s="24">
        <v>39701.739000000001</v>
      </c>
      <c r="DR137" s="24">
        <v>36744.633000000002</v>
      </c>
      <c r="DS137" s="24">
        <v>44446.953499999996</v>
      </c>
      <c r="DT137" s="24">
        <v>44211.094499999999</v>
      </c>
      <c r="DU137" s="24">
        <v>43909.666500000007</v>
      </c>
      <c r="DV137" s="24">
        <v>43531.422000000006</v>
      </c>
      <c r="DW137" s="24">
        <v>0</v>
      </c>
      <c r="DX137" s="24">
        <v>8995</v>
      </c>
      <c r="DY137" s="24">
        <v>4552</v>
      </c>
      <c r="DZ137" s="24">
        <v>4608</v>
      </c>
      <c r="EA137" s="24">
        <v>5101</v>
      </c>
      <c r="EB137" s="28">
        <v>3022</v>
      </c>
      <c r="EC137" s="28">
        <v>2992</v>
      </c>
      <c r="ED137" s="24">
        <v>2606</v>
      </c>
      <c r="EE137" s="24">
        <v>2166</v>
      </c>
      <c r="EF137" s="24">
        <v>2249</v>
      </c>
      <c r="EG137" s="24">
        <v>2382</v>
      </c>
      <c r="EH137" s="24">
        <v>2520</v>
      </c>
      <c r="EI137" s="24">
        <v>2532</v>
      </c>
      <c r="EJ137" s="24">
        <v>6389</v>
      </c>
      <c r="EK137" s="24">
        <v>2386</v>
      </c>
      <c r="EL137" s="24">
        <v>2359</v>
      </c>
      <c r="EM137" s="24">
        <v>2719</v>
      </c>
      <c r="EN137" s="24">
        <v>502</v>
      </c>
      <c r="EO137" s="24">
        <v>460</v>
      </c>
      <c r="EP137" s="24">
        <v>0</v>
      </c>
      <c r="EQ137" s="24">
        <v>0</v>
      </c>
      <c r="ER137" s="24">
        <v>0</v>
      </c>
      <c r="ES137" s="24">
        <v>0</v>
      </c>
      <c r="ET137" s="24">
        <v>0</v>
      </c>
      <c r="EU137" s="24">
        <v>0</v>
      </c>
      <c r="EV137">
        <v>54.26</v>
      </c>
      <c r="EW137">
        <v>64.650000000000006</v>
      </c>
      <c r="EX137">
        <v>68.5</v>
      </c>
      <c r="EY137">
        <v>70.86</v>
      </c>
      <c r="EZ137">
        <v>76.58</v>
      </c>
      <c r="FA137">
        <v>75.510000000000005</v>
      </c>
      <c r="FB137">
        <v>8.3000000000000007</v>
      </c>
      <c r="FC137">
        <v>1.2</v>
      </c>
      <c r="FD137">
        <v>69</v>
      </c>
      <c r="FE137">
        <v>62.63</v>
      </c>
      <c r="FF137">
        <v>29.898</v>
      </c>
      <c r="FG137">
        <v>66.555999999999997</v>
      </c>
      <c r="FH137" s="22" t="s">
        <v>329</v>
      </c>
      <c r="FI137" s="43">
        <v>3338.1902463564602</v>
      </c>
      <c r="FJ137" s="43">
        <v>3946.9225631147992</v>
      </c>
      <c r="FK137" s="43">
        <v>4202.3225412000002</v>
      </c>
      <c r="FL137" s="43">
        <v>4620.7907999999998</v>
      </c>
      <c r="FM137" s="43">
        <v>4434.66</v>
      </c>
      <c r="FN137" s="23"/>
      <c r="FO137" s="23"/>
      <c r="FP137" s="23"/>
      <c r="FQ137" s="23"/>
      <c r="FR137" s="23"/>
      <c r="FS137" s="23"/>
      <c r="FT137" s="23"/>
      <c r="FU137" s="23"/>
      <c r="FV137" s="14">
        <v>0</v>
      </c>
      <c r="FW137" s="14">
        <v>0</v>
      </c>
      <c r="FX137" s="14">
        <v>0</v>
      </c>
      <c r="FY137" s="14">
        <v>0</v>
      </c>
      <c r="FZ137" s="102">
        <v>0</v>
      </c>
      <c r="GA137" s="102">
        <v>0</v>
      </c>
      <c r="GB137" s="102">
        <v>0</v>
      </c>
      <c r="GC137" s="102">
        <v>0</v>
      </c>
      <c r="GD137" s="102">
        <v>0</v>
      </c>
      <c r="GE137" s="102">
        <v>0</v>
      </c>
      <c r="GF137" s="102">
        <v>0</v>
      </c>
      <c r="GG137" s="102">
        <v>0</v>
      </c>
    </row>
    <row r="138" spans="1:189" x14ac:dyDescent="0.35">
      <c r="A138" t="e">
        <v>#REF!</v>
      </c>
      <c r="B138" s="22" t="s">
        <v>318</v>
      </c>
      <c r="C138" s="22" t="s">
        <v>234</v>
      </c>
      <c r="D138" s="22" t="s">
        <v>538</v>
      </c>
      <c r="E138" s="22" t="s">
        <v>458</v>
      </c>
      <c r="F138" s="22" t="s">
        <v>319</v>
      </c>
      <c r="G138" s="24">
        <v>4666.5980241841098</v>
      </c>
      <c r="H138" s="24">
        <v>4466.2145911485395</v>
      </c>
      <c r="I138" s="24">
        <v>3982.2366925523602</v>
      </c>
      <c r="J138" s="24">
        <v>4850.84257159151</v>
      </c>
      <c r="K138" s="24">
        <v>4790.9220656100997</v>
      </c>
      <c r="L138" s="24">
        <v>4289.3594681561199</v>
      </c>
      <c r="M138" s="24">
        <v>4404.8362428606006</v>
      </c>
      <c r="N138" s="24">
        <v>4336.1365363123796</v>
      </c>
      <c r="O138" s="24">
        <v>4799.38062166691</v>
      </c>
      <c r="P138" s="24">
        <v>4822.2470282316299</v>
      </c>
      <c r="Q138" s="43">
        <v>5514.4979266851769</v>
      </c>
      <c r="R138" s="43">
        <v>5662.9574902670302</v>
      </c>
      <c r="S138" s="43">
        <v>5574.6355876294556</v>
      </c>
      <c r="T138" s="43">
        <v>6170.1927022060208</v>
      </c>
      <c r="U138" s="43">
        <v>6199.5902736914659</v>
      </c>
      <c r="V138" s="23">
        <v>4021.4455564534014</v>
      </c>
      <c r="W138" s="23">
        <v>3818.5404840306514</v>
      </c>
      <c r="X138" s="23">
        <v>3372.904610197189</v>
      </c>
      <c r="Y138" s="23">
        <v>4068.5738155096574</v>
      </c>
      <c r="Z138" s="23">
        <v>3986.8866374379804</v>
      </c>
      <c r="AA138" s="23">
        <v>3696.3598501209235</v>
      </c>
      <c r="AB138" s="23">
        <v>3766.0629993515768</v>
      </c>
      <c r="AC138" s="23">
        <v>3672.6533460768674</v>
      </c>
      <c r="AD138" s="23">
        <v>4025.4108517836198</v>
      </c>
      <c r="AE138" s="23">
        <v>4012.9544951872222</v>
      </c>
      <c r="AF138" s="39">
        <v>4752.1241530583375</v>
      </c>
      <c r="AG138" s="39">
        <v>4841.7361043926703</v>
      </c>
      <c r="AH138" s="39">
        <v>4721.646533178161</v>
      </c>
      <c r="AI138" s="39">
        <v>5175.1595922454026</v>
      </c>
      <c r="AJ138" s="39">
        <v>5159.1454173703805</v>
      </c>
      <c r="AK138" s="23">
        <v>309.20081311000001</v>
      </c>
      <c r="AL138" s="23">
        <v>321.57939013999993</v>
      </c>
      <c r="AM138" s="23">
        <v>262.73304730999996</v>
      </c>
      <c r="AN138" s="23">
        <v>333.73370344000006</v>
      </c>
      <c r="AO138" s="23">
        <v>0</v>
      </c>
      <c r="AP138" s="39">
        <v>375.33495945065044</v>
      </c>
      <c r="AQ138" s="39">
        <v>383.45889751548719</v>
      </c>
      <c r="AR138" s="39">
        <v>309.26862941988202</v>
      </c>
      <c r="AS138" s="39">
        <v>375.21012810352323</v>
      </c>
      <c r="AT138" s="39">
        <v>0</v>
      </c>
      <c r="AU138" s="23">
        <v>6.6246938699999998</v>
      </c>
      <c r="AV138" s="23">
        <v>7.1536936799999991</v>
      </c>
      <c r="AW138" s="23">
        <v>6.5976715100000005</v>
      </c>
      <c r="AX138" s="23">
        <v>7.0358233500000011</v>
      </c>
      <c r="AY138" s="23">
        <v>0</v>
      </c>
      <c r="AZ138" s="23">
        <v>266.45422363</v>
      </c>
      <c r="BA138" s="23">
        <v>274.94509888000005</v>
      </c>
      <c r="BB138" s="23">
        <v>222.53158568999999</v>
      </c>
      <c r="BC138" s="23">
        <v>279.91430663999995</v>
      </c>
      <c r="BD138" s="23">
        <v>0</v>
      </c>
      <c r="BE138" s="39">
        <v>323.4454146989633</v>
      </c>
      <c r="BF138" s="39">
        <v>327.85106174842952</v>
      </c>
      <c r="BG138" s="39">
        <v>261.9466382840522</v>
      </c>
      <c r="BH138" s="39">
        <v>314.70205666921913</v>
      </c>
      <c r="BI138" s="39">
        <v>0</v>
      </c>
      <c r="BJ138" s="23">
        <v>115.82593850000001</v>
      </c>
      <c r="BK138" s="23">
        <v>147.19346712999999</v>
      </c>
      <c r="BL138" s="23">
        <v>119.29645459999998</v>
      </c>
      <c r="BM138" s="23">
        <v>148.50470397999999</v>
      </c>
      <c r="BN138" s="23">
        <v>0</v>
      </c>
      <c r="BO138" s="39">
        <v>140.5996429730121</v>
      </c>
      <c r="BP138" s="39">
        <v>175.51698385452977</v>
      </c>
      <c r="BQ138" s="39">
        <v>140.4263810226393</v>
      </c>
      <c r="BR138" s="39">
        <v>166.96086859063439</v>
      </c>
      <c r="BS138" s="39">
        <v>0</v>
      </c>
      <c r="BT138" s="23">
        <v>64.460556120000007</v>
      </c>
      <c r="BU138" s="23">
        <v>60.053342889999996</v>
      </c>
      <c r="BV138" s="23">
        <v>54.031585489999983</v>
      </c>
      <c r="BW138" s="23">
        <v>63.76833577</v>
      </c>
      <c r="BX138" s="23">
        <v>0</v>
      </c>
      <c r="BY138" s="39">
        <v>78.247854441635369</v>
      </c>
      <c r="BZ138" s="39">
        <v>71.609031432933747</v>
      </c>
      <c r="CA138" s="39">
        <v>63.60172258862795</v>
      </c>
      <c r="CB138" s="39">
        <v>71.693464539495594</v>
      </c>
      <c r="CC138" s="39">
        <v>0</v>
      </c>
      <c r="CD138" s="23">
        <v>86.167732609999987</v>
      </c>
      <c r="CE138" s="23">
        <v>67.698312139999999</v>
      </c>
      <c r="CF138" s="23">
        <v>49.203558709999996</v>
      </c>
      <c r="CG138" s="23">
        <v>67.641259500000004</v>
      </c>
      <c r="CH138" s="23">
        <v>0</v>
      </c>
      <c r="CI138" s="39">
        <v>104.59792165431035</v>
      </c>
      <c r="CJ138" s="39">
        <v>80.725074220590486</v>
      </c>
      <c r="CK138" s="39">
        <v>57.918550104843298</v>
      </c>
      <c r="CL138" s="39">
        <v>76.047715230660003</v>
      </c>
      <c r="CM138" s="39">
        <v>0</v>
      </c>
      <c r="CN138" s="23">
        <v>29.501833219999991</v>
      </c>
      <c r="CO138" s="23">
        <v>27.429601650000006</v>
      </c>
      <c r="CP138" s="23">
        <v>24.727933610000001</v>
      </c>
      <c r="CQ138" s="23">
        <v>29.185320000000001</v>
      </c>
      <c r="CR138" s="23">
        <v>0</v>
      </c>
      <c r="CS138" s="39">
        <v>35.811902510777813</v>
      </c>
      <c r="CT138" s="39">
        <v>32.707708051249533</v>
      </c>
      <c r="CU138" s="39">
        <v>29.10777389540619</v>
      </c>
      <c r="CV138" s="39">
        <v>32.8124715696</v>
      </c>
      <c r="CW138" s="39">
        <v>0</v>
      </c>
      <c r="CX138" s="31">
        <v>0</v>
      </c>
      <c r="CY138" s="31">
        <v>0</v>
      </c>
      <c r="CZ138" s="31">
        <v>0</v>
      </c>
      <c r="DA138" s="31">
        <v>23.169852140000003</v>
      </c>
      <c r="DB138" s="31">
        <v>0</v>
      </c>
      <c r="DC138" s="39">
        <v>0</v>
      </c>
      <c r="DD138" s="39">
        <v>0</v>
      </c>
      <c r="DE138" s="39">
        <v>0</v>
      </c>
      <c r="DF138" s="39">
        <v>21.943951386888926</v>
      </c>
      <c r="DG138" s="39">
        <v>0</v>
      </c>
      <c r="DH138" s="39">
        <v>323.4454146989633</v>
      </c>
      <c r="DI138" s="39">
        <v>327.85106174842952</v>
      </c>
      <c r="DJ138" s="39">
        <v>261.9466382840522</v>
      </c>
      <c r="DK138" s="39">
        <v>336.64600805610803</v>
      </c>
      <c r="DL138" s="39">
        <v>0</v>
      </c>
      <c r="DM138" s="24">
        <v>1155.8510000000001</v>
      </c>
      <c r="DN138" s="24">
        <v>1165.0039999999999</v>
      </c>
      <c r="DO138" s="24">
        <v>1174.222</v>
      </c>
      <c r="DP138" s="24">
        <v>1187.088</v>
      </c>
      <c r="DQ138" s="24">
        <v>1201.67</v>
      </c>
      <c r="DR138" s="24">
        <v>1210.8219999999999</v>
      </c>
      <c r="DS138" s="24">
        <v>1160.4275</v>
      </c>
      <c r="DT138" s="24">
        <v>1169.6130000000001</v>
      </c>
      <c r="DU138" s="24">
        <v>1180.655</v>
      </c>
      <c r="DV138" s="24">
        <v>1192.2710000000002</v>
      </c>
      <c r="DW138" s="24">
        <v>0</v>
      </c>
      <c r="DX138" s="24">
        <v>1613</v>
      </c>
      <c r="DY138" s="24">
        <v>1903</v>
      </c>
      <c r="DZ138" s="24">
        <v>2049</v>
      </c>
      <c r="EA138" s="24">
        <v>1541</v>
      </c>
      <c r="EB138" s="28">
        <v>2149</v>
      </c>
      <c r="EC138" s="28">
        <v>2599</v>
      </c>
      <c r="ED138" s="24">
        <v>874</v>
      </c>
      <c r="EE138" s="24">
        <v>940</v>
      </c>
      <c r="EF138" s="24">
        <v>945</v>
      </c>
      <c r="EG138" s="24">
        <v>895</v>
      </c>
      <c r="EH138" s="24">
        <v>1173</v>
      </c>
      <c r="EI138" s="24">
        <v>1180</v>
      </c>
      <c r="EJ138" s="24">
        <v>739</v>
      </c>
      <c r="EK138" s="24">
        <v>963</v>
      </c>
      <c r="EL138" s="24">
        <v>1104</v>
      </c>
      <c r="EM138" s="24">
        <v>646</v>
      </c>
      <c r="EN138" s="24">
        <v>976</v>
      </c>
      <c r="EO138" s="24">
        <v>1419</v>
      </c>
      <c r="EP138" s="24">
        <v>0</v>
      </c>
      <c r="EQ138" s="24">
        <v>0</v>
      </c>
      <c r="ER138" s="24">
        <v>0</v>
      </c>
      <c r="ES138" s="24">
        <v>0</v>
      </c>
      <c r="ET138" s="24">
        <v>0</v>
      </c>
      <c r="EU138" s="24">
        <v>0</v>
      </c>
      <c r="EV138">
        <v>44.01</v>
      </c>
      <c r="EW138">
        <v>51.11</v>
      </c>
      <c r="EX138">
        <v>55.49</v>
      </c>
      <c r="EY138">
        <v>59.78</v>
      </c>
      <c r="EZ138">
        <v>58.4</v>
      </c>
      <c r="FA138">
        <v>55.86</v>
      </c>
      <c r="FB138">
        <v>5</v>
      </c>
      <c r="FC138">
        <v>1.3</v>
      </c>
      <c r="FD138">
        <v>44</v>
      </c>
      <c r="FE138">
        <v>20.399999999999999</v>
      </c>
      <c r="FF138">
        <v>1.397</v>
      </c>
      <c r="FG138">
        <v>24.706</v>
      </c>
      <c r="FH138" s="22" t="s">
        <v>319</v>
      </c>
      <c r="FI138" s="43">
        <v>4309.300136205612</v>
      </c>
      <c r="FJ138" s="43">
        <v>4316.5739209895992</v>
      </c>
      <c r="FK138" s="43">
        <v>3943.3558859999998</v>
      </c>
      <c r="FL138" s="43">
        <v>4204.8072000000002</v>
      </c>
      <c r="FM138" s="43">
        <v>3903.7499999999995</v>
      </c>
      <c r="FN138" s="23">
        <v>51.261168109999993</v>
      </c>
      <c r="FO138" s="23">
        <v>43.802010030000005</v>
      </c>
      <c r="FP138" s="23">
        <v>17.718329910000001</v>
      </c>
      <c r="FQ138" s="23">
        <v>48.851675950000008</v>
      </c>
      <c r="FR138" s="23">
        <v>134.40760425000002</v>
      </c>
      <c r="FS138" s="23">
        <v>172.15939267000002</v>
      </c>
      <c r="FT138" s="23">
        <v>140.84795561000001</v>
      </c>
      <c r="FU138" s="23">
        <v>177.05785191000001</v>
      </c>
      <c r="FV138" s="14">
        <v>185.66877236000002</v>
      </c>
      <c r="FW138" s="14">
        <v>215.96140270000001</v>
      </c>
      <c r="FX138" s="14">
        <v>158.56628552000001</v>
      </c>
      <c r="FY138" s="14">
        <v>225.90952786000003</v>
      </c>
      <c r="FZ138" s="102">
        <v>225.38097634368364</v>
      </c>
      <c r="GA138" s="102">
        <v>257.51750244064993</v>
      </c>
      <c r="GB138" s="102">
        <v>186.6517299481936</v>
      </c>
      <c r="GC138" s="102">
        <v>253.98556398244082</v>
      </c>
      <c r="GD138" s="102">
        <v>163.15569219763242</v>
      </c>
      <c r="GE138" s="102">
        <v>205.28694603666577</v>
      </c>
      <c r="GF138" s="102">
        <v>165.79510889127172</v>
      </c>
      <c r="GG138" s="102">
        <v>199.06260174537479</v>
      </c>
    </row>
    <row r="139" spans="1:189" x14ac:dyDescent="0.35">
      <c r="A139" t="e">
        <v>#REF!</v>
      </c>
      <c r="B139" s="22" t="s">
        <v>308</v>
      </c>
      <c r="C139" s="22" t="s">
        <v>234</v>
      </c>
      <c r="D139" s="22" t="s">
        <v>541</v>
      </c>
      <c r="E139" s="22" t="s">
        <v>458</v>
      </c>
      <c r="F139" s="22" t="s">
        <v>309</v>
      </c>
      <c r="G139" s="24">
        <v>346841.89658351499</v>
      </c>
      <c r="H139" s="24">
        <v>376823.402244928</v>
      </c>
      <c r="I139" s="24">
        <v>361751.145451597</v>
      </c>
      <c r="J139" s="24">
        <v>394087.35984404903</v>
      </c>
      <c r="K139" s="24">
        <v>404284.32611046301</v>
      </c>
      <c r="L139" s="24">
        <v>373379.14070704702</v>
      </c>
      <c r="M139" s="24">
        <v>396224.43924471998</v>
      </c>
      <c r="N139" s="24">
        <v>358510.62928292202</v>
      </c>
      <c r="O139" s="24">
        <v>378998.55500644998</v>
      </c>
      <c r="P139" s="24">
        <v>407690.00574496505</v>
      </c>
      <c r="Q139" s="43">
        <v>480024.70125955931</v>
      </c>
      <c r="R139" s="43">
        <v>509395.13578615239</v>
      </c>
      <c r="S139" s="43">
        <v>460909.40536749491</v>
      </c>
      <c r="T139" s="43">
        <v>487249.14787759102</v>
      </c>
      <c r="U139" s="43">
        <v>524135.52841662877</v>
      </c>
      <c r="V139" s="23">
        <v>3194.6727013220875</v>
      </c>
      <c r="W139" s="23">
        <v>3413.8490443041883</v>
      </c>
      <c r="X139" s="23">
        <v>3224.4228112176679</v>
      </c>
      <c r="Y139" s="23">
        <v>3460.5393816924156</v>
      </c>
      <c r="Z139" s="23">
        <v>3498.5098055874009</v>
      </c>
      <c r="AA139" s="23">
        <v>3439.1005233495107</v>
      </c>
      <c r="AB139" s="23">
        <v>3589.6136364862869</v>
      </c>
      <c r="AC139" s="23">
        <v>3195.5388826226404</v>
      </c>
      <c r="AD139" s="23">
        <v>3328.0423551857866</v>
      </c>
      <c r="AE139" s="23">
        <v>3527.9811524254701</v>
      </c>
      <c r="AF139" s="39">
        <v>4421.385721217086</v>
      </c>
      <c r="AG139" s="39">
        <v>4614.8887970244587</v>
      </c>
      <c r="AH139" s="39">
        <v>4108.2573455750844</v>
      </c>
      <c r="AI139" s="39">
        <v>4278.6068185331433</v>
      </c>
      <c r="AJ139" s="39">
        <v>4535.6526760854194</v>
      </c>
      <c r="AK139" s="23">
        <v>13713.500707499999</v>
      </c>
      <c r="AL139" s="23">
        <v>15700.196757329995</v>
      </c>
      <c r="AM139" s="23">
        <v>18674.103433420001</v>
      </c>
      <c r="AN139" s="23">
        <v>23137.840447869999</v>
      </c>
      <c r="AO139" s="23">
        <v>20602.165776270002</v>
      </c>
      <c r="AP139" s="39">
        <v>16646.645201883242</v>
      </c>
      <c r="AQ139" s="39">
        <v>18721.287258866334</v>
      </c>
      <c r="AR139" s="39">
        <v>21981.682295507333</v>
      </c>
      <c r="AS139" s="39">
        <v>26013.411258731281</v>
      </c>
      <c r="AT139" s="39">
        <v>21446.854573097069</v>
      </c>
      <c r="AU139" s="23">
        <v>3.9538188000000005</v>
      </c>
      <c r="AV139" s="23">
        <v>4.1664600399999996</v>
      </c>
      <c r="AW139" s="23">
        <v>5.1621403699999995</v>
      </c>
      <c r="AX139" s="23">
        <v>5.8712611200000007</v>
      </c>
      <c r="AY139" s="23">
        <v>5.0962457700000003</v>
      </c>
      <c r="AZ139" s="23">
        <v>126.31157684</v>
      </c>
      <c r="BA139" s="23">
        <v>142.23664855999999</v>
      </c>
      <c r="BB139" s="23">
        <v>166.44924927</v>
      </c>
      <c r="BC139" s="23">
        <v>203.17678832999997</v>
      </c>
      <c r="BD139" s="23">
        <v>178.28265380999997</v>
      </c>
      <c r="BE139" s="39">
        <v>153.32802683970638</v>
      </c>
      <c r="BF139" s="39">
        <v>169.60635574117646</v>
      </c>
      <c r="BG139" s="39">
        <v>195.93093338183155</v>
      </c>
      <c r="BH139" s="39">
        <v>228.42759958365235</v>
      </c>
      <c r="BI139" s="39">
        <v>185.59224261620994</v>
      </c>
      <c r="BJ139" s="23">
        <v>49.080646710000003</v>
      </c>
      <c r="BK139" s="23">
        <v>57.754081849999999</v>
      </c>
      <c r="BL139" s="23">
        <v>75.234156029999994</v>
      </c>
      <c r="BM139" s="23">
        <v>79.903245179999999</v>
      </c>
      <c r="BN139" s="23">
        <v>74.685865690000014</v>
      </c>
      <c r="BO139" s="39">
        <v>59.578376775341567</v>
      </c>
      <c r="BP139" s="39">
        <v>68.867337995693021</v>
      </c>
      <c r="BQ139" s="39">
        <v>88.559717017654592</v>
      </c>
      <c r="BR139" s="39">
        <v>89.833620490970389</v>
      </c>
      <c r="BS139" s="39">
        <v>77.74798618329001</v>
      </c>
      <c r="BT139" s="23">
        <v>76.837461660000002</v>
      </c>
      <c r="BU139" s="23">
        <v>83.905239210000005</v>
      </c>
      <c r="BV139" s="23">
        <v>89.988109370000004</v>
      </c>
      <c r="BW139" s="23">
        <v>122.05571234999999</v>
      </c>
      <c r="BX139" s="23">
        <v>101.09978822000001</v>
      </c>
      <c r="BY139" s="39">
        <v>93.272023661163814</v>
      </c>
      <c r="BZ139" s="39">
        <v>100.05059873156905</v>
      </c>
      <c r="CA139" s="39">
        <v>105.92690768782127</v>
      </c>
      <c r="CB139" s="39">
        <v>137.22479628085799</v>
      </c>
      <c r="CC139" s="39">
        <v>105.24487953702</v>
      </c>
      <c r="CD139" s="23">
        <v>0.39346908999999997</v>
      </c>
      <c r="CE139" s="23">
        <v>0.57733782999999994</v>
      </c>
      <c r="CF139" s="23">
        <v>1.22697766</v>
      </c>
      <c r="CG139" s="23">
        <v>1.2178441600000001</v>
      </c>
      <c r="CH139" s="23">
        <v>2.49699187</v>
      </c>
      <c r="CI139" s="39">
        <v>0.47762715581118259</v>
      </c>
      <c r="CJ139" s="39">
        <v>0.68843133165158188</v>
      </c>
      <c r="CK139" s="39">
        <v>1.4443013664332855</v>
      </c>
      <c r="CL139" s="39">
        <v>1.3691978322048</v>
      </c>
      <c r="CM139" s="39">
        <v>2.5993685366699997</v>
      </c>
      <c r="CN139" s="23">
        <v>63.707582020000004</v>
      </c>
      <c r="CO139" s="23">
        <v>69.392825479999985</v>
      </c>
      <c r="CP139" s="23">
        <v>74.177380119999995</v>
      </c>
      <c r="CQ139" s="23">
        <v>90.641902329999965</v>
      </c>
      <c r="CR139" s="23">
        <v>81.912602289999995</v>
      </c>
      <c r="CS139" s="39">
        <v>77.333828697497538</v>
      </c>
      <c r="CT139" s="39">
        <v>82.745652146616166</v>
      </c>
      <c r="CU139" s="39">
        <v>87.315763732615338</v>
      </c>
      <c r="CV139" s="39">
        <v>101.90687795157235</v>
      </c>
      <c r="CW139" s="39">
        <v>85.271018983889988</v>
      </c>
      <c r="CX139" s="31">
        <v>2689.3723575499998</v>
      </c>
      <c r="CY139" s="31">
        <v>1781.5638278199999</v>
      </c>
      <c r="CZ139" s="31">
        <v>1838.8695717599992</v>
      </c>
      <c r="DA139" s="31">
        <v>1600.39276058</v>
      </c>
      <c r="DB139" s="31">
        <v>1520.8831277000002</v>
      </c>
      <c r="DC139" s="39">
        <v>30.322156324646631</v>
      </c>
      <c r="DD139" s="39">
        <v>19.40533154472466</v>
      </c>
      <c r="DE139" s="39">
        <v>19.4502517445164</v>
      </c>
      <c r="DF139" s="39">
        <v>15.909635266822056</v>
      </c>
      <c r="DG139" s="39">
        <v>13.70070018457583</v>
      </c>
      <c r="DH139" s="39">
        <v>183.65018316435302</v>
      </c>
      <c r="DI139" s="39">
        <v>189.01168728590113</v>
      </c>
      <c r="DJ139" s="39">
        <v>215.38118512634796</v>
      </c>
      <c r="DK139" s="39">
        <v>244.3372348504744</v>
      </c>
      <c r="DL139" s="39">
        <v>199.29294280078577</v>
      </c>
      <c r="DM139" s="24">
        <v>107663.686</v>
      </c>
      <c r="DN139" s="24">
        <v>109473.986</v>
      </c>
      <c r="DO139" s="24">
        <v>111287.62300000001</v>
      </c>
      <c r="DP139" s="24">
        <v>113094.33199999999</v>
      </c>
      <c r="DQ139" s="24">
        <v>115559.00900000001</v>
      </c>
      <c r="DR139" s="24">
        <v>117337.368</v>
      </c>
      <c r="DS139" s="24">
        <v>108568.83599999998</v>
      </c>
      <c r="DT139" s="24">
        <v>110380.8045</v>
      </c>
      <c r="DU139" s="24">
        <v>112190.97749999999</v>
      </c>
      <c r="DV139" s="24">
        <v>113880.32800000001</v>
      </c>
      <c r="DW139" s="24">
        <v>115559.00900000001</v>
      </c>
      <c r="DX139" s="24">
        <v>869</v>
      </c>
      <c r="DY139" s="24">
        <v>999</v>
      </c>
      <c r="DZ139" s="24">
        <v>1106</v>
      </c>
      <c r="EA139" s="24">
        <v>1387</v>
      </c>
      <c r="EB139" s="28">
        <v>1636</v>
      </c>
      <c r="EC139" s="28">
        <v>1787</v>
      </c>
      <c r="ED139" s="24">
        <v>631</v>
      </c>
      <c r="EE139" s="24">
        <v>680</v>
      </c>
      <c r="EF139" s="24">
        <v>709</v>
      </c>
      <c r="EG139" s="24">
        <v>801</v>
      </c>
      <c r="EH139" s="24">
        <v>856</v>
      </c>
      <c r="EI139" s="24">
        <v>903</v>
      </c>
      <c r="EJ139" s="24">
        <v>238</v>
      </c>
      <c r="EK139" s="24">
        <v>319</v>
      </c>
      <c r="EL139" s="24">
        <v>397</v>
      </c>
      <c r="EM139" s="24">
        <v>586</v>
      </c>
      <c r="EN139" s="24">
        <v>780</v>
      </c>
      <c r="EO139" s="24">
        <v>884</v>
      </c>
      <c r="EP139" s="24">
        <v>0</v>
      </c>
      <c r="EQ139" s="24">
        <v>0</v>
      </c>
      <c r="ER139" s="24">
        <v>0</v>
      </c>
      <c r="ES139" s="24">
        <v>0</v>
      </c>
      <c r="ET139" s="24">
        <v>0</v>
      </c>
      <c r="EU139" s="24">
        <v>0</v>
      </c>
      <c r="EV139">
        <v>38.409999999999997</v>
      </c>
      <c r="EW139">
        <v>47.96</v>
      </c>
      <c r="EX139">
        <v>57.41</v>
      </c>
      <c r="EY139">
        <v>60.11</v>
      </c>
      <c r="EZ139">
        <v>59.88</v>
      </c>
      <c r="FA139">
        <v>58.21</v>
      </c>
      <c r="FB139">
        <v>6.3</v>
      </c>
      <c r="FC139">
        <v>1.4</v>
      </c>
      <c r="FD139">
        <v>67</v>
      </c>
      <c r="FE139">
        <v>9.6300000000000008</v>
      </c>
      <c r="FF139">
        <v>7.8620000000000001</v>
      </c>
      <c r="FG139">
        <v>47.546999999999997</v>
      </c>
      <c r="FH139" s="22" t="s">
        <v>309</v>
      </c>
      <c r="FI139" s="43">
        <v>4418.5499988136417</v>
      </c>
      <c r="FJ139" s="43">
        <v>4495.4374812515989</v>
      </c>
      <c r="FK139" s="43">
        <v>3943.3558859999998</v>
      </c>
      <c r="FL139" s="43">
        <v>3991.194</v>
      </c>
      <c r="FM139" s="43">
        <v>4111.95</v>
      </c>
      <c r="FN139" s="23"/>
      <c r="FO139" s="23"/>
      <c r="FP139" s="23"/>
      <c r="FQ139" s="23"/>
      <c r="FR139" s="23"/>
      <c r="FS139" s="23"/>
      <c r="FT139" s="23"/>
      <c r="FU139" s="23"/>
      <c r="FV139" s="14">
        <v>0</v>
      </c>
      <c r="FW139" s="14">
        <v>0</v>
      </c>
      <c r="FX139" s="14">
        <v>0</v>
      </c>
      <c r="FY139" s="14">
        <v>0</v>
      </c>
      <c r="FZ139" s="102">
        <v>0</v>
      </c>
      <c r="GA139" s="102">
        <v>0</v>
      </c>
      <c r="GB139" s="102">
        <v>0</v>
      </c>
      <c r="GC139" s="102">
        <v>0</v>
      </c>
      <c r="GD139" s="102">
        <v>0</v>
      </c>
      <c r="GE139" s="102">
        <v>0</v>
      </c>
      <c r="GF139" s="102">
        <v>0</v>
      </c>
      <c r="GG139" s="102">
        <v>0</v>
      </c>
    </row>
    <row r="140" spans="1:189" x14ac:dyDescent="0.35">
      <c r="A140" t="e">
        <v>#REF!</v>
      </c>
      <c r="B140" s="22" t="s">
        <v>278</v>
      </c>
      <c r="C140" s="22" t="s">
        <v>234</v>
      </c>
      <c r="D140" s="22" t="s">
        <v>539</v>
      </c>
      <c r="E140" s="22" t="s">
        <v>453</v>
      </c>
      <c r="F140" s="22" t="s">
        <v>279</v>
      </c>
      <c r="G140" s="24">
        <v>8271.1062354155201</v>
      </c>
      <c r="H140" s="24">
        <v>9371.2752643673502</v>
      </c>
      <c r="I140" s="24">
        <v>8270.4686142405099</v>
      </c>
      <c r="J140" s="24">
        <v>9249.1339462653104</v>
      </c>
      <c r="K140" s="24">
        <v>11543.966558841999</v>
      </c>
      <c r="L140" s="24">
        <v>7572.2521442424295</v>
      </c>
      <c r="M140" s="24">
        <v>7920.6231199200902</v>
      </c>
      <c r="N140" s="24">
        <v>7354.3795490961802</v>
      </c>
      <c r="O140" s="24">
        <v>7759.3857918863405</v>
      </c>
      <c r="P140" s="24">
        <v>8250.690928342181</v>
      </c>
      <c r="Q140" s="43">
        <v>9735.0592925970232</v>
      </c>
      <c r="R140" s="43">
        <v>10182.932929058081</v>
      </c>
      <c r="S140" s="43">
        <v>9454.9573372503</v>
      </c>
      <c r="T140" s="43">
        <v>9975.6425590745675</v>
      </c>
      <c r="U140" s="43">
        <v>10607.275598102693</v>
      </c>
      <c r="V140" s="23">
        <v>1308.1397854456134</v>
      </c>
      <c r="W140" s="23">
        <v>1451.5156383580661</v>
      </c>
      <c r="X140" s="23">
        <v>1256.929226012631</v>
      </c>
      <c r="Y140" s="23">
        <v>1365.5083039928713</v>
      </c>
      <c r="Z140" s="23">
        <v>1655.0726976504393</v>
      </c>
      <c r="AA140" s="23">
        <v>1197.6105751000243</v>
      </c>
      <c r="AB140" s="23">
        <v>1226.8243115021357</v>
      </c>
      <c r="AC140" s="23">
        <v>1117.7038479454372</v>
      </c>
      <c r="AD140" s="23">
        <v>1145.5673357377891</v>
      </c>
      <c r="AE140" s="23">
        <v>1182.9117160593239</v>
      </c>
      <c r="AF140" s="39">
        <v>1539.6753483578525</v>
      </c>
      <c r="AG140" s="39">
        <v>1577.2331912050556</v>
      </c>
      <c r="AH140" s="39">
        <v>1436.9454455615287</v>
      </c>
      <c r="AI140" s="39">
        <v>1472.7673781372084</v>
      </c>
      <c r="AJ140" s="39">
        <v>1520.7781614220546</v>
      </c>
      <c r="AK140" s="23">
        <v>414.40842064999998</v>
      </c>
      <c r="AL140" s="23">
        <v>398.71154995000006</v>
      </c>
      <c r="AM140" s="23">
        <v>409.22398035000003</v>
      </c>
      <c r="AN140" s="23">
        <v>475.55956687000008</v>
      </c>
      <c r="AO140" s="23">
        <v>0</v>
      </c>
      <c r="AP140" s="39">
        <v>503.04514466247821</v>
      </c>
      <c r="AQ140" s="39">
        <v>475.43311561091497</v>
      </c>
      <c r="AR140" s="39">
        <v>481.70620644940925</v>
      </c>
      <c r="AS140" s="39">
        <v>534.66210984060365</v>
      </c>
      <c r="AT140" s="39">
        <v>0</v>
      </c>
      <c r="AU140" s="23">
        <v>5.0103092200000008</v>
      </c>
      <c r="AV140" s="23">
        <v>4.4945411699999998</v>
      </c>
      <c r="AW140" s="23">
        <v>5.2593598400000001</v>
      </c>
      <c r="AX140" s="23">
        <v>5.4407630000000005</v>
      </c>
      <c r="AY140" s="23">
        <v>0</v>
      </c>
      <c r="AZ140" s="23">
        <v>66.587738040000005</v>
      </c>
      <c r="BA140" s="23">
        <v>63.050926210000014</v>
      </c>
      <c r="BB140" s="23">
        <v>63.693695070000011</v>
      </c>
      <c r="BC140" s="23">
        <v>72.852058409999998</v>
      </c>
      <c r="BD140" s="23">
        <v>0</v>
      </c>
      <c r="BE140" s="39">
        <v>80.830013691660753</v>
      </c>
      <c r="BF140" s="39">
        <v>75.183420931581665</v>
      </c>
      <c r="BG140" s="39">
        <v>74.975196225484694</v>
      </c>
      <c r="BH140" s="39">
        <v>81.90611222919479</v>
      </c>
      <c r="BI140" s="39">
        <v>0</v>
      </c>
      <c r="BJ140" s="23">
        <v>32.224865939999994</v>
      </c>
      <c r="BK140" s="23">
        <v>32.421903839999992</v>
      </c>
      <c r="BL140" s="23">
        <v>28.557552559999998</v>
      </c>
      <c r="BM140" s="23">
        <v>38.931368860000006</v>
      </c>
      <c r="BN140" s="23">
        <v>0</v>
      </c>
      <c r="BO140" s="39">
        <v>39.11735751674636</v>
      </c>
      <c r="BP140" s="39">
        <v>38.660647675297376</v>
      </c>
      <c r="BQ140" s="39">
        <v>33.61569939618817</v>
      </c>
      <c r="BR140" s="39">
        <v>43.769759381920807</v>
      </c>
      <c r="BS140" s="39">
        <v>0</v>
      </c>
      <c r="BT140" s="23">
        <v>31.070060169999998</v>
      </c>
      <c r="BU140" s="23">
        <v>29.164382109999998</v>
      </c>
      <c r="BV140" s="23">
        <v>29.294948349999999</v>
      </c>
      <c r="BW140" s="23">
        <v>29.651626410000006</v>
      </c>
      <c r="BX140" s="23">
        <v>0</v>
      </c>
      <c r="BY140" s="39">
        <v>37.715553386619035</v>
      </c>
      <c r="BZ140" s="39">
        <v>34.776301446906523</v>
      </c>
      <c r="CA140" s="39">
        <v>34.483703583892087</v>
      </c>
      <c r="CB140" s="39">
        <v>33.336730540234804</v>
      </c>
      <c r="CC140" s="39">
        <v>0</v>
      </c>
      <c r="CD140" s="23">
        <v>3.2928112600000006</v>
      </c>
      <c r="CE140" s="23">
        <v>1.4646407100000001</v>
      </c>
      <c r="CF140" s="23">
        <v>5.8411960799999996</v>
      </c>
      <c r="CG140" s="23">
        <v>4.2690650399999992</v>
      </c>
      <c r="CH140" s="23">
        <v>0</v>
      </c>
      <c r="CI140" s="39">
        <v>3.9971019749908105</v>
      </c>
      <c r="CJ140" s="39">
        <v>1.7464723459684228</v>
      </c>
      <c r="CK140" s="39">
        <v>6.8757955054770523</v>
      </c>
      <c r="CL140" s="39">
        <v>4.799624443171199</v>
      </c>
      <c r="CM140" s="39">
        <v>0</v>
      </c>
      <c r="CN140" s="23">
        <v>31.043078300000001</v>
      </c>
      <c r="CO140" s="23">
        <v>29.117817780000003</v>
      </c>
      <c r="CP140" s="23">
        <v>29.239004290000004</v>
      </c>
      <c r="CQ140" s="23">
        <v>29.619424709999997</v>
      </c>
      <c r="CR140" s="23">
        <v>0</v>
      </c>
      <c r="CS140" s="39">
        <v>37.682800435614503</v>
      </c>
      <c r="CT140" s="39">
        <v>34.720777034606428</v>
      </c>
      <c r="CU140" s="39">
        <v>34.417850647089779</v>
      </c>
      <c r="CV140" s="39">
        <v>33.300526812958793</v>
      </c>
      <c r="CW140" s="39">
        <v>0</v>
      </c>
      <c r="CX140" s="31">
        <v>23.695597230000004</v>
      </c>
      <c r="CY140" s="31">
        <v>30.72320371</v>
      </c>
      <c r="CZ140" s="31">
        <v>0</v>
      </c>
      <c r="DA140" s="31">
        <v>0</v>
      </c>
      <c r="DB140" s="31">
        <v>0</v>
      </c>
      <c r="DC140" s="39">
        <v>4.6603422275802755</v>
      </c>
      <c r="DD140" s="39">
        <v>5.8383002719862738</v>
      </c>
      <c r="DE140" s="39">
        <v>0</v>
      </c>
      <c r="DF140" s="39">
        <v>0</v>
      </c>
      <c r="DG140" s="39">
        <v>0</v>
      </c>
      <c r="DH140" s="39">
        <v>85.490355919241026</v>
      </c>
      <c r="DI140" s="39">
        <v>81.021721203567935</v>
      </c>
      <c r="DJ140" s="39">
        <v>74.975196225484694</v>
      </c>
      <c r="DK140" s="39">
        <v>81.90611222919479</v>
      </c>
      <c r="DL140" s="39">
        <v>0</v>
      </c>
      <c r="DM140" s="24">
        <v>6172.0330000000004</v>
      </c>
      <c r="DN140" s="24">
        <v>6274.9560000000001</v>
      </c>
      <c r="DO140" s="24">
        <v>6372.33</v>
      </c>
      <c r="DP140" s="24">
        <v>6477.4179999999997</v>
      </c>
      <c r="DQ140" s="24">
        <v>6630.6229999999996</v>
      </c>
      <c r="DR140" s="24">
        <v>6735.348</v>
      </c>
      <c r="DS140" s="24">
        <v>6223.4944999999989</v>
      </c>
      <c r="DT140" s="24">
        <v>6323.6430000000009</v>
      </c>
      <c r="DU140" s="24">
        <v>6424.8740000000007</v>
      </c>
      <c r="DV140" s="24">
        <v>6527.7434999999996</v>
      </c>
      <c r="DW140" s="24">
        <v>0</v>
      </c>
      <c r="DX140" s="24">
        <v>434</v>
      </c>
      <c r="DY140" s="24">
        <v>511</v>
      </c>
      <c r="DZ140" s="24">
        <v>677</v>
      </c>
      <c r="EA140" s="24">
        <v>998</v>
      </c>
      <c r="EB140" s="28">
        <v>943</v>
      </c>
      <c r="EC140" s="28">
        <v>1028</v>
      </c>
      <c r="ED140" s="24">
        <v>329</v>
      </c>
      <c r="EE140" s="24">
        <v>347</v>
      </c>
      <c r="EF140" s="24">
        <v>334</v>
      </c>
      <c r="EG140" s="24">
        <v>317</v>
      </c>
      <c r="EH140" s="24">
        <v>274</v>
      </c>
      <c r="EI140" s="24">
        <v>253</v>
      </c>
      <c r="EJ140" s="24">
        <v>105</v>
      </c>
      <c r="EK140" s="24">
        <v>164</v>
      </c>
      <c r="EL140" s="24">
        <v>343</v>
      </c>
      <c r="EM140" s="24">
        <v>681</v>
      </c>
      <c r="EN140" s="24">
        <v>669</v>
      </c>
      <c r="EO140" s="24">
        <v>775</v>
      </c>
      <c r="EP140" s="24">
        <v>0</v>
      </c>
      <c r="EQ140" s="24">
        <v>0</v>
      </c>
      <c r="ER140" s="24">
        <v>0</v>
      </c>
      <c r="ES140" s="24">
        <v>0</v>
      </c>
      <c r="ET140" s="24">
        <v>0</v>
      </c>
      <c r="EU140" s="24">
        <v>0</v>
      </c>
      <c r="EV140">
        <v>54.51</v>
      </c>
      <c r="EW140">
        <v>59.28</v>
      </c>
      <c r="EX140">
        <v>69</v>
      </c>
      <c r="EY140">
        <v>71.12</v>
      </c>
      <c r="EZ140">
        <v>71.22</v>
      </c>
      <c r="FA140">
        <v>68.540000000000006</v>
      </c>
      <c r="FB140">
        <v>4.9000000000000004</v>
      </c>
      <c r="FC140">
        <v>0.8</v>
      </c>
      <c r="FD140">
        <v>48</v>
      </c>
      <c r="FE140">
        <v>42.26</v>
      </c>
      <c r="FF140">
        <v>21.678999999999998</v>
      </c>
      <c r="FG140">
        <v>56.844000000000001</v>
      </c>
      <c r="FH140" s="22" t="s">
        <v>279</v>
      </c>
      <c r="FI140" s="43">
        <v>1480.9425820199569</v>
      </c>
      <c r="FJ140" s="43">
        <v>1514.3781435515998</v>
      </c>
      <c r="FK140" s="43">
        <v>1459.6302384000001</v>
      </c>
      <c r="FL140" s="43">
        <v>1439.0783999999999</v>
      </c>
      <c r="FM140" s="43">
        <v>1499.04</v>
      </c>
      <c r="FN140" s="23">
        <v>13.869782669999998</v>
      </c>
      <c r="FO140" s="23">
        <v>9.1435089000000005</v>
      </c>
      <c r="FP140" s="23">
        <v>18.499731780000001</v>
      </c>
      <c r="FQ140" s="23">
        <v>1.4114942200000002</v>
      </c>
      <c r="FR140" s="23">
        <v>200.55127591999997</v>
      </c>
      <c r="FS140" s="23">
        <v>205.02454527</v>
      </c>
      <c r="FT140" s="23">
        <v>183.47867695999997</v>
      </c>
      <c r="FU140" s="23">
        <v>254.13399003000004</v>
      </c>
      <c r="FV140" s="14">
        <v>214.42105858999997</v>
      </c>
      <c r="FW140" s="14">
        <v>214.16805417</v>
      </c>
      <c r="FX140" s="14">
        <v>201.97840873999996</v>
      </c>
      <c r="FY140" s="14">
        <v>255.54548425000004</v>
      </c>
      <c r="FZ140" s="102">
        <v>260.28301323584185</v>
      </c>
      <c r="GA140" s="102">
        <v>255.37907108820713</v>
      </c>
      <c r="GB140" s="102">
        <v>237.75305879098289</v>
      </c>
      <c r="GC140" s="102">
        <v>287.30467703259006</v>
      </c>
      <c r="GD140" s="102">
        <v>243.4466593347226</v>
      </c>
      <c r="GE140" s="102">
        <v>244.4761340539319</v>
      </c>
      <c r="GF140" s="102">
        <v>215.97663305842045</v>
      </c>
      <c r="GG140" s="102">
        <v>285.71776231092844</v>
      </c>
    </row>
    <row r="141" spans="1:189" x14ac:dyDescent="0.35">
      <c r="A141" t="e">
        <v>#REF!</v>
      </c>
      <c r="B141" s="22" t="s">
        <v>290</v>
      </c>
      <c r="C141" s="22" t="s">
        <v>234</v>
      </c>
      <c r="D141" s="22" t="s">
        <v>538</v>
      </c>
      <c r="E141" s="22" t="s">
        <v>453</v>
      </c>
      <c r="F141" s="22" t="s">
        <v>291</v>
      </c>
      <c r="G141" s="24">
        <v>2556.24729199785</v>
      </c>
      <c r="H141" s="24">
        <v>2361.9669462980301</v>
      </c>
      <c r="I141" s="24">
        <v>2067.8130189946501</v>
      </c>
      <c r="J141" s="24">
        <v>2348.7710132124098</v>
      </c>
      <c r="K141" s="24">
        <v>2236.5021241695599</v>
      </c>
      <c r="L141" s="24">
        <v>2333.0588975103001</v>
      </c>
      <c r="M141" s="24">
        <v>2299.9762662734597</v>
      </c>
      <c r="N141" s="24">
        <v>2128.4275441373202</v>
      </c>
      <c r="O141" s="24">
        <v>2167.86046408427</v>
      </c>
      <c r="P141" s="24">
        <v>2192.0297329105701</v>
      </c>
      <c r="Q141" s="43">
        <v>2999.4334931983562</v>
      </c>
      <c r="R141" s="43">
        <v>2956.9017113042942</v>
      </c>
      <c r="S141" s="43">
        <v>2736.3547789316863</v>
      </c>
      <c r="T141" s="43">
        <v>2787.0506361814573</v>
      </c>
      <c r="U141" s="43">
        <v>2818.1231969732494</v>
      </c>
      <c r="V141" s="23">
        <v>1162.9788541207165</v>
      </c>
      <c r="W141" s="23">
        <v>1061.2233561806702</v>
      </c>
      <c r="X141" s="23">
        <v>917.35638125844184</v>
      </c>
      <c r="Y141" s="23">
        <v>1029.506189128693</v>
      </c>
      <c r="Z141" s="23">
        <v>969.93576015940562</v>
      </c>
      <c r="AA141" s="23">
        <v>1061.4380587185169</v>
      </c>
      <c r="AB141" s="23">
        <v>1033.3711639174776</v>
      </c>
      <c r="AC141" s="23">
        <v>944.24716921934316</v>
      </c>
      <c r="AD141" s="23">
        <v>950.21002574861052</v>
      </c>
      <c r="AE141" s="23">
        <v>950.64878423582252</v>
      </c>
      <c r="AF141" s="39">
        <v>1364.6088693574045</v>
      </c>
      <c r="AG141" s="39">
        <v>1328.5254321127857</v>
      </c>
      <c r="AH141" s="39">
        <v>1213.9456008747118</v>
      </c>
      <c r="AI141" s="39">
        <v>1221.6115846216746</v>
      </c>
      <c r="AJ141" s="39">
        <v>1222.175662495308</v>
      </c>
      <c r="AK141" s="23">
        <v>286.99758178000002</v>
      </c>
      <c r="AL141" s="23">
        <v>290.32213569999999</v>
      </c>
      <c r="AM141" s="23">
        <v>218.03105621999993</v>
      </c>
      <c r="AN141" s="23">
        <v>261.70294467000002</v>
      </c>
      <c r="AO141" s="23">
        <v>0</v>
      </c>
      <c r="AP141" s="39">
        <v>348.38273753668602</v>
      </c>
      <c r="AQ141" s="39">
        <v>346.18700542779652</v>
      </c>
      <c r="AR141" s="39">
        <v>256.64896981371152</v>
      </c>
      <c r="AS141" s="39">
        <v>294.22738663358763</v>
      </c>
      <c r="AT141" s="39">
        <v>0</v>
      </c>
      <c r="AU141" s="23">
        <v>11.114994999999999</v>
      </c>
      <c r="AV141" s="23">
        <v>11.946622849999999</v>
      </c>
      <c r="AW141" s="23">
        <v>10.27927017</v>
      </c>
      <c r="AX141" s="23">
        <v>10.21370411</v>
      </c>
      <c r="AY141" s="23">
        <v>0</v>
      </c>
      <c r="AZ141" s="23">
        <v>130.57113647</v>
      </c>
      <c r="BA141" s="23">
        <v>130.44073485999996</v>
      </c>
      <c r="BB141" s="23">
        <v>96.726432799999998</v>
      </c>
      <c r="BC141" s="23">
        <v>114.70881653000001</v>
      </c>
      <c r="BD141" s="23">
        <v>0</v>
      </c>
      <c r="BE141" s="39">
        <v>158.49865244357539</v>
      </c>
      <c r="BF141" s="39">
        <v>155.5406282683411</v>
      </c>
      <c r="BG141" s="39">
        <v>113.85873078019804</v>
      </c>
      <c r="BH141" s="39">
        <v>128.9648282483484</v>
      </c>
      <c r="BI141" s="39">
        <v>0</v>
      </c>
      <c r="BJ141" s="23">
        <v>65.415857950000003</v>
      </c>
      <c r="BK141" s="23">
        <v>63.020858400000009</v>
      </c>
      <c r="BL141" s="23">
        <v>44.962094649999997</v>
      </c>
      <c r="BM141" s="23">
        <v>47.209614300000005</v>
      </c>
      <c r="BN141" s="23">
        <v>0</v>
      </c>
      <c r="BO141" s="39">
        <v>79.407483260265352</v>
      </c>
      <c r="BP141" s="39">
        <v>75.14756736127579</v>
      </c>
      <c r="BQ141" s="39">
        <v>52.925833010437792</v>
      </c>
      <c r="BR141" s="39">
        <v>53.076825165204006</v>
      </c>
      <c r="BS141" s="39">
        <v>0</v>
      </c>
      <c r="BT141" s="23">
        <v>19.369254050000002</v>
      </c>
      <c r="BU141" s="23">
        <v>17.291067820000002</v>
      </c>
      <c r="BV141" s="23">
        <v>16.073590090000003</v>
      </c>
      <c r="BW141" s="23">
        <v>16.593185299999998</v>
      </c>
      <c r="BX141" s="23">
        <v>0</v>
      </c>
      <c r="BY141" s="39">
        <v>23.512092708694681</v>
      </c>
      <c r="BZ141" s="39">
        <v>20.61827967344599</v>
      </c>
      <c r="CA141" s="39">
        <v>18.920563012105308</v>
      </c>
      <c r="CB141" s="39">
        <v>18.655386369083995</v>
      </c>
      <c r="CC141" s="39">
        <v>0</v>
      </c>
      <c r="CD141" s="23">
        <v>45.786025529999996</v>
      </c>
      <c r="CE141" s="23">
        <v>50.128806630000007</v>
      </c>
      <c r="CF141" s="23">
        <v>35.690750379999997</v>
      </c>
      <c r="CG141" s="23">
        <v>50.906015649999986</v>
      </c>
      <c r="CH141" s="23">
        <v>0</v>
      </c>
      <c r="CI141" s="39">
        <v>55.579077761335952</v>
      </c>
      <c r="CJ141" s="39">
        <v>59.774778836847666</v>
      </c>
      <c r="CK141" s="39">
        <v>42.012337488576037</v>
      </c>
      <c r="CL141" s="39">
        <v>57.232615274981981</v>
      </c>
      <c r="CM141" s="39">
        <v>0</v>
      </c>
      <c r="CN141" s="23">
        <v>18.859794319999999</v>
      </c>
      <c r="CO141" s="23">
        <v>16.798178869999997</v>
      </c>
      <c r="CP141" s="23">
        <v>15.615408630000001</v>
      </c>
      <c r="CQ141" s="23">
        <v>16.120191479999999</v>
      </c>
      <c r="CR141" s="23">
        <v>0</v>
      </c>
      <c r="CS141" s="39">
        <v>22.893665980841078</v>
      </c>
      <c r="CT141" s="39">
        <v>20.030547190707328</v>
      </c>
      <c r="CU141" s="39">
        <v>18.381227920419612</v>
      </c>
      <c r="CV141" s="39">
        <v>18.123608877134398</v>
      </c>
      <c r="CW141" s="39">
        <v>0</v>
      </c>
      <c r="CX141" s="31" t="e">
        <v>#N/A</v>
      </c>
      <c r="CY141" s="31" t="e">
        <v>#N/A</v>
      </c>
      <c r="CZ141" s="31" t="e">
        <v>#N/A</v>
      </c>
      <c r="DA141" s="31" t="e">
        <v>#N/A</v>
      </c>
      <c r="DB141" s="31" t="e">
        <v>#N/A</v>
      </c>
      <c r="DC141" s="39">
        <v>0</v>
      </c>
      <c r="DD141" s="39">
        <v>0</v>
      </c>
      <c r="DE141" s="39">
        <v>0</v>
      </c>
      <c r="DF141" s="39">
        <v>0</v>
      </c>
      <c r="DG141" s="39">
        <v>0</v>
      </c>
      <c r="DH141" s="39">
        <v>158.49865244357539</v>
      </c>
      <c r="DI141" s="39">
        <v>155.5406282683411</v>
      </c>
      <c r="DJ141" s="39">
        <v>113.85873078019804</v>
      </c>
      <c r="DK141" s="39">
        <v>128.9648282483484</v>
      </c>
      <c r="DL141" s="39">
        <v>0</v>
      </c>
      <c r="DM141" s="24">
        <v>2184.2350000000001</v>
      </c>
      <c r="DN141" s="24">
        <v>2211.799</v>
      </c>
      <c r="DO141" s="24">
        <v>2239.6039999999998</v>
      </c>
      <c r="DP141" s="24">
        <v>2268.596</v>
      </c>
      <c r="DQ141" s="24">
        <v>2305.826</v>
      </c>
      <c r="DR141" s="24">
        <v>2330.3180000000002</v>
      </c>
      <c r="DS141" s="24">
        <v>2198.0170000000003</v>
      </c>
      <c r="DT141" s="24">
        <v>2225.7015000000001</v>
      </c>
      <c r="DU141" s="24">
        <v>2254.1</v>
      </c>
      <c r="DV141" s="24">
        <v>2281.4545000000003</v>
      </c>
      <c r="DW141" s="24">
        <v>0</v>
      </c>
      <c r="DX141" s="24">
        <v>92</v>
      </c>
      <c r="DY141" s="24">
        <v>221</v>
      </c>
      <c r="DZ141" s="24">
        <v>450</v>
      </c>
      <c r="EA141" s="24">
        <v>522</v>
      </c>
      <c r="EB141" s="28">
        <v>539</v>
      </c>
      <c r="EC141" s="28">
        <v>629</v>
      </c>
      <c r="ED141" s="24">
        <v>56</v>
      </c>
      <c r="EE141" s="24">
        <v>143</v>
      </c>
      <c r="EF141" s="24">
        <v>271</v>
      </c>
      <c r="EG141" s="24">
        <v>296</v>
      </c>
      <c r="EH141" s="24">
        <v>251</v>
      </c>
      <c r="EI141" s="24">
        <v>308</v>
      </c>
      <c r="EJ141" s="24">
        <v>36</v>
      </c>
      <c r="EK141" s="24">
        <v>78</v>
      </c>
      <c r="EL141" s="24">
        <v>179</v>
      </c>
      <c r="EM141" s="24">
        <v>226</v>
      </c>
      <c r="EN141" s="24">
        <v>288</v>
      </c>
      <c r="EO141" s="24">
        <v>321</v>
      </c>
      <c r="EP141" s="24">
        <v>0</v>
      </c>
      <c r="EQ141" s="24">
        <v>0</v>
      </c>
      <c r="ER141" s="24">
        <v>0</v>
      </c>
      <c r="ES141" s="24">
        <v>0</v>
      </c>
      <c r="ET141" s="24">
        <v>0</v>
      </c>
      <c r="EU141" s="24">
        <v>0</v>
      </c>
      <c r="EV141">
        <v>33.36</v>
      </c>
      <c r="EW141">
        <v>45.03</v>
      </c>
      <c r="EX141">
        <v>53.51</v>
      </c>
      <c r="EY141">
        <v>55.6</v>
      </c>
      <c r="EZ141">
        <v>52.84</v>
      </c>
      <c r="FA141">
        <v>53.25</v>
      </c>
      <c r="FB141">
        <v>4.5</v>
      </c>
      <c r="FC141">
        <v>1.4</v>
      </c>
      <c r="FD141">
        <v>40</v>
      </c>
      <c r="FE141">
        <v>13</v>
      </c>
      <c r="FF141">
        <v>4.54</v>
      </c>
      <c r="FG141">
        <v>31.236999999999998</v>
      </c>
      <c r="FH141" s="22" t="s">
        <v>291</v>
      </c>
      <c r="FI141" s="43">
        <v>1505.2203292661857</v>
      </c>
      <c r="FJ141" s="43">
        <v>1550.1508556039996</v>
      </c>
      <c r="FK141" s="43">
        <v>1365.4605455999999</v>
      </c>
      <c r="FL141" s="43">
        <v>1315.4076</v>
      </c>
      <c r="FM141" s="43">
        <v>1280.4299999999998</v>
      </c>
      <c r="FN141" s="23">
        <v>53.838640370000007</v>
      </c>
      <c r="FO141" s="23">
        <v>61.177896529999984</v>
      </c>
      <c r="FP141" s="23">
        <v>28.985343990000001</v>
      </c>
      <c r="FQ141" s="23">
        <v>76.532602319999995</v>
      </c>
      <c r="FR141" s="23">
        <v>143.78516784999999</v>
      </c>
      <c r="FS141" s="23">
        <v>140.26561906000001</v>
      </c>
      <c r="FT141" s="23">
        <v>101.34905756000002</v>
      </c>
      <c r="FU141" s="23">
        <v>107.70658699000001</v>
      </c>
      <c r="FV141" s="14">
        <v>197.62380822</v>
      </c>
      <c r="FW141" s="14">
        <v>201.44351559</v>
      </c>
      <c r="FX141" s="14">
        <v>130.33440155000002</v>
      </c>
      <c r="FY141" s="14">
        <v>184.23918931</v>
      </c>
      <c r="FZ141" s="102">
        <v>239.8930432901177</v>
      </c>
      <c r="GA141" s="102">
        <v>240.20602926747398</v>
      </c>
      <c r="GB141" s="102">
        <v>153.41938194044184</v>
      </c>
      <c r="GC141" s="102">
        <v>207.1364357574468</v>
      </c>
      <c r="GD141" s="102">
        <v>174.53899814094419</v>
      </c>
      <c r="GE141" s="102">
        <v>167.25605338283361</v>
      </c>
      <c r="GF141" s="102">
        <v>119.300120199934</v>
      </c>
      <c r="GG141" s="102">
        <v>121.09236162111721</v>
      </c>
    </row>
    <row r="142" spans="1:189" x14ac:dyDescent="0.35">
      <c r="A142" t="e">
        <v>#REF!</v>
      </c>
      <c r="B142" s="22" t="s">
        <v>302</v>
      </c>
      <c r="C142" s="22" t="s">
        <v>234</v>
      </c>
      <c r="D142" s="22" t="s">
        <v>536</v>
      </c>
      <c r="E142" s="22" t="s">
        <v>453</v>
      </c>
      <c r="F142" s="22" t="s">
        <v>303</v>
      </c>
      <c r="G142" s="24">
        <v>13025.234958646999</v>
      </c>
      <c r="H142" s="24">
        <v>12699.028991377099</v>
      </c>
      <c r="I142" s="24">
        <v>12678.1624035929</v>
      </c>
      <c r="J142" s="24">
        <v>14145.8803991935</v>
      </c>
      <c r="K142" s="24">
        <v>15671.583939988899</v>
      </c>
      <c r="L142" s="24">
        <v>13487.1514569316</v>
      </c>
      <c r="M142" s="24">
        <v>13096.424913673201</v>
      </c>
      <c r="N142" s="24">
        <v>12865.108201726802</v>
      </c>
      <c r="O142" s="24">
        <v>14196.247776178399</v>
      </c>
      <c r="P142" s="24">
        <v>14728.688609737899</v>
      </c>
      <c r="Q142" s="43">
        <v>17339.388153007847</v>
      </c>
      <c r="R142" s="43">
        <v>16837.06123713723</v>
      </c>
      <c r="S142" s="43">
        <v>16539.675219969402</v>
      </c>
      <c r="T142" s="43">
        <v>18251.018481810181</v>
      </c>
      <c r="U142" s="43">
        <v>18935.536507064091</v>
      </c>
      <c r="V142" s="23">
        <v>1981.8583666536167</v>
      </c>
      <c r="W142" s="23">
        <v>1905.6383283148359</v>
      </c>
      <c r="X142" s="23">
        <v>1876.6073782367666</v>
      </c>
      <c r="Y142" s="23">
        <v>2064.9292463358306</v>
      </c>
      <c r="Z142" s="23">
        <v>2255.4259949624152</v>
      </c>
      <c r="AA142" s="23">
        <v>2052.141404136406</v>
      </c>
      <c r="AB142" s="23">
        <v>1965.2722500546483</v>
      </c>
      <c r="AC142" s="23">
        <v>1904.27888558464</v>
      </c>
      <c r="AD142" s="23">
        <v>2072.281568486344</v>
      </c>
      <c r="AE142" s="23">
        <v>2119.7262056800892</v>
      </c>
      <c r="AF142" s="39">
        <v>2638.2795851893684</v>
      </c>
      <c r="AG142" s="39">
        <v>2526.5986282462391</v>
      </c>
      <c r="AH142" s="39">
        <v>2448.1841739650267</v>
      </c>
      <c r="AI142" s="39">
        <v>2664.1722377812889</v>
      </c>
      <c r="AJ142" s="39">
        <v>2725.1681406380176</v>
      </c>
      <c r="AK142" s="23">
        <v>1107.0605439800001</v>
      </c>
      <c r="AL142" s="23">
        <v>1079.4646723700002</v>
      </c>
      <c r="AM142" s="23">
        <v>1089.0491182200001</v>
      </c>
      <c r="AN142" s="23">
        <v>1356.9408223</v>
      </c>
      <c r="AO142" s="23">
        <v>0</v>
      </c>
      <c r="AP142" s="39">
        <v>1343.8468036509505</v>
      </c>
      <c r="AQ142" s="39">
        <v>1287.1792965143438</v>
      </c>
      <c r="AR142" s="39">
        <v>1281.9427613361036</v>
      </c>
      <c r="AS142" s="39">
        <v>1525.5814276954441</v>
      </c>
      <c r="AT142" s="39">
        <v>0</v>
      </c>
      <c r="AU142" s="23">
        <v>8.4993514999999995</v>
      </c>
      <c r="AV142" s="23">
        <v>8.5694589600000004</v>
      </c>
      <c r="AW142" s="23">
        <v>8.6521997499999994</v>
      </c>
      <c r="AX142" s="23">
        <v>9.6834316299999976</v>
      </c>
      <c r="AY142" s="23">
        <v>0</v>
      </c>
      <c r="AZ142" s="23">
        <v>168.44512939000003</v>
      </c>
      <c r="BA142" s="23">
        <v>161.98634337999999</v>
      </c>
      <c r="BB142" s="23">
        <v>161.19981384000002</v>
      </c>
      <c r="BC142" s="23">
        <v>198.07792664000002</v>
      </c>
      <c r="BD142" s="23">
        <v>0</v>
      </c>
      <c r="BE142" s="39">
        <v>204.47341380943638</v>
      </c>
      <c r="BF142" s="39">
        <v>193.156360605131</v>
      </c>
      <c r="BG142" s="39">
        <v>189.75171185912487</v>
      </c>
      <c r="BH142" s="39">
        <v>222.69505136281921</v>
      </c>
      <c r="BI142" s="39">
        <v>0</v>
      </c>
      <c r="BJ142" s="23">
        <v>102.61599609</v>
      </c>
      <c r="BK142" s="23">
        <v>99.732330010000013</v>
      </c>
      <c r="BL142" s="23">
        <v>99.682913349999978</v>
      </c>
      <c r="BM142" s="23">
        <v>125.58068172999997</v>
      </c>
      <c r="BN142" s="23">
        <v>0</v>
      </c>
      <c r="BO142" s="39">
        <v>124.56426082465114</v>
      </c>
      <c r="BP142" s="39">
        <v>118.92319745875537</v>
      </c>
      <c r="BQ142" s="39">
        <v>117.33886659473146</v>
      </c>
      <c r="BR142" s="39">
        <v>141.18784885540435</v>
      </c>
      <c r="BS142" s="39">
        <v>0</v>
      </c>
      <c r="BT142" s="23">
        <v>58.82006355</v>
      </c>
      <c r="BU142" s="23">
        <v>56.448498760000007</v>
      </c>
      <c r="BV142" s="23">
        <v>54.633197700000004</v>
      </c>
      <c r="BW142" s="23">
        <v>63.938819009999996</v>
      </c>
      <c r="BX142" s="23">
        <v>0</v>
      </c>
      <c r="BY142" s="39">
        <v>71.400931793700778</v>
      </c>
      <c r="BZ142" s="39">
        <v>67.31052973105794</v>
      </c>
      <c r="CA142" s="39">
        <v>64.309893051133329</v>
      </c>
      <c r="CB142" s="39">
        <v>71.885135436562791</v>
      </c>
      <c r="CC142" s="39">
        <v>0</v>
      </c>
      <c r="CD142" s="23">
        <v>7.0090678400000002</v>
      </c>
      <c r="CE142" s="23">
        <v>5.8055145999999995</v>
      </c>
      <c r="CF142" s="23">
        <v>6.8837049800000001</v>
      </c>
      <c r="CG142" s="23">
        <v>8.5584365700000014</v>
      </c>
      <c r="CH142" s="23">
        <v>0</v>
      </c>
      <c r="CI142" s="39">
        <v>8.508218872559544</v>
      </c>
      <c r="CJ142" s="39">
        <v>6.92263340339347</v>
      </c>
      <c r="CK142" s="39">
        <v>8.1029547911553763</v>
      </c>
      <c r="CL142" s="39">
        <v>9.6220790669196017</v>
      </c>
      <c r="CM142" s="39">
        <v>0</v>
      </c>
      <c r="CN142" s="23">
        <v>55.855500470000003</v>
      </c>
      <c r="CO142" s="23">
        <v>53.807991920000006</v>
      </c>
      <c r="CP142" s="23">
        <v>52.022437950000004</v>
      </c>
      <c r="CQ142" s="23">
        <v>61.041313719999991</v>
      </c>
      <c r="CR142" s="23">
        <v>0</v>
      </c>
      <c r="CS142" s="39">
        <v>67.802286136113707</v>
      </c>
      <c r="CT142" s="39">
        <v>64.161926702400862</v>
      </c>
      <c r="CU142" s="39">
        <v>61.236712505732029</v>
      </c>
      <c r="CV142" s="39">
        <v>68.627528189121591</v>
      </c>
      <c r="CW142" s="39">
        <v>0</v>
      </c>
      <c r="CX142" s="31">
        <v>38.724105130000005</v>
      </c>
      <c r="CY142" s="31">
        <v>37.371350219999997</v>
      </c>
      <c r="CZ142" s="31">
        <v>78.532287780000004</v>
      </c>
      <c r="DA142" s="31">
        <v>151.80822021999998</v>
      </c>
      <c r="DB142" s="31">
        <v>0</v>
      </c>
      <c r="DC142" s="39">
        <v>7.2026329430461153</v>
      </c>
      <c r="DD142" s="39">
        <v>6.7333820097745196</v>
      </c>
      <c r="DE142" s="39">
        <v>13.777359464990997</v>
      </c>
      <c r="DF142" s="39">
        <v>25.091559534669447</v>
      </c>
      <c r="DG142" s="39">
        <v>0</v>
      </c>
      <c r="DH142" s="39">
        <v>211.67604675248251</v>
      </c>
      <c r="DI142" s="39">
        <v>199.88974261490551</v>
      </c>
      <c r="DJ142" s="39">
        <v>203.52907132411588</v>
      </c>
      <c r="DK142" s="39">
        <v>247.78661089748866</v>
      </c>
      <c r="DL142" s="39">
        <v>0</v>
      </c>
      <c r="DM142" s="24">
        <v>6526.3220000000001</v>
      </c>
      <c r="DN142" s="24">
        <v>6618.143</v>
      </c>
      <c r="DO142" s="24">
        <v>6709.7049999999999</v>
      </c>
      <c r="DP142" s="24">
        <v>6802.0860000000002</v>
      </c>
      <c r="DQ142" s="24">
        <v>6948.3919999999998</v>
      </c>
      <c r="DR142" s="24">
        <v>7046.31</v>
      </c>
      <c r="DS142" s="24">
        <v>6572.2325000000001</v>
      </c>
      <c r="DT142" s="24">
        <v>6663.9240000000009</v>
      </c>
      <c r="DU142" s="24">
        <v>6755.8955000000005</v>
      </c>
      <c r="DV142" s="24">
        <v>6850.5399999999991</v>
      </c>
      <c r="DW142" s="24">
        <v>0</v>
      </c>
      <c r="DX142" s="24">
        <v>447</v>
      </c>
      <c r="DY142" s="24">
        <v>448</v>
      </c>
      <c r="DZ142" s="24">
        <v>437</v>
      </c>
      <c r="EA142" s="24">
        <v>439</v>
      </c>
      <c r="EB142" s="28">
        <v>436</v>
      </c>
      <c r="EC142" s="28">
        <v>435</v>
      </c>
      <c r="ED142" s="24">
        <v>321</v>
      </c>
      <c r="EE142" s="24">
        <v>322</v>
      </c>
      <c r="EF142" s="24">
        <v>311</v>
      </c>
      <c r="EG142" s="24">
        <v>313</v>
      </c>
      <c r="EH142" s="24">
        <v>312</v>
      </c>
      <c r="EI142" s="24">
        <v>311</v>
      </c>
      <c r="EJ142" s="24">
        <v>126</v>
      </c>
      <c r="EK142" s="24">
        <v>126</v>
      </c>
      <c r="EL142" s="24">
        <v>126</v>
      </c>
      <c r="EM142" s="24">
        <v>126</v>
      </c>
      <c r="EN142" s="24">
        <v>124</v>
      </c>
      <c r="EO142" s="24">
        <v>124</v>
      </c>
      <c r="EP142" s="24">
        <v>0</v>
      </c>
      <c r="EQ142" s="24">
        <v>0</v>
      </c>
      <c r="ER142" s="24">
        <v>0</v>
      </c>
      <c r="ES142" s="24">
        <v>0</v>
      </c>
      <c r="ET142" s="24">
        <v>0</v>
      </c>
      <c r="EU142" s="24">
        <v>0</v>
      </c>
      <c r="EV142">
        <v>53.45</v>
      </c>
      <c r="EW142">
        <v>65.599999999999994</v>
      </c>
      <c r="EX142">
        <v>70.84</v>
      </c>
      <c r="EY142">
        <v>72.59</v>
      </c>
      <c r="EZ142">
        <v>72.83</v>
      </c>
      <c r="FA142">
        <v>70.31</v>
      </c>
      <c r="FB142">
        <v>24.7</v>
      </c>
      <c r="FC142">
        <v>9.1</v>
      </c>
      <c r="FD142">
        <v>85</v>
      </c>
      <c r="FE142">
        <v>8.9600000000000009</v>
      </c>
      <c r="FF142">
        <v>6.6369999999999996</v>
      </c>
      <c r="FG142">
        <v>15.295</v>
      </c>
      <c r="FH142" s="22" t="s">
        <v>303</v>
      </c>
      <c r="FI142" s="43">
        <v>2354.9414828841936</v>
      </c>
      <c r="FJ142" s="43">
        <v>2241.7566219503997</v>
      </c>
      <c r="FK142" s="43">
        <v>2071.7332415999999</v>
      </c>
      <c r="FL142" s="43">
        <v>2214.8316</v>
      </c>
      <c r="FM142" s="43">
        <v>2175.69</v>
      </c>
      <c r="FN142" s="23"/>
      <c r="FO142" s="23"/>
      <c r="FP142" s="23"/>
      <c r="FQ142" s="23"/>
      <c r="FR142" s="23"/>
      <c r="FS142" s="23"/>
      <c r="FT142" s="23"/>
      <c r="FU142" s="23"/>
      <c r="FV142" s="14">
        <v>0</v>
      </c>
      <c r="FW142" s="14">
        <v>0</v>
      </c>
      <c r="FX142" s="14">
        <v>0</v>
      </c>
      <c r="FY142" s="14">
        <v>0</v>
      </c>
      <c r="FZ142" s="102">
        <v>0</v>
      </c>
      <c r="GA142" s="102">
        <v>0</v>
      </c>
      <c r="GB142" s="102">
        <v>0</v>
      </c>
      <c r="GC142" s="102">
        <v>0</v>
      </c>
      <c r="GD142" s="102">
        <v>0</v>
      </c>
      <c r="GE142" s="102">
        <v>0</v>
      </c>
      <c r="GF142" s="102">
        <v>0</v>
      </c>
      <c r="GG142" s="102">
        <v>0</v>
      </c>
    </row>
    <row r="143" spans="1:189" x14ac:dyDescent="0.35">
      <c r="A143" t="e">
        <v>#REF!</v>
      </c>
      <c r="B143" s="22" t="s">
        <v>266</v>
      </c>
      <c r="C143" s="22" t="s">
        <v>234</v>
      </c>
      <c r="D143" s="22" t="s">
        <v>536</v>
      </c>
      <c r="E143" s="22" t="s">
        <v>453</v>
      </c>
      <c r="F143" s="22" t="s">
        <v>267</v>
      </c>
      <c r="G143" s="24">
        <v>24067.750760499002</v>
      </c>
      <c r="H143" s="24">
        <v>25089.937021541802</v>
      </c>
      <c r="I143" s="24">
        <v>23827.8592268834</v>
      </c>
      <c r="J143" s="24">
        <v>28488.721680850202</v>
      </c>
      <c r="K143" s="24">
        <v>31717.6997643621</v>
      </c>
      <c r="L143" s="24">
        <v>23730.778960538199</v>
      </c>
      <c r="M143" s="24">
        <v>24360.372249142201</v>
      </c>
      <c r="N143" s="24">
        <v>22176.5232970658</v>
      </c>
      <c r="O143" s="24">
        <v>24956.1500200804</v>
      </c>
      <c r="P143" s="24">
        <v>25953.884373560199</v>
      </c>
      <c r="Q143" s="43">
        <v>30508.828263994095</v>
      </c>
      <c r="R143" s="43">
        <v>31318.247691402019</v>
      </c>
      <c r="S143" s="43">
        <v>28510.641892022421</v>
      </c>
      <c r="T143" s="43">
        <v>32084.193121481843</v>
      </c>
      <c r="U143" s="43">
        <v>33366.90306092464</v>
      </c>
      <c r="V143" s="23">
        <v>2457.6860424185984</v>
      </c>
      <c r="W143" s="23">
        <v>2519.3661846730934</v>
      </c>
      <c r="X143" s="23">
        <v>2354.1214338730724</v>
      </c>
      <c r="Y143" s="23">
        <v>2771.7226538757191</v>
      </c>
      <c r="Z143" s="23">
        <v>3040.1730459684209</v>
      </c>
      <c r="AA143" s="23">
        <v>2423.2760596290309</v>
      </c>
      <c r="AB143" s="23">
        <v>2446.1080965585625</v>
      </c>
      <c r="AC143" s="23">
        <v>2190.9743685033677</v>
      </c>
      <c r="AD143" s="23">
        <v>2428.0319467852496</v>
      </c>
      <c r="AE143" s="23">
        <v>2487.7056122252407</v>
      </c>
      <c r="AF143" s="39">
        <v>3115.4187252938664</v>
      </c>
      <c r="AG143" s="39">
        <v>3144.7721103959143</v>
      </c>
      <c r="AH143" s="39">
        <v>2816.7663965281895</v>
      </c>
      <c r="AI143" s="39">
        <v>3121.5330018093273</v>
      </c>
      <c r="AJ143" s="39">
        <v>3198.2508210523933</v>
      </c>
      <c r="AK143" s="23">
        <v>1739.6670605100001</v>
      </c>
      <c r="AL143" s="23">
        <v>1832.8146585999998</v>
      </c>
      <c r="AM143" s="23">
        <v>2152.8719327200006</v>
      </c>
      <c r="AN143" s="23">
        <v>2609.8574526699999</v>
      </c>
      <c r="AO143" s="23">
        <v>0</v>
      </c>
      <c r="AP143" s="39">
        <v>2111.7598593825805</v>
      </c>
      <c r="AQ143" s="39">
        <v>2185.4917009171863</v>
      </c>
      <c r="AR143" s="39">
        <v>2534.1911067748092</v>
      </c>
      <c r="AS143" s="39">
        <v>2934.2105368878274</v>
      </c>
      <c r="AT143" s="39">
        <v>0</v>
      </c>
      <c r="AU143" s="23">
        <v>7.2282066299999981</v>
      </c>
      <c r="AV143" s="23">
        <v>7.30497599</v>
      </c>
      <c r="AW143" s="23">
        <v>9.0350980800000009</v>
      </c>
      <c r="AX143" s="23">
        <v>9.1610174200000003</v>
      </c>
      <c r="AY143" s="23">
        <v>0</v>
      </c>
      <c r="AZ143" s="23">
        <v>177.64666747999999</v>
      </c>
      <c r="BA143" s="23">
        <v>184.03918457</v>
      </c>
      <c r="BB143" s="23">
        <v>212.69731139999999</v>
      </c>
      <c r="BC143" s="23">
        <v>253.91804504000001</v>
      </c>
      <c r="BD143" s="23">
        <v>0</v>
      </c>
      <c r="BE143" s="39">
        <v>215.64304461071467</v>
      </c>
      <c r="BF143" s="39">
        <v>219.45269186603687</v>
      </c>
      <c r="BG143" s="39">
        <v>250.37050592404921</v>
      </c>
      <c r="BH143" s="39">
        <v>285.47497967757118</v>
      </c>
      <c r="BI143" s="39">
        <v>0</v>
      </c>
      <c r="BJ143" s="23">
        <v>70.01760376</v>
      </c>
      <c r="BK143" s="23">
        <v>72.375294929999995</v>
      </c>
      <c r="BL143" s="23">
        <v>80.915211419999991</v>
      </c>
      <c r="BM143" s="23">
        <v>95.264566979999984</v>
      </c>
      <c r="BN143" s="23">
        <v>0</v>
      </c>
      <c r="BO143" s="39">
        <v>84.993484343593977</v>
      </c>
      <c r="BP143" s="39">
        <v>86.302019507947165</v>
      </c>
      <c r="BQ143" s="39">
        <v>95.247007528355638</v>
      </c>
      <c r="BR143" s="39">
        <v>107.10404736427438</v>
      </c>
      <c r="BS143" s="39">
        <v>0</v>
      </c>
      <c r="BT143" s="23">
        <v>102.37445056</v>
      </c>
      <c r="BU143" s="23">
        <v>106.80487142000001</v>
      </c>
      <c r="BV143" s="23">
        <v>119.74410144999999</v>
      </c>
      <c r="BW143" s="23">
        <v>146.01557174999999</v>
      </c>
      <c r="BX143" s="23">
        <v>0</v>
      </c>
      <c r="BY143" s="39">
        <v>124.27105175836134</v>
      </c>
      <c r="BZ143" s="39">
        <v>127.35666370337553</v>
      </c>
      <c r="CA143" s="39">
        <v>140.95331560198167</v>
      </c>
      <c r="CB143" s="39">
        <v>164.16238700708999</v>
      </c>
      <c r="CC143" s="39">
        <v>0</v>
      </c>
      <c r="CD143" s="23">
        <v>5.2546060999999993</v>
      </c>
      <c r="CE143" s="23">
        <v>4.8590064900000005</v>
      </c>
      <c r="CF143" s="23">
        <v>12.038015909999999</v>
      </c>
      <c r="CG143" s="23">
        <v>12.637918070000001</v>
      </c>
      <c r="CH143" s="23">
        <v>0</v>
      </c>
      <c r="CI143" s="39">
        <v>6.3784999387146026</v>
      </c>
      <c r="CJ143" s="39">
        <v>5.7939946675837604</v>
      </c>
      <c r="CK143" s="39">
        <v>14.170203252077654</v>
      </c>
      <c r="CL143" s="39">
        <v>14.208558527739601</v>
      </c>
      <c r="CM143" s="39">
        <v>0</v>
      </c>
      <c r="CN143" s="23">
        <v>92.632373649999991</v>
      </c>
      <c r="CO143" s="23">
        <v>96.563121539999997</v>
      </c>
      <c r="CP143" s="23">
        <v>106.43855231000002</v>
      </c>
      <c r="CQ143" s="23">
        <v>131.28984566</v>
      </c>
      <c r="CR143" s="23">
        <v>0</v>
      </c>
      <c r="CS143" s="39">
        <v>112.44526771464623</v>
      </c>
      <c r="CT143" s="39">
        <v>115.14415805771078</v>
      </c>
      <c r="CU143" s="39">
        <v>125.29107216386791</v>
      </c>
      <c r="CV143" s="39">
        <v>147.60654767862479</v>
      </c>
      <c r="CW143" s="39">
        <v>0</v>
      </c>
      <c r="CX143" s="31">
        <v>22.030913860000002</v>
      </c>
      <c r="CY143" s="31">
        <v>19.383718899999998</v>
      </c>
      <c r="CZ143" s="31">
        <v>22.457675210000001</v>
      </c>
      <c r="DA143" s="31">
        <v>15.167699750000001</v>
      </c>
      <c r="DB143" s="31">
        <v>0</v>
      </c>
      <c r="DC143" s="39">
        <v>2.7542235452504169</v>
      </c>
      <c r="DD143" s="39">
        <v>2.3404126594724413</v>
      </c>
      <c r="DE143" s="39">
        <v>2.6325390885587567</v>
      </c>
      <c r="DF143" s="39">
        <v>1.6715529077531508</v>
      </c>
      <c r="DG143" s="39">
        <v>0</v>
      </c>
      <c r="DH143" s="39">
        <v>218.39726815596509</v>
      </c>
      <c r="DI143" s="39">
        <v>221.79310452550931</v>
      </c>
      <c r="DJ143" s="39">
        <v>253.00304501260797</v>
      </c>
      <c r="DK143" s="39">
        <v>287.14653258532434</v>
      </c>
      <c r="DL143" s="39">
        <v>0</v>
      </c>
      <c r="DM143" s="24">
        <v>9709.8320000000003</v>
      </c>
      <c r="DN143" s="24">
        <v>9875.8680000000004</v>
      </c>
      <c r="DO143" s="24">
        <v>10041.790000000001</v>
      </c>
      <c r="DP143" s="24">
        <v>10201.736000000001</v>
      </c>
      <c r="DQ143" s="24">
        <v>10432.859</v>
      </c>
      <c r="DR143" s="24">
        <v>10593.798000000001</v>
      </c>
      <c r="DS143" s="24">
        <v>9792.85</v>
      </c>
      <c r="DT143" s="24">
        <v>9958.8290000000015</v>
      </c>
      <c r="DU143" s="24">
        <v>10121.763000000001</v>
      </c>
      <c r="DV143" s="24">
        <v>10278.345499999999</v>
      </c>
      <c r="DW143" s="24">
        <v>0</v>
      </c>
      <c r="DX143" s="24">
        <v>83</v>
      </c>
      <c r="DY143" s="24">
        <v>184</v>
      </c>
      <c r="DZ143" s="24">
        <v>201</v>
      </c>
      <c r="EA143" s="24">
        <v>243</v>
      </c>
      <c r="EB143" s="28">
        <v>272</v>
      </c>
      <c r="EC143" s="28">
        <v>297</v>
      </c>
      <c r="ED143" s="24">
        <v>28</v>
      </c>
      <c r="EE143" s="24">
        <v>75</v>
      </c>
      <c r="EF143" s="24">
        <v>85</v>
      </c>
      <c r="EG143" s="24">
        <v>144</v>
      </c>
      <c r="EH143" s="24">
        <v>165</v>
      </c>
      <c r="EI143" s="24">
        <v>176</v>
      </c>
      <c r="EJ143" s="24">
        <v>55</v>
      </c>
      <c r="EK143" s="24">
        <v>109</v>
      </c>
      <c r="EL143" s="24">
        <v>116</v>
      </c>
      <c r="EM143" s="24">
        <v>99</v>
      </c>
      <c r="EN143" s="24">
        <v>107</v>
      </c>
      <c r="EO143" s="24">
        <v>121</v>
      </c>
      <c r="EP143" s="24">
        <v>0</v>
      </c>
      <c r="EQ143" s="24">
        <v>0</v>
      </c>
      <c r="ER143" s="24">
        <v>0</v>
      </c>
      <c r="ES143" s="24">
        <v>0</v>
      </c>
      <c r="ET143" s="24">
        <v>0</v>
      </c>
      <c r="EU143" s="24">
        <v>0</v>
      </c>
      <c r="EV143">
        <v>52.43</v>
      </c>
      <c r="EW143">
        <v>58.2</v>
      </c>
      <c r="EX143">
        <v>65.3</v>
      </c>
      <c r="EY143">
        <v>65.099999999999994</v>
      </c>
      <c r="EZ143">
        <v>65.510000000000005</v>
      </c>
      <c r="FA143">
        <v>64.31</v>
      </c>
      <c r="FB143">
        <v>1.1000000000000001</v>
      </c>
      <c r="FC143">
        <v>0.1</v>
      </c>
      <c r="FD143">
        <v>59</v>
      </c>
      <c r="FE143">
        <v>6.61</v>
      </c>
      <c r="FF143">
        <v>4.8929999999999998</v>
      </c>
      <c r="FG143">
        <v>7.1340000000000003</v>
      </c>
      <c r="FH143" s="22" t="s">
        <v>267</v>
      </c>
      <c r="FI143" s="43">
        <v>2767.6631860700836</v>
      </c>
      <c r="FJ143" s="43">
        <v>2778.3473027363993</v>
      </c>
      <c r="FK143" s="43">
        <v>2530.8104939999998</v>
      </c>
      <c r="FL143" s="43">
        <v>2788.2143999999998</v>
      </c>
      <c r="FM143" s="43">
        <v>2862.75</v>
      </c>
      <c r="FN143" s="23"/>
      <c r="FO143" s="23"/>
      <c r="FP143" s="23"/>
      <c r="FQ143" s="23"/>
      <c r="FR143" s="23"/>
      <c r="FS143" s="23"/>
      <c r="FT143" s="23"/>
      <c r="FU143" s="23"/>
      <c r="FV143" s="14">
        <v>0</v>
      </c>
      <c r="FW143" s="14">
        <v>0</v>
      </c>
      <c r="FX143" s="14">
        <v>0</v>
      </c>
      <c r="FY143" s="14">
        <v>0</v>
      </c>
      <c r="FZ143" s="102">
        <v>0</v>
      </c>
      <c r="GA143" s="102">
        <v>0</v>
      </c>
      <c r="GB143" s="102">
        <v>0</v>
      </c>
      <c r="GC143" s="102">
        <v>0</v>
      </c>
      <c r="GD143" s="102">
        <v>0</v>
      </c>
      <c r="GE143" s="102">
        <v>0</v>
      </c>
      <c r="GF143" s="102">
        <v>0</v>
      </c>
      <c r="GG143" s="102">
        <v>0</v>
      </c>
    </row>
    <row r="144" spans="1:189" x14ac:dyDescent="0.35">
      <c r="A144" t="e">
        <v>#REF!</v>
      </c>
      <c r="B144" s="22" t="s">
        <v>280</v>
      </c>
      <c r="C144" s="22" t="s">
        <v>234</v>
      </c>
      <c r="D144" s="22" t="s">
        <v>541</v>
      </c>
      <c r="E144" s="22" t="s">
        <v>453</v>
      </c>
      <c r="F144" s="22" t="s">
        <v>281</v>
      </c>
      <c r="G144" s="24">
        <v>24571.7535833935</v>
      </c>
      <c r="H144" s="24">
        <v>27089.390032798001</v>
      </c>
      <c r="I144" s="24">
        <v>25872.7978917664</v>
      </c>
      <c r="J144" s="24">
        <v>26961.061151733698</v>
      </c>
      <c r="K144" s="24">
        <v>29504.829319316897</v>
      </c>
      <c r="L144" s="24">
        <v>22194.442188325298</v>
      </c>
      <c r="M144" s="24">
        <v>23760.061873144201</v>
      </c>
      <c r="N144" s="24">
        <v>23024.448758186099</v>
      </c>
      <c r="O144" s="24">
        <v>23721.2582264991</v>
      </c>
      <c r="P144" s="24">
        <v>24964.207155803699</v>
      </c>
      <c r="Q144" s="43">
        <v>28533.678825492927</v>
      </c>
      <c r="R144" s="43">
        <v>30546.475041339738</v>
      </c>
      <c r="S144" s="43">
        <v>29600.754117879187</v>
      </c>
      <c r="T144" s="43">
        <v>30496.588192135139</v>
      </c>
      <c r="U144" s="43">
        <v>32094.551558113468</v>
      </c>
      <c r="V144" s="23">
        <v>1533.3159846607873</v>
      </c>
      <c r="W144" s="23">
        <v>1671.3854000919046</v>
      </c>
      <c r="X144" s="23">
        <v>1577.9117399164461</v>
      </c>
      <c r="Y144" s="23">
        <v>1625.2350214797902</v>
      </c>
      <c r="Z144" s="23">
        <v>1759.6080234604356</v>
      </c>
      <c r="AA144" s="23">
        <v>1384.9680228353102</v>
      </c>
      <c r="AB144" s="23">
        <v>1465.9695353779746</v>
      </c>
      <c r="AC144" s="23">
        <v>1404.1986549977344</v>
      </c>
      <c r="AD144" s="23">
        <v>1429.9370268218386</v>
      </c>
      <c r="AE144" s="23">
        <v>1488.814550841051</v>
      </c>
      <c r="AF144" s="39">
        <v>1780.5463373144851</v>
      </c>
      <c r="AG144" s="39">
        <v>1884.683721063976</v>
      </c>
      <c r="AH144" s="39">
        <v>1805.2696746742517</v>
      </c>
      <c r="AI144" s="39">
        <v>1838.3595099081563</v>
      </c>
      <c r="AJ144" s="39">
        <v>1914.0537916634401</v>
      </c>
      <c r="AK144" s="23">
        <v>1490.5965396200002</v>
      </c>
      <c r="AL144" s="23">
        <v>1855.54928857</v>
      </c>
      <c r="AM144" s="23">
        <v>1839.96100606</v>
      </c>
      <c r="AN144" s="23">
        <v>2030.76950994</v>
      </c>
      <c r="AO144" s="23">
        <v>0</v>
      </c>
      <c r="AP144" s="39">
        <v>1809.416301749882</v>
      </c>
      <c r="AQ144" s="39">
        <v>2212.6010133016757</v>
      </c>
      <c r="AR144" s="39">
        <v>2165.8570338081145</v>
      </c>
      <c r="AS144" s="39">
        <v>2283.1535446353432</v>
      </c>
      <c r="AT144" s="39">
        <v>0</v>
      </c>
      <c r="AU144" s="23">
        <v>6.0663013499999998</v>
      </c>
      <c r="AV144" s="23">
        <v>6.8497271500000014</v>
      </c>
      <c r="AW144" s="23">
        <v>7.1115655900000005</v>
      </c>
      <c r="AX144" s="23">
        <v>7.5322308499999995</v>
      </c>
      <c r="AY144" s="23">
        <v>0</v>
      </c>
      <c r="AZ144" s="23">
        <v>93.015563960000023</v>
      </c>
      <c r="BA144" s="23">
        <v>114.48534393</v>
      </c>
      <c r="BB144" s="23">
        <v>112.21422577000001</v>
      </c>
      <c r="BC144" s="23">
        <v>122.41645813</v>
      </c>
      <c r="BD144" s="23">
        <v>0</v>
      </c>
      <c r="BE144" s="39">
        <v>112.91041758931549</v>
      </c>
      <c r="BF144" s="39">
        <v>136.51504142092898</v>
      </c>
      <c r="BG144" s="39">
        <v>132.08973960688431</v>
      </c>
      <c r="BH144" s="39">
        <v>137.63037554639638</v>
      </c>
      <c r="BI144" s="39">
        <v>0</v>
      </c>
      <c r="BJ144" s="23">
        <v>25.012480029999999</v>
      </c>
      <c r="BK144" s="23">
        <v>27.828770610000003</v>
      </c>
      <c r="BL144" s="23">
        <v>30.143149630000003</v>
      </c>
      <c r="BM144" s="23">
        <v>32.540706220000004</v>
      </c>
      <c r="BN144" s="23">
        <v>0</v>
      </c>
      <c r="BO144" s="39">
        <v>30.362333408484268</v>
      </c>
      <c r="BP144" s="39">
        <v>33.183686593460727</v>
      </c>
      <c r="BQ144" s="39">
        <v>35.482139258519176</v>
      </c>
      <c r="BR144" s="39">
        <v>36.584865189021606</v>
      </c>
      <c r="BS144" s="39">
        <v>0</v>
      </c>
      <c r="BT144" s="23">
        <v>61.959263980000003</v>
      </c>
      <c r="BU144" s="23">
        <v>79.20947305</v>
      </c>
      <c r="BV144" s="23">
        <v>74.818114109999996</v>
      </c>
      <c r="BW144" s="23">
        <v>72.262147909999982</v>
      </c>
      <c r="BX144" s="23">
        <v>0</v>
      </c>
      <c r="BY144" s="39">
        <v>75.211567523440422</v>
      </c>
      <c r="BZ144" s="39">
        <v>94.451255707999579</v>
      </c>
      <c r="CA144" s="39">
        <v>88.069985270175565</v>
      </c>
      <c r="CB144" s="39">
        <v>81.24288765225478</v>
      </c>
      <c r="CC144" s="39">
        <v>0</v>
      </c>
      <c r="CD144" s="23">
        <v>6.0438145099999998</v>
      </c>
      <c r="CE144" s="23">
        <v>7.4470985599999979</v>
      </c>
      <c r="CF144" s="23">
        <v>7.2529609099999988</v>
      </c>
      <c r="CG144" s="23">
        <v>17.613602140000005</v>
      </c>
      <c r="CH144" s="23">
        <v>0</v>
      </c>
      <c r="CI144" s="39">
        <v>7.3365100538435088</v>
      </c>
      <c r="CJ144" s="39">
        <v>8.8800970804240844</v>
      </c>
      <c r="CK144" s="39">
        <v>8.5376137598138548</v>
      </c>
      <c r="CL144" s="39">
        <v>19.802620613959203</v>
      </c>
      <c r="CM144" s="39">
        <v>0</v>
      </c>
      <c r="CN144" s="23">
        <v>56.710474150000003</v>
      </c>
      <c r="CO144" s="23">
        <v>73.718540110000006</v>
      </c>
      <c r="CP144" s="23">
        <v>69.631600349999985</v>
      </c>
      <c r="CQ144" s="23">
        <v>67.252819639999998</v>
      </c>
      <c r="CR144" s="23">
        <v>0</v>
      </c>
      <c r="CS144" s="39">
        <v>68.840127881374613</v>
      </c>
      <c r="CT144" s="39">
        <v>87.90373694261099</v>
      </c>
      <c r="CU144" s="39">
        <v>81.964830176648391</v>
      </c>
      <c r="CV144" s="39">
        <v>75.611000064859198</v>
      </c>
      <c r="CW144" s="39">
        <v>0</v>
      </c>
      <c r="CX144" s="31">
        <v>8.6399059299999994</v>
      </c>
      <c r="CY144" s="31">
        <v>13.898403109999999</v>
      </c>
      <c r="CZ144" s="31">
        <v>0</v>
      </c>
      <c r="DA144" s="31">
        <v>0</v>
      </c>
      <c r="DB144" s="31">
        <v>0</v>
      </c>
      <c r="DC144" s="39">
        <v>0.65832014092959168</v>
      </c>
      <c r="DD144" s="39">
        <v>1.0281387047998178</v>
      </c>
      <c r="DE144" s="39">
        <v>0</v>
      </c>
      <c r="DF144" s="39">
        <v>0</v>
      </c>
      <c r="DG144" s="39">
        <v>0</v>
      </c>
      <c r="DH144" s="39">
        <v>113.56873773024508</v>
      </c>
      <c r="DI144" s="39">
        <v>137.54318012572881</v>
      </c>
      <c r="DJ144" s="39">
        <v>132.08973960688431</v>
      </c>
      <c r="DK144" s="39">
        <v>137.63037554639638</v>
      </c>
      <c r="DL144" s="39">
        <v>0</v>
      </c>
      <c r="DM144" s="24">
        <v>15931.264999999999</v>
      </c>
      <c r="DN144" s="24">
        <v>16119.212</v>
      </c>
      <c r="DO144" s="24">
        <v>16296.28</v>
      </c>
      <c r="DP144" s="24">
        <v>16497.440999999999</v>
      </c>
      <c r="DQ144" s="24">
        <v>16767.842000000001</v>
      </c>
      <c r="DR144" s="24">
        <v>16944.826000000001</v>
      </c>
      <c r="DS144" s="24">
        <v>16025.238500000001</v>
      </c>
      <c r="DT144" s="24">
        <v>16207.746000000003</v>
      </c>
      <c r="DU144" s="24">
        <v>16396.860500000003</v>
      </c>
      <c r="DV144" s="24">
        <v>16589.023500000003</v>
      </c>
      <c r="DW144" s="24">
        <v>0</v>
      </c>
      <c r="DX144" s="24"/>
      <c r="DY144" s="24">
        <v>27</v>
      </c>
      <c r="DZ144" s="24">
        <v>12</v>
      </c>
      <c r="EA144" s="24">
        <v>36</v>
      </c>
      <c r="EB144" s="28">
        <v>36</v>
      </c>
      <c r="EC144" s="28">
        <v>29</v>
      </c>
      <c r="ED144" s="24"/>
      <c r="EE144" s="24">
        <v>0</v>
      </c>
      <c r="EF144" s="24">
        <v>0</v>
      </c>
      <c r="EG144" s="24">
        <v>24</v>
      </c>
      <c r="EH144" s="24">
        <v>24</v>
      </c>
      <c r="EI144" s="24">
        <v>24</v>
      </c>
      <c r="EJ144" s="24"/>
      <c r="EK144" s="24">
        <v>27</v>
      </c>
      <c r="EL144" s="24">
        <v>12</v>
      </c>
      <c r="EM144" s="24">
        <v>12</v>
      </c>
      <c r="EN144" s="24">
        <v>12</v>
      </c>
      <c r="EO144" s="24">
        <v>5</v>
      </c>
      <c r="EP144" s="24"/>
      <c r="EQ144" s="24">
        <v>0</v>
      </c>
      <c r="ER144" s="24">
        <v>0</v>
      </c>
      <c r="ES144" s="24">
        <v>0</v>
      </c>
      <c r="ET144" s="24">
        <v>0</v>
      </c>
      <c r="EU144" s="24">
        <v>0</v>
      </c>
      <c r="EV144">
        <v>37.25</v>
      </c>
      <c r="EW144">
        <v>50.46</v>
      </c>
      <c r="EX144">
        <v>55.9</v>
      </c>
      <c r="EY144">
        <v>59.68</v>
      </c>
      <c r="EZ144">
        <v>58.29</v>
      </c>
      <c r="FA144">
        <v>57.98</v>
      </c>
      <c r="FB144">
        <v>17.899999999999999</v>
      </c>
      <c r="FC144">
        <v>4.9000000000000004</v>
      </c>
      <c r="FD144">
        <v>60</v>
      </c>
      <c r="FE144">
        <v>7.42</v>
      </c>
      <c r="FF144">
        <v>2.1429999999999998</v>
      </c>
      <c r="FG144">
        <v>10.249000000000001</v>
      </c>
      <c r="FH144" s="22" t="s">
        <v>281</v>
      </c>
      <c r="FI144" s="43">
        <v>1723.7200544822449</v>
      </c>
      <c r="FJ144" s="43">
        <v>1860.1810267247997</v>
      </c>
      <c r="FK144" s="43">
        <v>1800.9953748</v>
      </c>
      <c r="FL144" s="43">
        <v>1776.3624</v>
      </c>
      <c r="FM144" s="43">
        <v>1759.29</v>
      </c>
      <c r="FN144" s="23"/>
      <c r="FO144" s="23"/>
      <c r="FP144" s="23"/>
      <c r="FQ144" s="23"/>
      <c r="FR144" s="23"/>
      <c r="FS144" s="23"/>
      <c r="FT144" s="23"/>
      <c r="FU144" s="23"/>
      <c r="FV144" s="14">
        <v>0</v>
      </c>
      <c r="FW144" s="14">
        <v>0</v>
      </c>
      <c r="FX144" s="14">
        <v>0</v>
      </c>
      <c r="FY144" s="14">
        <v>0</v>
      </c>
      <c r="FZ144" s="102">
        <v>0</v>
      </c>
      <c r="GA144" s="102">
        <v>0</v>
      </c>
      <c r="GB144" s="102">
        <v>0</v>
      </c>
      <c r="GC144" s="102">
        <v>0</v>
      </c>
      <c r="GD144" s="102">
        <v>0</v>
      </c>
      <c r="GE144" s="102">
        <v>0</v>
      </c>
      <c r="GF144" s="102">
        <v>0</v>
      </c>
      <c r="GG144" s="102">
        <v>0</v>
      </c>
    </row>
    <row r="145" spans="1:189" x14ac:dyDescent="0.35">
      <c r="A145" t="e">
        <v>#REF!</v>
      </c>
      <c r="B145" s="22" t="s">
        <v>332</v>
      </c>
      <c r="C145" s="22" t="s">
        <v>234</v>
      </c>
      <c r="D145" s="22" t="s">
        <v>541</v>
      </c>
      <c r="E145" s="22" t="s">
        <v>458</v>
      </c>
      <c r="F145" s="22" t="s">
        <v>333</v>
      </c>
      <c r="G145" s="24">
        <v>310106.478394659</v>
      </c>
      <c r="H145" s="24">
        <v>334365.27049666701</v>
      </c>
      <c r="I145" s="24">
        <v>346615.73853779602</v>
      </c>
      <c r="J145" s="24">
        <v>366137.56912221503</v>
      </c>
      <c r="K145" s="24">
        <v>408802.378904838</v>
      </c>
      <c r="L145" s="24">
        <v>293358.61003684101</v>
      </c>
      <c r="M145" s="24">
        <v>314947.64080560103</v>
      </c>
      <c r="N145" s="24">
        <v>323972.192107065</v>
      </c>
      <c r="O145" s="24">
        <v>332270.94749580103</v>
      </c>
      <c r="P145" s="24">
        <v>358918.38760551001</v>
      </c>
      <c r="Q145" s="43">
        <v>377148.49007952731</v>
      </c>
      <c r="R145" s="43">
        <v>404903.83823752333</v>
      </c>
      <c r="S145" s="43">
        <v>416506.00630262611</v>
      </c>
      <c r="T145" s="43">
        <v>427175.07466236531</v>
      </c>
      <c r="U145" s="43">
        <v>461433.62872559618</v>
      </c>
      <c r="V145" s="23">
        <v>3267.2250691192667</v>
      </c>
      <c r="W145" s="23">
        <v>3491.0914099066317</v>
      </c>
      <c r="X145" s="23">
        <v>3586.3471762476265</v>
      </c>
      <c r="Y145" s="23">
        <v>3756.4889008088448</v>
      </c>
      <c r="Z145" s="23">
        <v>4163.51429874522</v>
      </c>
      <c r="AA145" s="23">
        <v>3090.7725950005752</v>
      </c>
      <c r="AB145" s="23">
        <v>3288.3528895018812</v>
      </c>
      <c r="AC145" s="23">
        <v>3352.0600110292776</v>
      </c>
      <c r="AD145" s="23">
        <v>3409.024999323633</v>
      </c>
      <c r="AE145" s="23">
        <v>3655.4626782785467</v>
      </c>
      <c r="AF145" s="39">
        <v>3973.567427379272</v>
      </c>
      <c r="AG145" s="39">
        <v>4227.5811402588015</v>
      </c>
      <c r="AH145" s="39">
        <v>4309.4844622317032</v>
      </c>
      <c r="AI145" s="39">
        <v>4382.7199446329732</v>
      </c>
      <c r="AJ145" s="39">
        <v>4699.5458203244243</v>
      </c>
      <c r="AK145" s="23">
        <v>15588.396442870002</v>
      </c>
      <c r="AL145" s="23">
        <v>16631.578830349998</v>
      </c>
      <c r="AM145" s="23">
        <v>14906.619844919998</v>
      </c>
      <c r="AN145" s="23">
        <v>16818.398539560003</v>
      </c>
      <c r="AO145" s="23">
        <v>0</v>
      </c>
      <c r="AP145" s="39">
        <v>18922.557440700504</v>
      </c>
      <c r="AQ145" s="39">
        <v>19831.889349163397</v>
      </c>
      <c r="AR145" s="39">
        <v>17546.897643531247</v>
      </c>
      <c r="AS145" s="39">
        <v>18908.58911005652</v>
      </c>
      <c r="AT145" s="39">
        <v>0</v>
      </c>
      <c r="AU145" s="23">
        <v>5.0267882300000002</v>
      </c>
      <c r="AV145" s="23">
        <v>4.9740748399999992</v>
      </c>
      <c r="AW145" s="23">
        <v>4.3006186499999997</v>
      </c>
      <c r="AX145" s="23">
        <v>4.5934643699999995</v>
      </c>
      <c r="AY145" s="23">
        <v>0</v>
      </c>
      <c r="AZ145" s="23">
        <v>164.23649596999999</v>
      </c>
      <c r="BA145" s="23">
        <v>173.64949035999999</v>
      </c>
      <c r="BB145" s="23">
        <v>154.23510742000002</v>
      </c>
      <c r="BC145" s="23">
        <v>172.55297852000004</v>
      </c>
      <c r="BD145" s="23">
        <v>0</v>
      </c>
      <c r="BE145" s="39">
        <v>199.36460688829675</v>
      </c>
      <c r="BF145" s="39">
        <v>207.0637738898096</v>
      </c>
      <c r="BG145" s="39">
        <v>181.55340855895503</v>
      </c>
      <c r="BH145" s="39">
        <v>193.99786269046564</v>
      </c>
      <c r="BI145" s="39">
        <v>0</v>
      </c>
      <c r="BJ145" s="23">
        <v>68.368706049999986</v>
      </c>
      <c r="BK145" s="23">
        <v>70.53640974999999</v>
      </c>
      <c r="BL145" s="23">
        <v>64.218806970000017</v>
      </c>
      <c r="BM145" s="23">
        <v>73.706117490000011</v>
      </c>
      <c r="BN145" s="23">
        <v>0</v>
      </c>
      <c r="BO145" s="39">
        <v>82.991908251680684</v>
      </c>
      <c r="BP145" s="39">
        <v>84.109289173228305</v>
      </c>
      <c r="BQ145" s="39">
        <v>75.593316554342508</v>
      </c>
      <c r="BR145" s="39">
        <v>82.866313771657204</v>
      </c>
      <c r="BS145" s="39">
        <v>0</v>
      </c>
      <c r="BT145" s="23">
        <v>94.19822102000002</v>
      </c>
      <c r="BU145" s="23">
        <v>101.40996602999999</v>
      </c>
      <c r="BV145" s="23">
        <v>88.540227359999989</v>
      </c>
      <c r="BW145" s="23">
        <v>92.257153439999996</v>
      </c>
      <c r="BX145" s="23">
        <v>0</v>
      </c>
      <c r="BY145" s="39">
        <v>114.34603004839788</v>
      </c>
      <c r="BZ145" s="39">
        <v>120.92365046782848</v>
      </c>
      <c r="CA145" s="39">
        <v>104.22257513666692</v>
      </c>
      <c r="CB145" s="39">
        <v>103.7228724695232</v>
      </c>
      <c r="CC145" s="39">
        <v>0</v>
      </c>
      <c r="CD145" s="23">
        <v>1.6695619499999999</v>
      </c>
      <c r="CE145" s="23">
        <v>1.70312361</v>
      </c>
      <c r="CF145" s="23">
        <v>1.4760681600000001</v>
      </c>
      <c r="CG145" s="23">
        <v>6.5897080099999998</v>
      </c>
      <c r="CH145" s="23">
        <v>0</v>
      </c>
      <c r="CI145" s="39">
        <v>2.0266601517010443</v>
      </c>
      <c r="CJ145" s="39">
        <v>2.0308450163391329</v>
      </c>
      <c r="CK145" s="39">
        <v>1.7375110647382657</v>
      </c>
      <c r="CL145" s="39">
        <v>7.4086769214827992</v>
      </c>
      <c r="CM145" s="39">
        <v>0</v>
      </c>
      <c r="CN145" s="23">
        <v>73.218279150000001</v>
      </c>
      <c r="CO145" s="23">
        <v>78.345975560000014</v>
      </c>
      <c r="CP145" s="23">
        <v>65.88110033000001</v>
      </c>
      <c r="CQ145" s="23">
        <v>69.04072352</v>
      </c>
      <c r="CR145" s="23">
        <v>0</v>
      </c>
      <c r="CS145" s="39">
        <v>88.878743750376216</v>
      </c>
      <c r="CT145" s="39">
        <v>93.421600805741591</v>
      </c>
      <c r="CU145" s="39">
        <v>77.550037242525988</v>
      </c>
      <c r="CV145" s="39">
        <v>77.621104639065592</v>
      </c>
      <c r="CW145" s="39">
        <v>0</v>
      </c>
      <c r="CX145" s="31">
        <v>844.98668627999973</v>
      </c>
      <c r="CY145" s="31">
        <v>0</v>
      </c>
      <c r="CZ145" s="31">
        <v>1085.5866191800001</v>
      </c>
      <c r="DA145" s="31">
        <v>778.43876351999984</v>
      </c>
      <c r="DB145" s="31">
        <v>0</v>
      </c>
      <c r="DC145" s="39">
        <v>10.856598624188122</v>
      </c>
      <c r="DD145" s="39">
        <v>0</v>
      </c>
      <c r="DE145" s="39">
        <v>13.282944160762808</v>
      </c>
      <c r="DF145" s="39">
        <v>9.0137925120746196</v>
      </c>
      <c r="DG145" s="39">
        <v>0</v>
      </c>
      <c r="DH145" s="39">
        <v>210.22120551248486</v>
      </c>
      <c r="DI145" s="39">
        <v>207.0637738898096</v>
      </c>
      <c r="DJ145" s="39">
        <v>194.83635271971784</v>
      </c>
      <c r="DK145" s="39">
        <v>203.01165520254025</v>
      </c>
      <c r="DL145" s="39">
        <v>0</v>
      </c>
      <c r="DM145" s="24">
        <v>94478.823000000004</v>
      </c>
      <c r="DN145" s="24">
        <v>95349.838000000003</v>
      </c>
      <c r="DO145" s="24">
        <v>96203.595000000001</v>
      </c>
      <c r="DP145" s="24">
        <v>97093.774000000005</v>
      </c>
      <c r="DQ145" s="24">
        <v>98186.856</v>
      </c>
      <c r="DR145" s="24">
        <v>98858.95</v>
      </c>
      <c r="DS145" s="24">
        <v>94914.330500000011</v>
      </c>
      <c r="DT145" s="24">
        <v>95776.71650000001</v>
      </c>
      <c r="DU145" s="24">
        <v>96648.684500000003</v>
      </c>
      <c r="DV145" s="24">
        <v>97468.028499999986</v>
      </c>
      <c r="DW145" s="24">
        <v>0</v>
      </c>
      <c r="DX145" s="24"/>
      <c r="DY145" s="24"/>
      <c r="DZ145" s="24"/>
      <c r="EA145" s="24"/>
      <c r="EB145" s="28"/>
      <c r="EC145" s="28">
        <v>19</v>
      </c>
      <c r="ED145" s="24"/>
      <c r="EE145" s="24"/>
      <c r="EF145" s="24"/>
      <c r="EG145" s="24"/>
      <c r="EH145" s="24"/>
      <c r="EI145" s="24">
        <v>19</v>
      </c>
      <c r="EJ145" s="24"/>
      <c r="EK145" s="24"/>
      <c r="EL145" s="24"/>
      <c r="EM145" s="24"/>
      <c r="EN145" s="24"/>
      <c r="EO145" s="24">
        <v>0</v>
      </c>
      <c r="EP145" s="24"/>
      <c r="EQ145" s="24"/>
      <c r="ER145" s="24"/>
      <c r="ES145" s="24"/>
      <c r="ET145" s="24"/>
      <c r="EU145" s="24">
        <v>0</v>
      </c>
      <c r="EV145">
        <v>44.04</v>
      </c>
      <c r="EW145">
        <v>58.99</v>
      </c>
      <c r="EX145">
        <v>68.23</v>
      </c>
      <c r="EY145">
        <v>70.22</v>
      </c>
      <c r="EZ145">
        <v>69.459999999999994</v>
      </c>
      <c r="FA145">
        <v>68.08</v>
      </c>
      <c r="FB145">
        <v>8.5</v>
      </c>
      <c r="FC145">
        <v>1.7</v>
      </c>
      <c r="FD145">
        <v>52</v>
      </c>
      <c r="FE145">
        <v>25.48</v>
      </c>
      <c r="FF145">
        <v>8.3260000000000005</v>
      </c>
      <c r="FG145">
        <v>14.542999999999999</v>
      </c>
      <c r="FH145" s="22" t="s">
        <v>333</v>
      </c>
      <c r="FI145" s="43">
        <v>3714.495328673007</v>
      </c>
      <c r="FJ145" s="43">
        <v>3982.6952751671993</v>
      </c>
      <c r="FK145" s="43">
        <v>4061.068002</v>
      </c>
      <c r="FL145" s="43">
        <v>4036.1651999999999</v>
      </c>
      <c r="FM145" s="43">
        <v>4174.41</v>
      </c>
      <c r="FN145" s="23"/>
      <c r="FO145" s="23"/>
      <c r="FP145" s="23"/>
      <c r="FQ145" s="23"/>
      <c r="FR145" s="23"/>
      <c r="FS145" s="23"/>
      <c r="FT145" s="23"/>
      <c r="FU145" s="23"/>
      <c r="FV145" s="14">
        <v>0</v>
      </c>
      <c r="FW145" s="14">
        <v>0</v>
      </c>
      <c r="FX145" s="14">
        <v>0</v>
      </c>
      <c r="FY145" s="14">
        <v>0</v>
      </c>
      <c r="FZ145" s="102">
        <v>0</v>
      </c>
      <c r="GA145" s="102">
        <v>0</v>
      </c>
      <c r="GB145" s="102">
        <v>0</v>
      </c>
      <c r="GC145" s="102">
        <v>0</v>
      </c>
      <c r="GD145" s="102">
        <v>0</v>
      </c>
      <c r="GE145" s="102">
        <v>0</v>
      </c>
      <c r="GF145" s="102">
        <v>0</v>
      </c>
      <c r="GG145" s="102">
        <v>0</v>
      </c>
    </row>
    <row r="146" spans="1:189" x14ac:dyDescent="0.35">
      <c r="A146" t="e">
        <v>#REF!</v>
      </c>
      <c r="B146" s="22" t="s">
        <v>250</v>
      </c>
      <c r="C146" s="22" t="s">
        <v>234</v>
      </c>
      <c r="D146" s="22" t="s">
        <v>538</v>
      </c>
      <c r="E146" s="22" t="s">
        <v>453</v>
      </c>
      <c r="F146" s="22" t="s">
        <v>251</v>
      </c>
      <c r="G146" s="24">
        <v>1188.7974499602899</v>
      </c>
      <c r="H146" s="24">
        <v>1195.0195310366398</v>
      </c>
      <c r="I146" s="24">
        <v>1225.0391959374199</v>
      </c>
      <c r="J146" s="24">
        <v>1296.0894794583098</v>
      </c>
      <c r="K146" s="24">
        <v>1242.5194072781501</v>
      </c>
      <c r="L146" s="24">
        <v>1073.9342259047</v>
      </c>
      <c r="M146" s="24">
        <v>1092.8438475367802</v>
      </c>
      <c r="N146" s="24">
        <v>1090.70671678283</v>
      </c>
      <c r="O146" s="24">
        <v>1113.7445758122699</v>
      </c>
      <c r="P146" s="24">
        <v>1140.33721542949</v>
      </c>
      <c r="Q146" s="43">
        <v>1380.6742256305965</v>
      </c>
      <c r="R146" s="43">
        <v>1404.984864563671</v>
      </c>
      <c r="S146" s="43">
        <v>1402.2373207405883</v>
      </c>
      <c r="T146" s="43">
        <v>1431.8553154076858</v>
      </c>
      <c r="U146" s="43">
        <v>1466.0434167134699</v>
      </c>
      <c r="V146" s="23">
        <v>1531.3378108575916</v>
      </c>
      <c r="W146" s="23">
        <v>1510.7973226285167</v>
      </c>
      <c r="X146" s="23">
        <v>1519.586779816336</v>
      </c>
      <c r="Y146" s="23">
        <v>1577.4708406612619</v>
      </c>
      <c r="Z146" s="23">
        <v>1484.8924647254212</v>
      </c>
      <c r="AA146" s="23">
        <v>1383.3778719468839</v>
      </c>
      <c r="AB146" s="23">
        <v>1381.6222379874962</v>
      </c>
      <c r="AC146" s="23">
        <v>1352.9554915275924</v>
      </c>
      <c r="AD146" s="23">
        <v>1355.5388112731164</v>
      </c>
      <c r="AE146" s="23">
        <v>1362.778020623841</v>
      </c>
      <c r="AF146" s="39">
        <v>1778.5020032262737</v>
      </c>
      <c r="AG146" s="39">
        <v>1776.2449203445669</v>
      </c>
      <c r="AH146" s="39">
        <v>1739.3903001870485</v>
      </c>
      <c r="AI146" s="39">
        <v>1742.7114747088895</v>
      </c>
      <c r="AJ146" s="39">
        <v>1752.0183666240528</v>
      </c>
      <c r="AK146" s="23">
        <v>57.785549879999984</v>
      </c>
      <c r="AL146" s="23">
        <v>61.539304770000001</v>
      </c>
      <c r="AM146" s="23">
        <v>71.483166299999993</v>
      </c>
      <c r="AN146" s="23">
        <v>81.371524560000012</v>
      </c>
      <c r="AO146" s="23">
        <v>0</v>
      </c>
      <c r="AP146" s="39">
        <v>70.14514872354934</v>
      </c>
      <c r="AQ146" s="39">
        <v>73.380927648069843</v>
      </c>
      <c r="AR146" s="39">
        <v>84.144347635528902</v>
      </c>
      <c r="AS146" s="39">
        <v>91.484377632316807</v>
      </c>
      <c r="AT146" s="39">
        <v>0</v>
      </c>
      <c r="AU146" s="23">
        <v>4.9031858399999999</v>
      </c>
      <c r="AV146" s="23">
        <v>5.1804447200000014</v>
      </c>
      <c r="AW146" s="23">
        <v>5.8652195900000006</v>
      </c>
      <c r="AX146" s="23">
        <v>6.3351311699999995</v>
      </c>
      <c r="AY146" s="23">
        <v>0</v>
      </c>
      <c r="AZ146" s="23">
        <v>74.435844420000009</v>
      </c>
      <c r="BA146" s="23">
        <v>77.800750730000004</v>
      </c>
      <c r="BB146" s="23">
        <v>88.670532229999992</v>
      </c>
      <c r="BC146" s="23">
        <v>99.037239070000012</v>
      </c>
      <c r="BD146" s="23">
        <v>0</v>
      </c>
      <c r="BE146" s="39">
        <v>90.356730844418536</v>
      </c>
      <c r="BF146" s="39">
        <v>92.771461777494622</v>
      </c>
      <c r="BG146" s="39">
        <v>104.37595975639498</v>
      </c>
      <c r="BH146" s="39">
        <v>111.3455871416196</v>
      </c>
      <c r="BI146" s="39">
        <v>0</v>
      </c>
      <c r="BJ146" s="23">
        <v>11.621726470000002</v>
      </c>
      <c r="BK146" s="23">
        <v>12.501830539999998</v>
      </c>
      <c r="BL146" s="23">
        <v>19.544625850000006</v>
      </c>
      <c r="BM146" s="23">
        <v>14.636063740000003</v>
      </c>
      <c r="BN146" s="23">
        <v>0</v>
      </c>
      <c r="BO146" s="39">
        <v>14.107466890173347</v>
      </c>
      <c r="BP146" s="39">
        <v>14.907479467844009</v>
      </c>
      <c r="BQ146" s="39">
        <v>23.006392652317995</v>
      </c>
      <c r="BR146" s="39">
        <v>16.455033741607203</v>
      </c>
      <c r="BS146" s="39">
        <v>0</v>
      </c>
      <c r="BT146" s="23">
        <v>53.034706960000008</v>
      </c>
      <c r="BU146" s="23">
        <v>51.629251160000003</v>
      </c>
      <c r="BV146" s="23">
        <v>58.427858180000001</v>
      </c>
      <c r="BW146" s="23">
        <v>59.011367850000013</v>
      </c>
      <c r="BX146" s="23">
        <v>0</v>
      </c>
      <c r="BY146" s="39">
        <v>64.378160542634589</v>
      </c>
      <c r="BZ146" s="39">
        <v>61.563944507590612</v>
      </c>
      <c r="CA146" s="39">
        <v>68.776668197157093</v>
      </c>
      <c r="CB146" s="39">
        <v>66.345300646398016</v>
      </c>
      <c r="CC146" s="39">
        <v>0</v>
      </c>
      <c r="CD146" s="23">
        <v>9.7794114500000013</v>
      </c>
      <c r="CE146" s="23">
        <v>13.669669649999999</v>
      </c>
      <c r="CF146" s="23">
        <v>10.69804354</v>
      </c>
      <c r="CG146" s="23">
        <v>25.389809530000001</v>
      </c>
      <c r="CH146" s="23">
        <v>0</v>
      </c>
      <c r="CI146" s="39">
        <v>11.871103969998797</v>
      </c>
      <c r="CJ146" s="39">
        <v>16.300038541362714</v>
      </c>
      <c r="CK146" s="39">
        <v>12.592893421535306</v>
      </c>
      <c r="CL146" s="39">
        <v>28.545255058388399</v>
      </c>
      <c r="CM146" s="39">
        <v>0</v>
      </c>
      <c r="CN146" s="23">
        <v>50.054279839999992</v>
      </c>
      <c r="CO146" s="23">
        <v>48.102619949999998</v>
      </c>
      <c r="CP146" s="23">
        <v>54.678912450000006</v>
      </c>
      <c r="CQ146" s="23">
        <v>55.034604310000006</v>
      </c>
      <c r="CR146" s="23">
        <v>0</v>
      </c>
      <c r="CS146" s="39">
        <v>60.760257727376285</v>
      </c>
      <c r="CT146" s="39">
        <v>57.358705747912708</v>
      </c>
      <c r="CU146" s="39">
        <v>64.363704850682453</v>
      </c>
      <c r="CV146" s="39">
        <v>61.874304933646805</v>
      </c>
      <c r="CW146" s="39">
        <v>0</v>
      </c>
      <c r="CX146" s="31">
        <v>0</v>
      </c>
      <c r="CY146" s="31">
        <v>18.005416440000001</v>
      </c>
      <c r="CZ146" s="31">
        <v>0</v>
      </c>
      <c r="DA146" s="31">
        <v>0</v>
      </c>
      <c r="DB146" s="31">
        <v>0</v>
      </c>
      <c r="DC146" s="39">
        <v>0</v>
      </c>
      <c r="DD146" s="39">
        <v>27.397684570655162</v>
      </c>
      <c r="DE146" s="39">
        <v>0</v>
      </c>
      <c r="DF146" s="39">
        <v>0</v>
      </c>
      <c r="DG146" s="39">
        <v>0</v>
      </c>
      <c r="DH146" s="39">
        <v>90.356730844418536</v>
      </c>
      <c r="DI146" s="39">
        <v>120.16914634814978</v>
      </c>
      <c r="DJ146" s="39">
        <v>104.37595975639498</v>
      </c>
      <c r="DK146" s="39">
        <v>111.3455871416196</v>
      </c>
      <c r="DL146" s="39">
        <v>0</v>
      </c>
      <c r="DM146" s="24">
        <v>768.98099999999999</v>
      </c>
      <c r="DN146" s="24">
        <v>783.64599999999996</v>
      </c>
      <c r="DO146" s="24">
        <v>798.32600000000002</v>
      </c>
      <c r="DP146" s="24">
        <v>814.00599999999997</v>
      </c>
      <c r="DQ146" s="24">
        <v>836.774</v>
      </c>
      <c r="DR146" s="24">
        <v>852.07500000000005</v>
      </c>
      <c r="DS146" s="24">
        <v>776.31349999999998</v>
      </c>
      <c r="DT146" s="24">
        <v>790.9860000000001</v>
      </c>
      <c r="DU146" s="24">
        <v>806.16600000000005</v>
      </c>
      <c r="DV146" s="24">
        <v>821.6255000000001</v>
      </c>
      <c r="DW146" s="24">
        <v>0</v>
      </c>
      <c r="DX146" s="24"/>
      <c r="DY146" s="24"/>
      <c r="DZ146" s="24"/>
      <c r="EA146" s="24">
        <v>27</v>
      </c>
      <c r="EB146" s="28">
        <v>17</v>
      </c>
      <c r="EC146" s="28">
        <v>10</v>
      </c>
      <c r="ED146" s="24"/>
      <c r="EE146" s="24"/>
      <c r="EF146" s="24"/>
      <c r="EG146" s="24">
        <v>27</v>
      </c>
      <c r="EH146" s="24">
        <v>12</v>
      </c>
      <c r="EI146" s="24">
        <v>10</v>
      </c>
      <c r="EJ146" s="24"/>
      <c r="EK146" s="24"/>
      <c r="EL146" s="24"/>
      <c r="EM146" s="24">
        <v>0</v>
      </c>
      <c r="EN146" s="24">
        <v>5</v>
      </c>
      <c r="EO146" s="24">
        <v>0</v>
      </c>
      <c r="EP146" s="24"/>
      <c r="EQ146" s="24"/>
      <c r="ER146" s="24"/>
      <c r="ES146" s="24">
        <v>0</v>
      </c>
      <c r="ET146" s="24">
        <v>0</v>
      </c>
      <c r="EU146" s="24">
        <v>0</v>
      </c>
      <c r="EV146">
        <v>32.130000000000003</v>
      </c>
      <c r="EW146">
        <v>38.92</v>
      </c>
      <c r="EX146">
        <v>43.77</v>
      </c>
      <c r="EY146">
        <v>45.6</v>
      </c>
      <c r="EZ146">
        <v>45.63</v>
      </c>
      <c r="FA146">
        <v>48.12</v>
      </c>
      <c r="FB146">
        <v>8.8000000000000007</v>
      </c>
      <c r="FC146">
        <v>1.6</v>
      </c>
      <c r="FD146">
        <v>41</v>
      </c>
      <c r="FE146">
        <v>21.6</v>
      </c>
      <c r="FF146">
        <v>2.8340000000000001</v>
      </c>
      <c r="FG146">
        <v>15.896000000000001</v>
      </c>
      <c r="FH146" s="22" t="s">
        <v>251</v>
      </c>
      <c r="FI146" s="43">
        <v>1796.5532962209313</v>
      </c>
      <c r="FJ146" s="43">
        <v>1812.4840773215997</v>
      </c>
      <c r="FK146" s="43">
        <v>1789.2241632</v>
      </c>
      <c r="FL146" s="43">
        <v>1776.3624</v>
      </c>
      <c r="FM146" s="43">
        <v>1676.01</v>
      </c>
      <c r="FN146" s="23"/>
      <c r="FO146" s="23"/>
      <c r="FP146" s="23"/>
      <c r="FQ146" s="23"/>
      <c r="FR146" s="23"/>
      <c r="FS146" s="23"/>
      <c r="FT146" s="23"/>
      <c r="FU146" s="23"/>
      <c r="FV146" s="14">
        <v>0</v>
      </c>
      <c r="FW146" s="14">
        <v>0</v>
      </c>
      <c r="FX146" s="14">
        <v>0</v>
      </c>
      <c r="FY146" s="14">
        <v>0</v>
      </c>
      <c r="FZ146" s="102">
        <v>0</v>
      </c>
      <c r="GA146" s="102">
        <v>0</v>
      </c>
      <c r="GB146" s="102">
        <v>0</v>
      </c>
      <c r="GC146" s="102">
        <v>0</v>
      </c>
      <c r="GD146" s="102">
        <v>0</v>
      </c>
      <c r="GE146" s="102">
        <v>0</v>
      </c>
      <c r="GF146" s="102">
        <v>0</v>
      </c>
      <c r="GG146" s="102">
        <v>0</v>
      </c>
    </row>
    <row r="147" spans="1:189" x14ac:dyDescent="0.35">
      <c r="A147" t="e">
        <v>#REF!</v>
      </c>
      <c r="B147" s="22" t="s">
        <v>296</v>
      </c>
      <c r="C147" s="22" t="s">
        <v>234</v>
      </c>
      <c r="D147" s="22" t="s">
        <v>541</v>
      </c>
      <c r="E147" s="22" t="s">
        <v>458</v>
      </c>
      <c r="F147" s="22" t="s">
        <v>297</v>
      </c>
      <c r="G147" s="24">
        <v>13178.094720498601</v>
      </c>
      <c r="H147" s="24">
        <v>14206.3590175143</v>
      </c>
      <c r="I147" s="24">
        <v>13312.981429089099</v>
      </c>
      <c r="J147" s="24">
        <v>15286.4417376686</v>
      </c>
      <c r="K147" s="24">
        <v>17146.471626396298</v>
      </c>
      <c r="L147" s="24">
        <v>13422.599720361601</v>
      </c>
      <c r="M147" s="24">
        <v>14174.566537455499</v>
      </c>
      <c r="N147" s="24">
        <v>13528.524951028699</v>
      </c>
      <c r="O147" s="24">
        <v>13749.955731693599</v>
      </c>
      <c r="P147" s="24">
        <v>14441.951078837999</v>
      </c>
      <c r="Q147" s="43">
        <v>17256.3989747583</v>
      </c>
      <c r="R147" s="43">
        <v>18223.144589012663</v>
      </c>
      <c r="S147" s="43">
        <v>17392.578856447832</v>
      </c>
      <c r="T147" s="43">
        <v>17677.255295889681</v>
      </c>
      <c r="U147" s="43">
        <v>18566.90022666159</v>
      </c>
      <c r="V147" s="23">
        <v>4165.0228210189489</v>
      </c>
      <c r="W147" s="23">
        <v>4394.9471504454305</v>
      </c>
      <c r="X147" s="23">
        <v>4041.1741456436735</v>
      </c>
      <c r="Y147" s="23">
        <v>4566.1401302918221</v>
      </c>
      <c r="Z147" s="23">
        <v>5045.5047003166601</v>
      </c>
      <c r="AA147" s="23">
        <v>4242.3002215750776</v>
      </c>
      <c r="AB147" s="23">
        <v>4385.1116768052179</v>
      </c>
      <c r="AC147" s="23">
        <v>4106.6026834030736</v>
      </c>
      <c r="AD147" s="23">
        <v>4107.1837209512314</v>
      </c>
      <c r="AE147" s="23">
        <v>4249.6750140620452</v>
      </c>
      <c r="AF147" s="39">
        <v>5453.9974907508395</v>
      </c>
      <c r="AG147" s="39">
        <v>5637.5991402791869</v>
      </c>
      <c r="AH147" s="39">
        <v>5279.5416545214093</v>
      </c>
      <c r="AI147" s="39">
        <v>5280.2886495863904</v>
      </c>
      <c r="AJ147" s="39">
        <v>5463.4786914245142</v>
      </c>
      <c r="AK147" s="23">
        <v>597.55975035999995</v>
      </c>
      <c r="AL147" s="23">
        <v>638.57274140999994</v>
      </c>
      <c r="AM147" s="23">
        <v>621.21684128000004</v>
      </c>
      <c r="AN147" s="23">
        <v>1056.4924968399996</v>
      </c>
      <c r="AO147" s="23">
        <v>0</v>
      </c>
      <c r="AP147" s="39">
        <v>725.370229187983</v>
      </c>
      <c r="AQ147" s="39">
        <v>761.44929343238698</v>
      </c>
      <c r="AR147" s="39">
        <v>731.24748881904952</v>
      </c>
      <c r="AS147" s="39">
        <v>1187.7933843472747</v>
      </c>
      <c r="AT147" s="39">
        <v>0</v>
      </c>
      <c r="AU147" s="23">
        <v>4.5344929700000005</v>
      </c>
      <c r="AV147" s="23">
        <v>4.4949784299999997</v>
      </c>
      <c r="AW147" s="23">
        <v>4.6662488</v>
      </c>
      <c r="AX147" s="23">
        <v>6.9113040000000012</v>
      </c>
      <c r="AY147" s="23">
        <v>0</v>
      </c>
      <c r="AZ147" s="23">
        <v>188.86265564000004</v>
      </c>
      <c r="BA147" s="23">
        <v>197.55195618000002</v>
      </c>
      <c r="BB147" s="23">
        <v>188.57124329000004</v>
      </c>
      <c r="BC147" s="23">
        <v>315.57980347</v>
      </c>
      <c r="BD147" s="23">
        <v>0</v>
      </c>
      <c r="BE147" s="39">
        <v>229.25799089397347</v>
      </c>
      <c r="BF147" s="39">
        <v>235.56564146051608</v>
      </c>
      <c r="BG147" s="39">
        <v>221.97120064416706</v>
      </c>
      <c r="BH147" s="39">
        <v>354.80006144525157</v>
      </c>
      <c r="BI147" s="39">
        <v>0</v>
      </c>
      <c r="BJ147" s="23">
        <v>87.269550870000003</v>
      </c>
      <c r="BK147" s="23">
        <v>93.162439590000005</v>
      </c>
      <c r="BL147" s="23">
        <v>103.82793551</v>
      </c>
      <c r="BM147" s="23">
        <v>206.91657500000002</v>
      </c>
      <c r="BN147" s="23">
        <v>0</v>
      </c>
      <c r="BO147" s="39">
        <v>105.93540491568835</v>
      </c>
      <c r="BP147" s="39">
        <v>111.08910418507264</v>
      </c>
      <c r="BQ147" s="39">
        <v>122.21805988793639</v>
      </c>
      <c r="BR147" s="39">
        <v>232.63216694100001</v>
      </c>
      <c r="BS147" s="39">
        <v>0</v>
      </c>
      <c r="BT147" s="23">
        <v>85.464661589999992</v>
      </c>
      <c r="BU147" s="23">
        <v>87.993032099999979</v>
      </c>
      <c r="BV147" s="23">
        <v>84.74330882000001</v>
      </c>
      <c r="BW147" s="23">
        <v>107.63457346999999</v>
      </c>
      <c r="BX147" s="23">
        <v>0</v>
      </c>
      <c r="BY147" s="39">
        <v>103.74447262832494</v>
      </c>
      <c r="BZ147" s="39">
        <v>104.9249799976963</v>
      </c>
      <c r="CA147" s="39">
        <v>99.753141980436638</v>
      </c>
      <c r="CB147" s="39">
        <v>121.01139826085159</v>
      </c>
      <c r="CC147" s="39">
        <v>0</v>
      </c>
      <c r="CD147" s="23">
        <v>16.128441770000002</v>
      </c>
      <c r="CE147" s="23">
        <v>16.396471869999999</v>
      </c>
      <c r="CF147" s="23">
        <v>0</v>
      </c>
      <c r="CG147" s="23">
        <v>1.0286421400000001</v>
      </c>
      <c r="CH147" s="23">
        <v>0</v>
      </c>
      <c r="CI147" s="39">
        <v>19.578111638378957</v>
      </c>
      <c r="CJ147" s="39">
        <v>19.551542229359548</v>
      </c>
      <c r="CK147" s="39">
        <v>0</v>
      </c>
      <c r="CL147" s="39">
        <v>1.1564817851592</v>
      </c>
      <c r="CM147" s="39">
        <v>0</v>
      </c>
      <c r="CN147" s="23">
        <v>83.102000870000012</v>
      </c>
      <c r="CO147" s="23">
        <v>85.292615979999994</v>
      </c>
      <c r="CP147" s="23">
        <v>81.915918450000007</v>
      </c>
      <c r="CQ147" s="23">
        <v>105.82789937</v>
      </c>
      <c r="CR147" s="23">
        <v>0</v>
      </c>
      <c r="CS147" s="39">
        <v>100.87646863888732</v>
      </c>
      <c r="CT147" s="39">
        <v>101.70493972161567</v>
      </c>
      <c r="CU147" s="39">
        <v>96.424960948329414</v>
      </c>
      <c r="CV147" s="39">
        <v>118.98019070370358</v>
      </c>
      <c r="CW147" s="39">
        <v>0</v>
      </c>
      <c r="CX147" s="31">
        <v>42.984141480000005</v>
      </c>
      <c r="CY147" s="31">
        <v>34.934013549999996</v>
      </c>
      <c r="CZ147" s="31">
        <v>43.433756039999999</v>
      </c>
      <c r="DA147" s="31">
        <v>61.846912099999997</v>
      </c>
      <c r="DB147" s="31">
        <v>0</v>
      </c>
      <c r="DC147" s="39">
        <v>16.672462786572719</v>
      </c>
      <c r="DD147" s="39">
        <v>13.024074229278147</v>
      </c>
      <c r="DE147" s="39">
        <v>15.652035027784427</v>
      </c>
      <c r="DF147" s="39">
        <v>20.929835598982244</v>
      </c>
      <c r="DG147" s="39">
        <v>0</v>
      </c>
      <c r="DH147" s="39">
        <v>245.93045368054618</v>
      </c>
      <c r="DI147" s="39">
        <v>248.58971568979422</v>
      </c>
      <c r="DJ147" s="39">
        <v>237.62323567195148</v>
      </c>
      <c r="DK147" s="39">
        <v>375.72989704423384</v>
      </c>
      <c r="DL147" s="39">
        <v>0</v>
      </c>
      <c r="DM147" s="24">
        <v>3129.5859999999998</v>
      </c>
      <c r="DN147" s="24">
        <v>3198.3960000000002</v>
      </c>
      <c r="DO147" s="24">
        <v>3266.4630000000002</v>
      </c>
      <c r="DP147" s="24">
        <v>3322.2069999999999</v>
      </c>
      <c r="DQ147" s="24">
        <v>3398.366</v>
      </c>
      <c r="DR147" s="24">
        <v>3447.1559999999999</v>
      </c>
      <c r="DS147" s="24">
        <v>3163.9909999999995</v>
      </c>
      <c r="DT147" s="24">
        <v>3232.4295000000002</v>
      </c>
      <c r="DU147" s="24">
        <v>3294.335</v>
      </c>
      <c r="DV147" s="24">
        <v>3347.7824999999998</v>
      </c>
      <c r="DW147" s="24">
        <v>0</v>
      </c>
      <c r="DX147" s="24">
        <v>5</v>
      </c>
      <c r="DY147" s="24">
        <v>5</v>
      </c>
      <c r="DZ147" s="24">
        <v>10</v>
      </c>
      <c r="EA147" s="24">
        <v>5</v>
      </c>
      <c r="EB147" s="28">
        <v>10</v>
      </c>
      <c r="EC147" s="28">
        <v>10</v>
      </c>
      <c r="ED147" s="24">
        <v>5</v>
      </c>
      <c r="EE147" s="24">
        <v>0</v>
      </c>
      <c r="EF147" s="24">
        <v>0</v>
      </c>
      <c r="EG147" s="24">
        <v>0</v>
      </c>
      <c r="EH147" s="24">
        <v>10</v>
      </c>
      <c r="EI147" s="24">
        <v>10</v>
      </c>
      <c r="EJ147" s="24">
        <v>0</v>
      </c>
      <c r="EK147" s="24">
        <v>5</v>
      </c>
      <c r="EL147" s="24">
        <v>10</v>
      </c>
      <c r="EM147" s="24">
        <v>5</v>
      </c>
      <c r="EN147" s="24">
        <v>0</v>
      </c>
      <c r="EO147" s="24">
        <v>0</v>
      </c>
      <c r="EP147" s="24">
        <v>0</v>
      </c>
      <c r="EQ147" s="24">
        <v>0</v>
      </c>
      <c r="ER147" s="24">
        <v>0</v>
      </c>
      <c r="ES147" s="24">
        <v>0</v>
      </c>
      <c r="ET147" s="24">
        <v>0</v>
      </c>
      <c r="EU147" s="24">
        <v>0</v>
      </c>
      <c r="EV147">
        <v>48.5</v>
      </c>
      <c r="EW147">
        <v>58.85</v>
      </c>
      <c r="EX147">
        <v>66.38</v>
      </c>
      <c r="EY147">
        <v>66.91</v>
      </c>
      <c r="EZ147">
        <v>67.28</v>
      </c>
      <c r="FA147">
        <v>64.95</v>
      </c>
      <c r="FB147">
        <v>14</v>
      </c>
      <c r="FC147">
        <v>3.5</v>
      </c>
      <c r="FD147">
        <v>72</v>
      </c>
      <c r="FE147">
        <v>105.5</v>
      </c>
      <c r="FF147">
        <v>38.594000000000001</v>
      </c>
      <c r="FG147">
        <v>42.219000000000001</v>
      </c>
      <c r="FH147" s="22" t="s">
        <v>297</v>
      </c>
      <c r="FI147" s="43">
        <v>4491.3832405523281</v>
      </c>
      <c r="FJ147" s="43">
        <v>4578.9071427071995</v>
      </c>
      <c r="FK147" s="43">
        <v>4378.8907152000002</v>
      </c>
      <c r="FL147" s="43">
        <v>4193.5644000000002</v>
      </c>
      <c r="FM147" s="43">
        <v>4434.66</v>
      </c>
      <c r="FN147" s="23"/>
      <c r="FO147" s="23"/>
      <c r="FP147" s="23"/>
      <c r="FQ147" s="23"/>
      <c r="FR147" s="23"/>
      <c r="FS147" s="23"/>
      <c r="FT147" s="23"/>
      <c r="FU147" s="23"/>
      <c r="FV147" s="14">
        <v>0</v>
      </c>
      <c r="FW147" s="14">
        <v>0</v>
      </c>
      <c r="FX147" s="14">
        <v>0</v>
      </c>
      <c r="FY147" s="14">
        <v>0</v>
      </c>
      <c r="FZ147" s="102">
        <v>0</v>
      </c>
      <c r="GA147" s="102">
        <v>0</v>
      </c>
      <c r="GB147" s="102">
        <v>0</v>
      </c>
      <c r="GC147" s="102">
        <v>0</v>
      </c>
      <c r="GD147" s="102">
        <v>0</v>
      </c>
      <c r="GE147" s="102">
        <v>0</v>
      </c>
      <c r="GF147" s="102">
        <v>0</v>
      </c>
      <c r="GG147" s="102">
        <v>0</v>
      </c>
    </row>
    <row r="148" spans="1:189" x14ac:dyDescent="0.35">
      <c r="A148" t="e">
        <v>#REF!</v>
      </c>
      <c r="B148" s="22" t="s">
        <v>252</v>
      </c>
      <c r="C148" s="22" t="s">
        <v>234</v>
      </c>
      <c r="D148" s="22" t="s">
        <v>538</v>
      </c>
      <c r="E148" s="22" t="s">
        <v>459</v>
      </c>
      <c r="F148" s="22" t="s">
        <v>253</v>
      </c>
      <c r="G148" s="24">
        <v>2205.0995069999399</v>
      </c>
      <c r="H148" s="24">
        <v>2252.17712432402</v>
      </c>
      <c r="I148" s="24">
        <v>1821.5656136861301</v>
      </c>
      <c r="J148" s="24">
        <v>1997.8663787711898</v>
      </c>
      <c r="K148" s="24">
        <v>2226.8621340878703</v>
      </c>
      <c r="L148" s="24">
        <v>1978.5368093319298</v>
      </c>
      <c r="M148" s="24">
        <v>2116.0021109275599</v>
      </c>
      <c r="N148" s="24">
        <v>1675.7620337188598</v>
      </c>
      <c r="O148" s="24">
        <v>1769.8574565470199</v>
      </c>
      <c r="P148" s="24">
        <v>2072.8002523180103</v>
      </c>
      <c r="Q148" s="43">
        <v>2543.651846838899</v>
      </c>
      <c r="R148" s="43">
        <v>2720.3803598646728</v>
      </c>
      <c r="S148" s="43">
        <v>2154.3977204906164</v>
      </c>
      <c r="T148" s="43">
        <v>2275.3689326141621</v>
      </c>
      <c r="U148" s="43">
        <v>2664.839069492542</v>
      </c>
      <c r="V148" s="23">
        <v>3860.4548075811017</v>
      </c>
      <c r="W148" s="23">
        <v>3903.0503168362548</v>
      </c>
      <c r="X148" s="23">
        <v>3126.3998587225915</v>
      </c>
      <c r="Y148" s="23">
        <v>3398.1653761469474</v>
      </c>
      <c r="Z148" s="23">
        <v>3754.3047937160277</v>
      </c>
      <c r="AA148" s="23">
        <v>3463.8128181132679</v>
      </c>
      <c r="AB148" s="23">
        <v>3667.0573643095768</v>
      </c>
      <c r="AC148" s="23">
        <v>2876.153428736196</v>
      </c>
      <c r="AD148" s="23">
        <v>3010.3456334515731</v>
      </c>
      <c r="AE148" s="23">
        <v>3494.5692436773984</v>
      </c>
      <c r="AF148" s="39">
        <v>4453.1564084840484</v>
      </c>
      <c r="AG148" s="39">
        <v>4714.4522119554731</v>
      </c>
      <c r="AH148" s="39">
        <v>3697.6481540756095</v>
      </c>
      <c r="AI148" s="39">
        <v>3870.1686994330184</v>
      </c>
      <c r="AJ148" s="39">
        <v>4492.6975675463254</v>
      </c>
      <c r="AK148" s="23">
        <v>102.11846890000001</v>
      </c>
      <c r="AL148" s="23">
        <v>99.117518569999987</v>
      </c>
      <c r="AM148" s="23">
        <v>114.3545422</v>
      </c>
      <c r="AN148" s="23">
        <v>145.75127731000001</v>
      </c>
      <c r="AO148" s="23">
        <v>0</v>
      </c>
      <c r="AP148" s="39">
        <v>123.96031885630384</v>
      </c>
      <c r="AQ148" s="39">
        <v>118.19008170510062</v>
      </c>
      <c r="AR148" s="39">
        <v>134.60915136573294</v>
      </c>
      <c r="AS148" s="39">
        <v>163.86524605408681</v>
      </c>
      <c r="AT148" s="39">
        <v>0</v>
      </c>
      <c r="AU148" s="23">
        <v>4.7380471200000001</v>
      </c>
      <c r="AV148" s="23">
        <v>4.5631985700000008</v>
      </c>
      <c r="AW148" s="23">
        <v>6.1242170299999996</v>
      </c>
      <c r="AX148" s="23">
        <v>6.9037890400000013</v>
      </c>
      <c r="AY148" s="23">
        <v>0</v>
      </c>
      <c r="AZ148" s="23">
        <v>178.77836608999999</v>
      </c>
      <c r="BA148" s="23">
        <v>171.77171325999996</v>
      </c>
      <c r="BB148" s="23">
        <v>196.26963806000003</v>
      </c>
      <c r="BC148" s="23">
        <v>247.90794373000003</v>
      </c>
      <c r="BD148" s="23">
        <v>0</v>
      </c>
      <c r="BE148" s="39">
        <v>217.01679925133911</v>
      </c>
      <c r="BF148" s="39">
        <v>204.82466790657986</v>
      </c>
      <c r="BG148" s="39">
        <v>231.0331440259674</v>
      </c>
      <c r="BH148" s="39">
        <v>278.71794297676439</v>
      </c>
      <c r="BI148" s="39">
        <v>0</v>
      </c>
      <c r="BJ148" s="23">
        <v>110.48407172000002</v>
      </c>
      <c r="BK148" s="23">
        <v>109.05763620000002</v>
      </c>
      <c r="BL148" s="23">
        <v>128.36072445999997</v>
      </c>
      <c r="BM148" s="23">
        <v>169.27027261000003</v>
      </c>
      <c r="BN148" s="23">
        <v>0</v>
      </c>
      <c r="BO148" s="39">
        <v>134.1152183976188</v>
      </c>
      <c r="BP148" s="39">
        <v>130.04291389659983</v>
      </c>
      <c r="BQ148" s="39">
        <v>151.09612487479555</v>
      </c>
      <c r="BR148" s="39">
        <v>190.30718208997084</v>
      </c>
      <c r="BS148" s="39">
        <v>0</v>
      </c>
      <c r="BT148" s="23">
        <v>51.258369739999999</v>
      </c>
      <c r="BU148" s="23">
        <v>51.111342270000009</v>
      </c>
      <c r="BV148" s="23">
        <v>44.835588029999997</v>
      </c>
      <c r="BW148" s="23">
        <v>50.319153200000002</v>
      </c>
      <c r="BX148" s="23">
        <v>0</v>
      </c>
      <c r="BY148" s="39">
        <v>62.221887240073137</v>
      </c>
      <c r="BZ148" s="39">
        <v>60.946377654545685</v>
      </c>
      <c r="CA148" s="39">
        <v>52.776919391155708</v>
      </c>
      <c r="CB148" s="39">
        <v>56.572817559695999</v>
      </c>
      <c r="CC148" s="39">
        <v>0</v>
      </c>
      <c r="CD148" s="23">
        <v>17.035920220000001</v>
      </c>
      <c r="CE148" s="23">
        <v>11.60273492</v>
      </c>
      <c r="CF148" s="23">
        <v>23.073325709999999</v>
      </c>
      <c r="CG148" s="23">
        <v>28.318519009999999</v>
      </c>
      <c r="CH148" s="23">
        <v>0</v>
      </c>
      <c r="CI148" s="39">
        <v>20.679688260403932</v>
      </c>
      <c r="CJ148" s="39">
        <v>13.835376510449542</v>
      </c>
      <c r="CK148" s="39">
        <v>27.160099924813021</v>
      </c>
      <c r="CL148" s="39">
        <v>31.837944552562799</v>
      </c>
      <c r="CM148" s="39">
        <v>0</v>
      </c>
      <c r="CN148" s="23">
        <v>46.68150374999999</v>
      </c>
      <c r="CO148" s="23">
        <v>46.546382889999997</v>
      </c>
      <c r="CP148" s="23">
        <v>40.895171099999999</v>
      </c>
      <c r="CQ148" s="23">
        <v>45.900689469999996</v>
      </c>
      <c r="CR148" s="23">
        <v>0</v>
      </c>
      <c r="CS148" s="39">
        <v>56.666087455819088</v>
      </c>
      <c r="CT148" s="39">
        <v>55.503011740157589</v>
      </c>
      <c r="CU148" s="39">
        <v>48.138571243630473</v>
      </c>
      <c r="CV148" s="39">
        <v>51.605227157331591</v>
      </c>
      <c r="CW148" s="39">
        <v>0</v>
      </c>
      <c r="CX148" s="31" t="e">
        <v>#N/A</v>
      </c>
      <c r="CY148" s="31" t="e">
        <v>#N/A</v>
      </c>
      <c r="CZ148" s="31" t="e">
        <v>#N/A</v>
      </c>
      <c r="DA148" s="31" t="e">
        <v>#N/A</v>
      </c>
      <c r="DB148" s="31" t="e">
        <v>#N/A</v>
      </c>
      <c r="DC148" s="39">
        <v>0</v>
      </c>
      <c r="DD148" s="39">
        <v>0</v>
      </c>
      <c r="DE148" s="39">
        <v>0</v>
      </c>
      <c r="DF148" s="39">
        <v>0</v>
      </c>
      <c r="DG148" s="39">
        <v>0</v>
      </c>
      <c r="DH148" s="39">
        <v>217.01679925133911</v>
      </c>
      <c r="DI148" s="39">
        <v>204.82466790657986</v>
      </c>
      <c r="DJ148" s="39">
        <v>231.0331440259674</v>
      </c>
      <c r="DK148" s="39">
        <v>278.71794297676439</v>
      </c>
      <c r="DL148" s="39">
        <v>0</v>
      </c>
      <c r="DM148" s="24">
        <v>568.27499999999998</v>
      </c>
      <c r="DN148" s="24">
        <v>574.12800000000004</v>
      </c>
      <c r="DO148" s="24">
        <v>579.93299999999999</v>
      </c>
      <c r="DP148" s="24">
        <v>585.34699999999998</v>
      </c>
      <c r="DQ148" s="24">
        <v>593.15</v>
      </c>
      <c r="DR148" s="24">
        <v>598.68200000000002</v>
      </c>
      <c r="DS148" s="24">
        <v>571.20150000000001</v>
      </c>
      <c r="DT148" s="24">
        <v>577.03050000000007</v>
      </c>
      <c r="DU148" s="24">
        <v>582.64</v>
      </c>
      <c r="DV148" s="24">
        <v>587.92499999999995</v>
      </c>
      <c r="DW148" s="24">
        <v>0</v>
      </c>
      <c r="DX148" s="24"/>
      <c r="DY148" s="24"/>
      <c r="DZ148" s="24"/>
      <c r="EA148" s="24"/>
      <c r="EB148" s="28"/>
      <c r="EC148" s="28">
        <v>0</v>
      </c>
      <c r="ED148" s="24"/>
      <c r="EE148" s="24"/>
      <c r="EF148" s="24"/>
      <c r="EG148" s="24"/>
      <c r="EH148" s="24"/>
      <c r="EI148" s="24">
        <v>0</v>
      </c>
      <c r="EJ148" s="24"/>
      <c r="EK148" s="24"/>
      <c r="EL148" s="24"/>
      <c r="EM148" s="24"/>
      <c r="EN148" s="24"/>
      <c r="EO148" s="24">
        <v>0</v>
      </c>
      <c r="EP148" s="24"/>
      <c r="EQ148" s="24"/>
      <c r="ER148" s="24"/>
      <c r="ES148" s="24"/>
      <c r="ET148" s="24"/>
      <c r="EU148" s="24">
        <v>0</v>
      </c>
      <c r="EV148">
        <v>53.51</v>
      </c>
      <c r="EW148">
        <v>62.7</v>
      </c>
      <c r="EX148">
        <v>67.989999999999995</v>
      </c>
      <c r="EY148">
        <v>69.55</v>
      </c>
      <c r="EZ148">
        <v>68.83</v>
      </c>
      <c r="FA148">
        <v>71.180000000000007</v>
      </c>
      <c r="FB148">
        <v>2</v>
      </c>
      <c r="FC148">
        <v>0</v>
      </c>
      <c r="FD148">
        <v>62</v>
      </c>
      <c r="FE148">
        <v>19.66</v>
      </c>
      <c r="FF148">
        <v>7.9130000000000003</v>
      </c>
      <c r="FG148">
        <v>12.36</v>
      </c>
      <c r="FH148" s="22" t="s">
        <v>253</v>
      </c>
      <c r="FI148" s="43">
        <v>4406.4111251905279</v>
      </c>
      <c r="FJ148" s="43">
        <v>4686.2252788643991</v>
      </c>
      <c r="FK148" s="43">
        <v>3649.0755960000001</v>
      </c>
      <c r="FL148" s="43">
        <v>3755.0951999999997</v>
      </c>
      <c r="FM148" s="43">
        <v>4111.95</v>
      </c>
      <c r="FN148" s="23"/>
      <c r="FO148" s="23"/>
      <c r="FP148" s="23"/>
      <c r="FQ148" s="23"/>
      <c r="FR148" s="23"/>
      <c r="FS148" s="23"/>
      <c r="FT148" s="23"/>
      <c r="FU148" s="23"/>
      <c r="FV148" s="14">
        <v>0</v>
      </c>
      <c r="FW148" s="14">
        <v>0</v>
      </c>
      <c r="FX148" s="14">
        <v>0</v>
      </c>
      <c r="FY148" s="14">
        <v>0</v>
      </c>
      <c r="FZ148" s="102">
        <v>0</v>
      </c>
      <c r="GA148" s="102">
        <v>0</v>
      </c>
      <c r="GB148" s="102">
        <v>0</v>
      </c>
      <c r="GC148" s="102">
        <v>0</v>
      </c>
      <c r="GD148" s="102">
        <v>0</v>
      </c>
      <c r="GE148" s="102">
        <v>0</v>
      </c>
      <c r="GF148" s="102">
        <v>0</v>
      </c>
      <c r="GG148" s="102">
        <v>0</v>
      </c>
    </row>
    <row r="149" spans="1:189" x14ac:dyDescent="0.35">
      <c r="A149" t="e">
        <v>#REF!</v>
      </c>
      <c r="B149" s="22" t="s">
        <v>294</v>
      </c>
      <c r="C149" s="22" t="s">
        <v>234</v>
      </c>
      <c r="D149" s="22" t="s">
        <v>541</v>
      </c>
      <c r="E149" s="22" t="s">
        <v>453</v>
      </c>
      <c r="F149" s="22" t="s">
        <v>295</v>
      </c>
      <c r="G149" s="24">
        <v>67855.845007316806</v>
      </c>
      <c r="H149" s="24">
        <v>75072.038085854205</v>
      </c>
      <c r="I149" s="24">
        <v>79045.695084506893</v>
      </c>
      <c r="J149" s="24">
        <v>66262.8130934824</v>
      </c>
      <c r="K149" s="24">
        <v>62263.4662637375</v>
      </c>
      <c r="L149" s="24">
        <v>71386.026081899996</v>
      </c>
      <c r="M149" s="24">
        <v>76082.591310752498</v>
      </c>
      <c r="N149" s="24">
        <v>69198.374500161401</v>
      </c>
      <c r="O149" s="24">
        <v>60883.2403018197</v>
      </c>
      <c r="P149" s="24">
        <v>63341.396862698901</v>
      </c>
      <c r="Q149" s="43">
        <v>91775.496025786459</v>
      </c>
      <c r="R149" s="43">
        <v>97813.506924458503</v>
      </c>
      <c r="S149" s="43">
        <v>88963.001479370432</v>
      </c>
      <c r="T149" s="43">
        <v>78272.876150104043</v>
      </c>
      <c r="U149" s="43">
        <v>81433.138039803642</v>
      </c>
      <c r="V149" s="23">
        <v>1288.418086990916</v>
      </c>
      <c r="W149" s="23">
        <v>1415.3796761946232</v>
      </c>
      <c r="X149" s="23">
        <v>1479.6136892536256</v>
      </c>
      <c r="Y149" s="23">
        <v>1231.6946658078455</v>
      </c>
      <c r="Z149" s="23">
        <v>1149.2112184629591</v>
      </c>
      <c r="AA149" s="23">
        <v>1355.4476722293814</v>
      </c>
      <c r="AB149" s="23">
        <v>1434.4322626529565</v>
      </c>
      <c r="AC149" s="23">
        <v>1295.2870118363446</v>
      </c>
      <c r="AD149" s="23">
        <v>1131.6990453009387</v>
      </c>
      <c r="AE149" s="23">
        <v>1169.1068332012032</v>
      </c>
      <c r="AF149" s="39">
        <v>1742.5943042848558</v>
      </c>
      <c r="AG149" s="39">
        <v>1844.1386871617049</v>
      </c>
      <c r="AH149" s="39">
        <v>1665.2503932724208</v>
      </c>
      <c r="AI149" s="39">
        <v>1454.9379890574551</v>
      </c>
      <c r="AJ149" s="39">
        <v>1503.030290565252</v>
      </c>
      <c r="AK149" s="23">
        <v>3179.85775208</v>
      </c>
      <c r="AL149" s="23">
        <v>3265.8065248599992</v>
      </c>
      <c r="AM149" s="23">
        <v>3848.3536045800006</v>
      </c>
      <c r="AN149" s="23">
        <v>3509.3285255599999</v>
      </c>
      <c r="AO149" s="23">
        <v>0</v>
      </c>
      <c r="AP149" s="39">
        <v>3859.9891391979763</v>
      </c>
      <c r="AQ149" s="39">
        <v>3894.2252144221943</v>
      </c>
      <c r="AR149" s="39">
        <v>4529.9784591133912</v>
      </c>
      <c r="AS149" s="39">
        <v>3945.4678747165963</v>
      </c>
      <c r="AT149" s="39">
        <v>0</v>
      </c>
      <c r="AU149" s="23">
        <v>4.8999218899999999</v>
      </c>
      <c r="AV149" s="23">
        <v>4.7106199299999991</v>
      </c>
      <c r="AW149" s="23">
        <v>4.6191945099999989</v>
      </c>
      <c r="AX149" s="23">
        <v>5.6313476600000012</v>
      </c>
      <c r="AY149" s="23">
        <v>0</v>
      </c>
      <c r="AZ149" s="23">
        <v>60.377792360000001</v>
      </c>
      <c r="BA149" s="23">
        <v>61.572277069999998</v>
      </c>
      <c r="BB149" s="23">
        <v>72.035255429999978</v>
      </c>
      <c r="BC149" s="23">
        <v>65.231475829999994</v>
      </c>
      <c r="BD149" s="23">
        <v>0</v>
      </c>
      <c r="BE149" s="39">
        <v>73.291839110068224</v>
      </c>
      <c r="BF149" s="39">
        <v>73.420244601190021</v>
      </c>
      <c r="BG149" s="39">
        <v>84.794223432657873</v>
      </c>
      <c r="BH149" s="39">
        <v>73.338443646152385</v>
      </c>
      <c r="BI149" s="39">
        <v>0</v>
      </c>
      <c r="BJ149" s="23">
        <v>8.9532983900000005</v>
      </c>
      <c r="BK149" s="23">
        <v>8.673752900000002</v>
      </c>
      <c r="BL149" s="23">
        <v>10.896155070000001</v>
      </c>
      <c r="BM149" s="23">
        <v>12.286026470000001</v>
      </c>
      <c r="BN149" s="23">
        <v>0</v>
      </c>
      <c r="BO149" s="39">
        <v>10.868295766624364</v>
      </c>
      <c r="BP149" s="39">
        <v>10.342788830178982</v>
      </c>
      <c r="BQ149" s="39">
        <v>12.826094695538282</v>
      </c>
      <c r="BR149" s="39">
        <v>13.812933839691601</v>
      </c>
      <c r="BS149" s="39">
        <v>0</v>
      </c>
      <c r="BT149" s="23">
        <v>46.15748241</v>
      </c>
      <c r="BU149" s="23">
        <v>48.969767050000002</v>
      </c>
      <c r="BV149" s="23">
        <v>57.058464089999994</v>
      </c>
      <c r="BW149" s="23">
        <v>45.867320519999993</v>
      </c>
      <c r="BX149" s="23">
        <v>0</v>
      </c>
      <c r="BY149" s="39">
        <v>56.029984573611593</v>
      </c>
      <c r="BZ149" s="39">
        <v>58.392712531758505</v>
      </c>
      <c r="CA149" s="39">
        <v>67.164725437439131</v>
      </c>
      <c r="CB149" s="39">
        <v>51.567711114225588</v>
      </c>
      <c r="CC149" s="39">
        <v>0</v>
      </c>
      <c r="CD149" s="23">
        <v>5.2670147599999995</v>
      </c>
      <c r="CE149" s="23">
        <v>3.92875496</v>
      </c>
      <c r="CF149" s="23">
        <v>4.0806373600000008</v>
      </c>
      <c r="CG149" s="23">
        <v>7.0781292599999999</v>
      </c>
      <c r="CH149" s="23">
        <v>0</v>
      </c>
      <c r="CI149" s="39">
        <v>6.3935626542718218</v>
      </c>
      <c r="CJ149" s="39">
        <v>4.6847406636172755</v>
      </c>
      <c r="CK149" s="39">
        <v>4.8034045827425382</v>
      </c>
      <c r="CL149" s="39">
        <v>7.9577991644327994</v>
      </c>
      <c r="CM149" s="39">
        <v>0</v>
      </c>
      <c r="CN149" s="23">
        <v>46.156627519999994</v>
      </c>
      <c r="CO149" s="23">
        <v>48.961320989999997</v>
      </c>
      <c r="CP149" s="23">
        <v>57.036179049999987</v>
      </c>
      <c r="CQ149" s="23">
        <v>45.827338820000008</v>
      </c>
      <c r="CR149" s="23">
        <v>0</v>
      </c>
      <c r="CS149" s="39">
        <v>56.028946833444422</v>
      </c>
      <c r="CT149" s="39">
        <v>58.382641249346591</v>
      </c>
      <c r="CU149" s="39">
        <v>67.138493245303678</v>
      </c>
      <c r="CV149" s="39">
        <v>51.522760488549608</v>
      </c>
      <c r="CW149" s="39">
        <v>0</v>
      </c>
      <c r="CX149" s="31">
        <v>200.44605703000002</v>
      </c>
      <c r="CY149" s="31">
        <v>45.059967480000005</v>
      </c>
      <c r="CZ149" s="31">
        <v>54.089850499999997</v>
      </c>
      <c r="DA149" s="31">
        <v>22.914776019999998</v>
      </c>
      <c r="DB149" s="31">
        <v>0</v>
      </c>
      <c r="DC149" s="39">
        <v>4.636450189504683</v>
      </c>
      <c r="DD149" s="39">
        <v>1.016614587880811</v>
      </c>
      <c r="DE149" s="39">
        <v>1.1961813754799442</v>
      </c>
      <c r="DF149" s="39">
        <v>0.48048081202992438</v>
      </c>
      <c r="DG149" s="39">
        <v>0</v>
      </c>
      <c r="DH149" s="39">
        <v>77.92828929957291</v>
      </c>
      <c r="DI149" s="39">
        <v>74.43685918907083</v>
      </c>
      <c r="DJ149" s="39">
        <v>85.990404808137811</v>
      </c>
      <c r="DK149" s="39">
        <v>73.818924458182309</v>
      </c>
      <c r="DL149" s="39">
        <v>0</v>
      </c>
      <c r="DM149" s="24">
        <v>52479.574999999997</v>
      </c>
      <c r="DN149" s="24">
        <v>52852.453000000001</v>
      </c>
      <c r="DO149" s="24">
        <v>53227.970999999998</v>
      </c>
      <c r="DP149" s="24">
        <v>53618.425000000003</v>
      </c>
      <c r="DQ149" s="24">
        <v>54179.305999999997</v>
      </c>
      <c r="DR149" s="24">
        <v>54577.997000000003</v>
      </c>
      <c r="DS149" s="24">
        <v>52666.014000000003</v>
      </c>
      <c r="DT149" s="24">
        <v>53040.212</v>
      </c>
      <c r="DU149" s="24">
        <v>53423.197999999997</v>
      </c>
      <c r="DV149" s="24">
        <v>53798.084499999997</v>
      </c>
      <c r="DW149" s="24">
        <v>0</v>
      </c>
      <c r="DX149" s="24"/>
      <c r="DY149" s="24"/>
      <c r="DZ149" s="24"/>
      <c r="EA149" s="24"/>
      <c r="EB149" s="28"/>
      <c r="EC149" s="28">
        <v>0</v>
      </c>
      <c r="ED149" s="24"/>
      <c r="EE149" s="24"/>
      <c r="EF149" s="24"/>
      <c r="EG149" s="24"/>
      <c r="EH149" s="24"/>
      <c r="EI149" s="24">
        <v>0</v>
      </c>
      <c r="EJ149" s="24"/>
      <c r="EK149" s="24"/>
      <c r="EL149" s="24"/>
      <c r="EM149" s="24"/>
      <c r="EN149" s="24"/>
      <c r="EO149" s="24">
        <v>0</v>
      </c>
      <c r="EP149" s="24"/>
      <c r="EQ149" s="24"/>
      <c r="ER149" s="24"/>
      <c r="ES149" s="24"/>
      <c r="ET149" s="24"/>
      <c r="EU149" s="24">
        <v>0</v>
      </c>
      <c r="EV149">
        <v>32.21</v>
      </c>
      <c r="EW149">
        <v>44.6</v>
      </c>
      <c r="EX149">
        <v>53.4</v>
      </c>
      <c r="EY149">
        <v>54.06</v>
      </c>
      <c r="EZ149">
        <v>59.73</v>
      </c>
      <c r="FA149">
        <v>52.45</v>
      </c>
      <c r="FB149">
        <v>12.7</v>
      </c>
      <c r="FC149">
        <v>3.5</v>
      </c>
      <c r="FD149">
        <v>61</v>
      </c>
      <c r="FE149">
        <v>10.61</v>
      </c>
      <c r="FF149">
        <v>7.5090000000000003</v>
      </c>
      <c r="FG149">
        <v>11.026999999999999</v>
      </c>
      <c r="FH149" s="22" t="s">
        <v>295</v>
      </c>
      <c r="FI149" s="43">
        <v>1578.0535710048721</v>
      </c>
      <c r="FJ149" s="43">
        <v>1633.6205170595997</v>
      </c>
      <c r="FK149" s="43">
        <v>1542.0287195999999</v>
      </c>
      <c r="FL149" s="43">
        <v>1382.8643999999999</v>
      </c>
      <c r="FM149" s="43">
        <v>1322.07</v>
      </c>
      <c r="FN149" s="23"/>
      <c r="FO149" s="23"/>
      <c r="FP149" s="23"/>
      <c r="FQ149" s="23"/>
      <c r="FR149" s="23"/>
      <c r="FS149" s="23"/>
      <c r="FT149" s="23"/>
      <c r="FU149" s="23"/>
      <c r="FV149" s="14">
        <v>0</v>
      </c>
      <c r="FW149" s="14">
        <v>0</v>
      </c>
      <c r="FX149" s="14">
        <v>0</v>
      </c>
      <c r="FY149" s="14">
        <v>0</v>
      </c>
      <c r="FZ149" s="102">
        <v>0</v>
      </c>
      <c r="GA149" s="102">
        <v>0</v>
      </c>
      <c r="GB149" s="102">
        <v>0</v>
      </c>
      <c r="GC149" s="102">
        <v>0</v>
      </c>
      <c r="GD149" s="102">
        <v>0</v>
      </c>
      <c r="GE149" s="102">
        <v>0</v>
      </c>
      <c r="GF149" s="102">
        <v>0</v>
      </c>
      <c r="GG149" s="102">
        <v>0</v>
      </c>
    </row>
    <row r="150" spans="1:189" x14ac:dyDescent="0.35">
      <c r="A150" t="e">
        <v>#REF!</v>
      </c>
      <c r="B150" s="22" t="s">
        <v>314</v>
      </c>
      <c r="C150" s="22" t="s">
        <v>234</v>
      </c>
      <c r="D150" s="22" t="s">
        <v>541</v>
      </c>
      <c r="E150" s="22" t="s">
        <v>453</v>
      </c>
      <c r="F150" s="22" t="s">
        <v>315</v>
      </c>
      <c r="G150" s="24">
        <v>1615.4783932861399</v>
      </c>
      <c r="H150" s="24">
        <v>1619.1550173923999</v>
      </c>
      <c r="I150" s="24">
        <v>1536.14581417007</v>
      </c>
      <c r="J150" s="24">
        <v>1580.30351540945</v>
      </c>
      <c r="K150" s="24">
        <v>1597.20434062902</v>
      </c>
      <c r="L150" s="24">
        <v>1462.09382320911</v>
      </c>
      <c r="M150" s="24">
        <v>1487.6733635364999</v>
      </c>
      <c r="N150" s="24">
        <v>1437.3734007042101</v>
      </c>
      <c r="O150" s="24">
        <v>1429.1840679125098</v>
      </c>
      <c r="P150" s="24">
        <v>1371.12433119975</v>
      </c>
      <c r="Q150" s="43">
        <v>1879.7010174975576</v>
      </c>
      <c r="R150" s="43">
        <v>1912.5866553528497</v>
      </c>
      <c r="S150" s="43">
        <v>1847.9198810220332</v>
      </c>
      <c r="T150" s="43">
        <v>1837.3914888375984</v>
      </c>
      <c r="U150" s="43">
        <v>1762.7485730122121</v>
      </c>
      <c r="V150" s="23">
        <v>2450.4828877800965</v>
      </c>
      <c r="W150" s="23">
        <v>2398.773050079626</v>
      </c>
      <c r="X150" s="23">
        <v>2222.462118531731</v>
      </c>
      <c r="Y150" s="23">
        <v>2232.5369539768308</v>
      </c>
      <c r="Z150" s="23">
        <v>2205.2518050914823</v>
      </c>
      <c r="AA150" s="23">
        <v>2217.81727876586</v>
      </c>
      <c r="AB150" s="23">
        <v>2203.9833946966851</v>
      </c>
      <c r="AC150" s="23">
        <v>2079.5603540905618</v>
      </c>
      <c r="AD150" s="23">
        <v>2019.0464771717577</v>
      </c>
      <c r="AE150" s="23">
        <v>1893.1043007260416</v>
      </c>
      <c r="AF150" s="39">
        <v>2851.2762514581946</v>
      </c>
      <c r="AG150" s="39">
        <v>2833.4910959859576</v>
      </c>
      <c r="AH150" s="39">
        <v>2673.5300098265634</v>
      </c>
      <c r="AI150" s="39">
        <v>2595.7319956284491</v>
      </c>
      <c r="AJ150" s="39">
        <v>2433.817873940096</v>
      </c>
      <c r="AK150" s="23">
        <v>60.964184900000006</v>
      </c>
      <c r="AL150" s="23">
        <v>70.013166679999998</v>
      </c>
      <c r="AM150" s="23">
        <v>73.688771090000017</v>
      </c>
      <c r="AN150" s="23">
        <v>75.277031950000008</v>
      </c>
      <c r="AO150" s="23">
        <v>0</v>
      </c>
      <c r="AP150" s="39">
        <v>74.00365360372794</v>
      </c>
      <c r="AQ150" s="39">
        <v>83.48536171734419</v>
      </c>
      <c r="AR150" s="39">
        <v>86.740611704435281</v>
      </c>
      <c r="AS150" s="39">
        <v>84.632461480746002</v>
      </c>
      <c r="AT150" s="39">
        <v>0</v>
      </c>
      <c r="AU150" s="23">
        <v>3.7737834500000007</v>
      </c>
      <c r="AV150" s="23">
        <v>4.3240556699999999</v>
      </c>
      <c r="AW150" s="23">
        <v>4.7969908700000001</v>
      </c>
      <c r="AX150" s="23">
        <v>4.7634539600000005</v>
      </c>
      <c r="AY150" s="23">
        <v>0</v>
      </c>
      <c r="AZ150" s="23">
        <v>92.475204470000008</v>
      </c>
      <c r="BA150" s="23">
        <v>103.72428893999999</v>
      </c>
      <c r="BB150" s="23">
        <v>106.61138153000002</v>
      </c>
      <c r="BC150" s="23">
        <v>106.34587096999999</v>
      </c>
      <c r="BD150" s="23">
        <v>0</v>
      </c>
      <c r="BE150" s="39">
        <v>112.25448203329941</v>
      </c>
      <c r="BF150" s="39">
        <v>123.6833040363519</v>
      </c>
      <c r="BG150" s="39">
        <v>125.49451309579619</v>
      </c>
      <c r="BH150" s="39">
        <v>119.56253581415159</v>
      </c>
      <c r="BI150" s="39">
        <v>0</v>
      </c>
      <c r="BJ150" s="23">
        <v>72.605605600000004</v>
      </c>
      <c r="BK150" s="23">
        <v>78.179136159999999</v>
      </c>
      <c r="BL150" s="23">
        <v>80.537778989999993</v>
      </c>
      <c r="BM150" s="23">
        <v>74.241972120000014</v>
      </c>
      <c r="BN150" s="23">
        <v>0</v>
      </c>
      <c r="BO150" s="39">
        <v>88.135027070808732</v>
      </c>
      <c r="BP150" s="39">
        <v>93.222657545235066</v>
      </c>
      <c r="BQ150" s="39">
        <v>94.802723828532422</v>
      </c>
      <c r="BR150" s="39">
        <v>83.468764415073608</v>
      </c>
      <c r="BS150" s="39">
        <v>0</v>
      </c>
      <c r="BT150" s="23">
        <v>3.4217728199999997</v>
      </c>
      <c r="BU150" s="23">
        <v>3.8197046499999998</v>
      </c>
      <c r="BV150" s="23">
        <v>3.7282467299999995</v>
      </c>
      <c r="BW150" s="23">
        <v>3.8704352399999999</v>
      </c>
      <c r="BX150" s="23">
        <v>0</v>
      </c>
      <c r="BY150" s="39">
        <v>4.153646782898778</v>
      </c>
      <c r="BZ150" s="39">
        <v>4.5547064856554433</v>
      </c>
      <c r="CA150" s="39">
        <v>4.3885981155838065</v>
      </c>
      <c r="CB150" s="39">
        <v>4.3514529316271995</v>
      </c>
      <c r="CC150" s="39">
        <v>0</v>
      </c>
      <c r="CD150" s="23">
        <v>16.447824180000005</v>
      </c>
      <c r="CE150" s="23">
        <v>21.72544487</v>
      </c>
      <c r="CF150" s="23">
        <v>22.345351560000001</v>
      </c>
      <c r="CG150" s="23">
        <v>28.233464950000002</v>
      </c>
      <c r="CH150" s="23">
        <v>0</v>
      </c>
      <c r="CI150" s="39">
        <v>19.965805909622532</v>
      </c>
      <c r="CJ150" s="39">
        <v>25.905936118160021</v>
      </c>
      <c r="CK150" s="39">
        <v>26.30318614891501</v>
      </c>
      <c r="CL150" s="39">
        <v>31.742319973986</v>
      </c>
      <c r="CM150" s="39">
        <v>0</v>
      </c>
      <c r="CN150" s="23">
        <v>3.4217751000000005</v>
      </c>
      <c r="CO150" s="23">
        <v>3.8197042400000001</v>
      </c>
      <c r="CP150" s="23">
        <v>3.7282510700000002</v>
      </c>
      <c r="CQ150" s="23">
        <v>3.8704345700000005</v>
      </c>
      <c r="CR150" s="23">
        <v>0</v>
      </c>
      <c r="CS150" s="39">
        <v>4.1536495505619646</v>
      </c>
      <c r="CT150" s="39">
        <v>4.5547059967617116</v>
      </c>
      <c r="CU150" s="39">
        <v>4.3886032242896418</v>
      </c>
      <c r="CV150" s="39">
        <v>4.3514521783596001</v>
      </c>
      <c r="CW150" s="39">
        <v>0</v>
      </c>
      <c r="CX150" s="31">
        <v>2.5168982899999999</v>
      </c>
      <c r="CY150" s="31">
        <v>5.3489965500000007</v>
      </c>
      <c r="CZ150" s="31">
        <v>2.1391896899999998</v>
      </c>
      <c r="DA150" s="31">
        <v>3.2951010600000004</v>
      </c>
      <c r="DB150" s="31">
        <v>0</v>
      </c>
      <c r="DC150" s="39">
        <v>4.6901885396951446</v>
      </c>
      <c r="DD150" s="39">
        <v>9.561348553313028</v>
      </c>
      <c r="DE150" s="39">
        <v>3.6873576093508098</v>
      </c>
      <c r="DF150" s="39">
        <v>5.2962129508849385</v>
      </c>
      <c r="DG150" s="39">
        <v>0</v>
      </c>
      <c r="DH150" s="39">
        <v>116.94467057299455</v>
      </c>
      <c r="DI150" s="39">
        <v>133.24465258966492</v>
      </c>
      <c r="DJ150" s="39">
        <v>129.18187070514699</v>
      </c>
      <c r="DK150" s="39">
        <v>124.85874876503652</v>
      </c>
      <c r="DL150" s="39">
        <v>0</v>
      </c>
      <c r="DM150" s="24">
        <v>651.40899999999999</v>
      </c>
      <c r="DN150" s="24">
        <v>667.08900000000006</v>
      </c>
      <c r="DO150" s="24">
        <v>682.89700000000005</v>
      </c>
      <c r="DP150" s="24">
        <v>699.48400000000004</v>
      </c>
      <c r="DQ150" s="24">
        <v>724.27200000000005</v>
      </c>
      <c r="DR150" s="24">
        <v>740.42499999999995</v>
      </c>
      <c r="DS150" s="24">
        <v>659.24900000000002</v>
      </c>
      <c r="DT150" s="24">
        <v>674.99300000000005</v>
      </c>
      <c r="DU150" s="24">
        <v>691.19050000000004</v>
      </c>
      <c r="DV150" s="24">
        <v>707.851</v>
      </c>
      <c r="DW150" s="24">
        <v>0</v>
      </c>
      <c r="DX150" s="24">
        <v>5</v>
      </c>
      <c r="DY150" s="24"/>
      <c r="DZ150" s="24"/>
      <c r="EA150" s="24"/>
      <c r="EB150" s="28"/>
      <c r="EC150" s="28">
        <v>0</v>
      </c>
      <c r="ED150" s="24">
        <v>0</v>
      </c>
      <c r="EE150" s="24"/>
      <c r="EF150" s="24"/>
      <c r="EG150" s="24"/>
      <c r="EH150" s="24"/>
      <c r="EI150" s="24">
        <v>0</v>
      </c>
      <c r="EJ150" s="24">
        <v>5</v>
      </c>
      <c r="EK150" s="24"/>
      <c r="EL150" s="24"/>
      <c r="EM150" s="24"/>
      <c r="EN150" s="24"/>
      <c r="EO150" s="24">
        <v>0</v>
      </c>
      <c r="EP150" s="24">
        <v>0</v>
      </c>
      <c r="EQ150" s="24"/>
      <c r="ER150" s="24"/>
      <c r="ES150" s="24"/>
      <c r="ET150" s="24"/>
      <c r="EU150" s="24">
        <v>0</v>
      </c>
      <c r="EV150">
        <v>32.24</v>
      </c>
      <c r="EW150">
        <v>40.1</v>
      </c>
      <c r="EX150">
        <v>45.26</v>
      </c>
      <c r="EY150">
        <v>46.62</v>
      </c>
      <c r="EZ150">
        <v>46.39</v>
      </c>
      <c r="FA150">
        <v>47.28</v>
      </c>
      <c r="FB150">
        <v>0</v>
      </c>
      <c r="FC150">
        <v>0</v>
      </c>
      <c r="FD150">
        <v>51</v>
      </c>
      <c r="FF150">
        <v>1.911</v>
      </c>
      <c r="FG150">
        <v>21.434999999999999</v>
      </c>
      <c r="FH150" s="22" t="s">
        <v>315</v>
      </c>
      <c r="FI150" s="43">
        <v>2816.2186805625411</v>
      </c>
      <c r="FJ150" s="43">
        <v>2849.8927268411994</v>
      </c>
      <c r="FK150" s="43">
        <v>2754.4635143999999</v>
      </c>
      <c r="FL150" s="43">
        <v>2574.6012000000001</v>
      </c>
      <c r="FM150" s="43">
        <v>2300.6099999999997</v>
      </c>
      <c r="FN150" s="23"/>
      <c r="FO150" s="23"/>
      <c r="FP150" s="23"/>
      <c r="FQ150" s="23"/>
      <c r="FR150" s="23"/>
      <c r="FS150" s="23"/>
      <c r="FT150" s="23"/>
      <c r="FU150" s="23"/>
      <c r="FV150" s="14">
        <v>0</v>
      </c>
      <c r="FW150" s="14">
        <v>0</v>
      </c>
      <c r="FX150" s="14">
        <v>0</v>
      </c>
      <c r="FY150" s="14">
        <v>0</v>
      </c>
      <c r="FZ150" s="102">
        <v>0</v>
      </c>
      <c r="GA150" s="102">
        <v>0</v>
      </c>
      <c r="GB150" s="102">
        <v>0</v>
      </c>
      <c r="GC150" s="102">
        <v>0</v>
      </c>
      <c r="GD150" s="102">
        <v>0</v>
      </c>
      <c r="GE150" s="102">
        <v>0</v>
      </c>
      <c r="GF150" s="102">
        <v>0</v>
      </c>
      <c r="GG150" s="102">
        <v>0</v>
      </c>
    </row>
    <row r="151" spans="1:189" x14ac:dyDescent="0.35">
      <c r="A151" t="e">
        <v>#REF!</v>
      </c>
      <c r="B151" s="22" t="s">
        <v>242</v>
      </c>
      <c r="C151" s="22" t="s">
        <v>234</v>
      </c>
      <c r="D151" s="22" t="s">
        <v>537</v>
      </c>
      <c r="E151" s="22" t="s">
        <v>453</v>
      </c>
      <c r="F151" s="22" t="s">
        <v>243</v>
      </c>
      <c r="G151" s="24">
        <v>2583.3357238325202</v>
      </c>
      <c r="H151" s="24">
        <v>2735.68340871698</v>
      </c>
      <c r="I151" s="24">
        <v>2457.6040427636399</v>
      </c>
      <c r="J151" s="24">
        <v>2768.0038725406498</v>
      </c>
      <c r="K151" s="24">
        <v>0</v>
      </c>
      <c r="L151" s="24">
        <v>2346.6032977398499</v>
      </c>
      <c r="M151" s="24">
        <v>2481.6538023757403</v>
      </c>
      <c r="N151" s="24">
        <v>2228.0685545739102</v>
      </c>
      <c r="O151" s="24">
        <v>2326.5796513446398</v>
      </c>
      <c r="P151" s="24">
        <v>0</v>
      </c>
      <c r="Q151" s="43">
        <v>3016.8464816733358</v>
      </c>
      <c r="R151" s="43">
        <v>3190.4704768971601</v>
      </c>
      <c r="S151" s="43">
        <v>2864.4555244030362</v>
      </c>
      <c r="T151" s="43">
        <v>2991.1036272096762</v>
      </c>
      <c r="U151" s="43">
        <v>0</v>
      </c>
      <c r="V151" s="23">
        <v>3389.7773034270181</v>
      </c>
      <c r="W151" s="23">
        <v>3564.5987716828895</v>
      </c>
      <c r="X151" s="23">
        <v>3181.3397472170277</v>
      </c>
      <c r="Y151" s="23">
        <v>3560.1977045768713</v>
      </c>
      <c r="Z151" s="23">
        <v>0</v>
      </c>
      <c r="AA151" s="23">
        <v>3079.1439631487974</v>
      </c>
      <c r="AB151" s="23">
        <v>3233.5978891064465</v>
      </c>
      <c r="AC151" s="23">
        <v>2884.2087369857441</v>
      </c>
      <c r="AD151" s="23">
        <v>2992.4392868098471</v>
      </c>
      <c r="AE151" s="23">
        <v>0</v>
      </c>
      <c r="AF151" s="39">
        <v>3958.6173942302944</v>
      </c>
      <c r="AG151" s="39">
        <v>4157.1868684804858</v>
      </c>
      <c r="AH151" s="39">
        <v>3708.0042412654852</v>
      </c>
      <c r="AI151" s="39">
        <v>3847.1478936079588</v>
      </c>
      <c r="AJ151" s="39">
        <v>0</v>
      </c>
      <c r="AK151" s="23">
        <v>77.504705520000002</v>
      </c>
      <c r="AL151" s="23">
        <v>88.503986560000001</v>
      </c>
      <c r="AM151" s="23">
        <v>103.28647752000002</v>
      </c>
      <c r="AN151" s="23">
        <v>93.633611239999993</v>
      </c>
      <c r="AO151" s="23">
        <v>0</v>
      </c>
      <c r="AP151" s="39">
        <v>94.081982550397711</v>
      </c>
      <c r="AQ151" s="39">
        <v>105.5342542233453</v>
      </c>
      <c r="AR151" s="39">
        <v>121.58069823065635</v>
      </c>
      <c r="AS151" s="39">
        <v>105.27039644490719</v>
      </c>
      <c r="AT151" s="39">
        <v>0</v>
      </c>
      <c r="AU151" s="23">
        <v>3.2427721000000007</v>
      </c>
      <c r="AV151" s="23">
        <v>3.6036107500000001</v>
      </c>
      <c r="AW151" s="23">
        <v>4.3627486200000005</v>
      </c>
      <c r="AX151" s="23">
        <v>3.845500229999999</v>
      </c>
      <c r="AY151" s="23">
        <v>0</v>
      </c>
      <c r="AZ151" s="23">
        <v>101.69933318999999</v>
      </c>
      <c r="BA151" s="23">
        <v>115.32080841000001</v>
      </c>
      <c r="BB151" s="23">
        <v>133.70314026</v>
      </c>
      <c r="BC151" s="23">
        <v>120.43117522999997</v>
      </c>
      <c r="BD151" s="23">
        <v>0</v>
      </c>
      <c r="BE151" s="39">
        <v>123.45153531484138</v>
      </c>
      <c r="BF151" s="39">
        <v>137.51126909669728</v>
      </c>
      <c r="BG151" s="39">
        <v>157.38479555849389</v>
      </c>
      <c r="BH151" s="39">
        <v>135.39836168758436</v>
      </c>
      <c r="BI151" s="39">
        <v>0</v>
      </c>
      <c r="BJ151" s="23">
        <v>80.901320479999981</v>
      </c>
      <c r="BK151" s="23">
        <v>84.839026439999998</v>
      </c>
      <c r="BL151" s="23">
        <v>104.29878936</v>
      </c>
      <c r="BM151" s="23">
        <v>69.163477289999989</v>
      </c>
      <c r="BN151" s="23">
        <v>0</v>
      </c>
      <c r="BO151" s="39">
        <v>98.205090524979667</v>
      </c>
      <c r="BP151" s="39">
        <v>101.16406878813565</v>
      </c>
      <c r="BQ151" s="39">
        <v>122.77231191803885</v>
      </c>
      <c r="BR151" s="39">
        <v>77.75911424760119</v>
      </c>
      <c r="BS151" s="39">
        <v>0</v>
      </c>
      <c r="BT151" s="23">
        <v>14.643376960000001</v>
      </c>
      <c r="BU151" s="23">
        <v>22.449902950000002</v>
      </c>
      <c r="BV151" s="23">
        <v>22.536646600000001</v>
      </c>
      <c r="BW151" s="23">
        <v>24.713889690000002</v>
      </c>
      <c r="BX151" s="23">
        <v>0</v>
      </c>
      <c r="BY151" s="39">
        <v>17.775410233306516</v>
      </c>
      <c r="BZ151" s="39">
        <v>26.769797127822507</v>
      </c>
      <c r="CA151" s="39">
        <v>26.528363588302057</v>
      </c>
      <c r="CB151" s="39">
        <v>27.785331900673199</v>
      </c>
      <c r="CC151" s="39">
        <v>0</v>
      </c>
      <c r="CD151" s="23">
        <v>6.1546354700000006</v>
      </c>
      <c r="CE151" s="23">
        <v>8.0318715300000001</v>
      </c>
      <c r="CF151" s="23">
        <v>6.8677046500000021</v>
      </c>
      <c r="CG151" s="23">
        <v>26.553806440000006</v>
      </c>
      <c r="CH151" s="23">
        <v>0</v>
      </c>
      <c r="CI151" s="39">
        <v>7.4710342166667312</v>
      </c>
      <c r="CJ151" s="39">
        <v>9.5773942494853124</v>
      </c>
      <c r="CK151" s="39">
        <v>8.0841204641453963</v>
      </c>
      <c r="CL151" s="39">
        <v>29.853913504363206</v>
      </c>
      <c r="CM151" s="39">
        <v>0</v>
      </c>
      <c r="CN151" s="23">
        <v>13.387502230000001</v>
      </c>
      <c r="CO151" s="23">
        <v>20.516067020000001</v>
      </c>
      <c r="CP151" s="23">
        <v>20.623252630000003</v>
      </c>
      <c r="CQ151" s="23">
        <v>22.638789060000001</v>
      </c>
      <c r="CR151" s="23">
        <v>0</v>
      </c>
      <c r="CS151" s="39">
        <v>16.250919769913224</v>
      </c>
      <c r="CT151" s="39">
        <v>24.463845265140002</v>
      </c>
      <c r="CU151" s="39">
        <v>24.276067058798656</v>
      </c>
      <c r="CV151" s="39">
        <v>25.4523377643768</v>
      </c>
      <c r="CW151" s="39">
        <v>0</v>
      </c>
      <c r="CX151" s="31">
        <v>21.034622680000002</v>
      </c>
      <c r="CY151" s="31">
        <v>14.594861450000002</v>
      </c>
      <c r="CZ151" s="31">
        <v>15.053352109999997</v>
      </c>
      <c r="DA151" s="31">
        <v>37.824448549999993</v>
      </c>
      <c r="DB151" s="31">
        <v>0</v>
      </c>
      <c r="DC151" s="39">
        <v>33.628827667091542</v>
      </c>
      <c r="DD151" s="39">
        <v>22.751916167286915</v>
      </c>
      <c r="DE151" s="39">
        <v>23.012373049505769</v>
      </c>
      <c r="DF151" s="39">
        <v>54.870751031981584</v>
      </c>
      <c r="DG151" s="39">
        <v>0</v>
      </c>
      <c r="DH151" s="39">
        <v>157.08036298193292</v>
      </c>
      <c r="DI151" s="39">
        <v>160.26318526398418</v>
      </c>
      <c r="DJ151" s="39">
        <v>180.39716860799967</v>
      </c>
      <c r="DK151" s="39">
        <v>190.26911271956595</v>
      </c>
      <c r="DL151" s="39">
        <v>0</v>
      </c>
      <c r="DM151" s="24">
        <v>759.279</v>
      </c>
      <c r="DN151" s="24">
        <v>764.91399999999999</v>
      </c>
      <c r="DO151" s="24">
        <v>770.00400000000002</v>
      </c>
      <c r="DP151" s="24">
        <v>775.00800000000004</v>
      </c>
      <c r="DQ151" s="24">
        <v>782.45500000000004</v>
      </c>
      <c r="DR151" s="24">
        <v>787.42499999999995</v>
      </c>
      <c r="DS151" s="24">
        <v>762.09649999999988</v>
      </c>
      <c r="DT151" s="24">
        <v>767.45899999999995</v>
      </c>
      <c r="DU151" s="24">
        <v>772.50600000000009</v>
      </c>
      <c r="DV151" s="24">
        <v>777.48649999999998</v>
      </c>
      <c r="DW151" s="24">
        <v>0</v>
      </c>
      <c r="DX151" s="24"/>
      <c r="DY151" s="24"/>
      <c r="DZ151" s="24"/>
      <c r="EA151" s="24"/>
      <c r="EB151" s="28"/>
      <c r="EC151" s="28"/>
      <c r="ED151" s="24"/>
      <c r="EE151" s="24"/>
      <c r="EF151" s="24"/>
      <c r="EG151" s="24"/>
      <c r="EH151" s="24"/>
      <c r="EI151" s="24"/>
      <c r="EJ151" s="24"/>
      <c r="EK151" s="24"/>
      <c r="EL151" s="24"/>
      <c r="EM151" s="24"/>
      <c r="EN151" s="24"/>
      <c r="EO151" s="24"/>
      <c r="EP151" s="24"/>
      <c r="EQ151" s="24"/>
      <c r="ER151" s="24"/>
      <c r="ES151" s="24"/>
      <c r="ET151" s="24"/>
      <c r="EU151" s="24"/>
      <c r="EV151">
        <v>36.53</v>
      </c>
      <c r="EW151">
        <v>44.34</v>
      </c>
      <c r="EX151">
        <v>53.2</v>
      </c>
      <c r="EY151">
        <v>55.76</v>
      </c>
      <c r="EZ151">
        <v>60.17</v>
      </c>
      <c r="FA151">
        <v>60.42</v>
      </c>
      <c r="FB151">
        <v>4</v>
      </c>
      <c r="FC151">
        <v>1.8</v>
      </c>
      <c r="FD151">
        <v>63</v>
      </c>
      <c r="FE151">
        <v>21.99</v>
      </c>
      <c r="FF151">
        <v>5.5949999999999998</v>
      </c>
      <c r="FG151">
        <v>22.096</v>
      </c>
      <c r="FH151" s="22" t="s">
        <v>243</v>
      </c>
      <c r="FI151" s="43">
        <v>3726.6342022961212</v>
      </c>
      <c r="FJ151" s="43">
        <v>4006.5437498687993</v>
      </c>
      <c r="FK151" s="43">
        <v>3566.6771147999998</v>
      </c>
      <c r="FL151" s="43">
        <v>3698.8811999999998</v>
      </c>
      <c r="FM151" s="43">
        <v>0</v>
      </c>
      <c r="FN151" s="23"/>
      <c r="FO151" s="23"/>
      <c r="FP151" s="23"/>
      <c r="FQ151" s="23"/>
      <c r="FR151" s="23"/>
      <c r="FS151" s="23"/>
      <c r="FT151" s="23"/>
      <c r="FU151" s="23"/>
      <c r="FV151" s="14">
        <v>0</v>
      </c>
      <c r="FW151" s="14">
        <v>0</v>
      </c>
      <c r="FX151" s="14">
        <v>0</v>
      </c>
      <c r="FY151" s="14">
        <v>0</v>
      </c>
      <c r="FZ151" s="102">
        <v>0</v>
      </c>
      <c r="GA151" s="102">
        <v>0</v>
      </c>
      <c r="GB151" s="102">
        <v>0</v>
      </c>
      <c r="GC151" s="102">
        <v>0</v>
      </c>
      <c r="GD151" s="102">
        <v>0</v>
      </c>
      <c r="GE151" s="102">
        <v>0</v>
      </c>
      <c r="GF151" s="102">
        <v>0</v>
      </c>
      <c r="GG151" s="102">
        <v>0</v>
      </c>
    </row>
    <row r="152" spans="1:189" x14ac:dyDescent="0.35">
      <c r="A152" t="e">
        <v>#REF!</v>
      </c>
      <c r="B152" s="22" t="s">
        <v>260</v>
      </c>
      <c r="C152" s="22" t="s">
        <v>234</v>
      </c>
      <c r="D152" s="22" t="s">
        <v>541</v>
      </c>
      <c r="E152" s="22" t="s">
        <v>453</v>
      </c>
      <c r="F152" s="22" t="s">
        <v>261</v>
      </c>
      <c r="G152" s="24">
        <v>401.9323</v>
      </c>
      <c r="H152" s="24">
        <v>416</v>
      </c>
      <c r="I152" s="24">
        <v>408</v>
      </c>
      <c r="J152" s="24">
        <v>406</v>
      </c>
      <c r="K152" s="24">
        <v>424</v>
      </c>
      <c r="L152" s="24">
        <v>328.59816358017804</v>
      </c>
      <c r="M152" s="24">
        <v>332.45853227011798</v>
      </c>
      <c r="N152" s="24">
        <v>323.25696389974303</v>
      </c>
      <c r="O152" s="24">
        <v>316.71330066290597</v>
      </c>
      <c r="P152" s="24">
        <v>314.09583536817098</v>
      </c>
      <c r="Q152" s="43">
        <v>422.4532602660139</v>
      </c>
      <c r="R152" s="43">
        <v>427.41623790753704</v>
      </c>
      <c r="S152" s="43">
        <v>415.58649267928331</v>
      </c>
      <c r="T152" s="43">
        <v>407.17381064124095</v>
      </c>
      <c r="U152" s="43">
        <v>403.80873782602379</v>
      </c>
      <c r="V152" s="23">
        <v>3623.3293367829874</v>
      </c>
      <c r="W152" s="23">
        <v>3734.9949272304475</v>
      </c>
      <c r="X152" s="23">
        <v>3639.4126986958772</v>
      </c>
      <c r="Y152" s="23">
        <v>3588.7599331748152</v>
      </c>
      <c r="Z152" s="23">
        <v>3713.9553624610212</v>
      </c>
      <c r="AA152" s="23">
        <v>2962.2385812562834</v>
      </c>
      <c r="AB152" s="23">
        <v>2984.9301239023321</v>
      </c>
      <c r="AC152" s="23">
        <v>2883.4938709769553</v>
      </c>
      <c r="AD152" s="23">
        <v>2799.527102764986</v>
      </c>
      <c r="AE152" s="23">
        <v>2751.2686605950289</v>
      </c>
      <c r="AF152" s="39">
        <v>3808.3211808094748</v>
      </c>
      <c r="AG152" s="39">
        <v>3837.493943270606</v>
      </c>
      <c r="AH152" s="39">
        <v>3707.0851932928008</v>
      </c>
      <c r="AI152" s="39">
        <v>3599.1356095255987</v>
      </c>
      <c r="AJ152" s="39">
        <v>3537.0934605131538</v>
      </c>
      <c r="AK152" s="23">
        <v>46.861553189999995</v>
      </c>
      <c r="AL152" s="23">
        <v>46.843513489999999</v>
      </c>
      <c r="AM152" s="23">
        <v>44.682701109999996</v>
      </c>
      <c r="AN152" s="23">
        <v>44.5</v>
      </c>
      <c r="AO152" s="23">
        <v>0</v>
      </c>
      <c r="AP152" s="39">
        <v>56.88464719562635</v>
      </c>
      <c r="AQ152" s="39">
        <v>55.857317320016158</v>
      </c>
      <c r="AR152" s="39">
        <v>52.596952962536484</v>
      </c>
      <c r="AS152" s="39">
        <v>50.030459999999998</v>
      </c>
      <c r="AT152" s="39">
        <v>0</v>
      </c>
      <c r="AU152" s="23">
        <v>11.657102579999998</v>
      </c>
      <c r="AV152" s="23">
        <v>11.260459900000001</v>
      </c>
      <c r="AW152" s="23">
        <v>10.84531593</v>
      </c>
      <c r="AX152" s="23">
        <v>10.960591319999999</v>
      </c>
      <c r="AY152" s="23">
        <v>0</v>
      </c>
      <c r="AZ152" s="23">
        <v>422.44638061999996</v>
      </c>
      <c r="BA152" s="23">
        <v>420.57949829000006</v>
      </c>
      <c r="BB152" s="23">
        <v>398.57369994999999</v>
      </c>
      <c r="BC152" s="23">
        <v>393.34930420000006</v>
      </c>
      <c r="BD152" s="23">
        <v>0</v>
      </c>
      <c r="BE152" s="39">
        <v>512.80232268882639</v>
      </c>
      <c r="BF152" s="39">
        <v>501.50897624903428</v>
      </c>
      <c r="BG152" s="39">
        <v>469.16953603063592</v>
      </c>
      <c r="BH152" s="39">
        <v>442.23475572597607</v>
      </c>
      <c r="BI152" s="39">
        <v>0</v>
      </c>
      <c r="BJ152" s="23">
        <v>111.14366846999999</v>
      </c>
      <c r="BK152" s="23">
        <v>119.33758310999997</v>
      </c>
      <c r="BL152" s="23">
        <v>98.325556500000005</v>
      </c>
      <c r="BM152" s="23">
        <v>67.974295289999986</v>
      </c>
      <c r="BN152" s="23">
        <v>0</v>
      </c>
      <c r="BO152" s="39">
        <v>134.91589455666548</v>
      </c>
      <c r="BP152" s="39">
        <v>142.30096658744606</v>
      </c>
      <c r="BQ152" s="39">
        <v>115.74109312492554</v>
      </c>
      <c r="BR152" s="39">
        <v>76.42214070864118</v>
      </c>
      <c r="BS152" s="39">
        <v>0</v>
      </c>
      <c r="BT152" s="23">
        <v>10.17972043</v>
      </c>
      <c r="BU152" s="23">
        <v>10.996462269999999</v>
      </c>
      <c r="BV152" s="23">
        <v>10.608351269999998</v>
      </c>
      <c r="BW152" s="23">
        <v>10.43038555</v>
      </c>
      <c r="BX152" s="23">
        <v>0</v>
      </c>
      <c r="BY152" s="39">
        <v>12.357033981840578</v>
      </c>
      <c r="BZ152" s="39">
        <v>13.112442612659692</v>
      </c>
      <c r="CA152" s="39">
        <v>12.487314752629871</v>
      </c>
      <c r="CB152" s="39">
        <v>11.726673866154</v>
      </c>
      <c r="CC152" s="39">
        <v>0</v>
      </c>
      <c r="CD152" s="23">
        <v>301.12297946999996</v>
      </c>
      <c r="CE152" s="23">
        <v>290.24545140999987</v>
      </c>
      <c r="CF152" s="23">
        <v>289.63978011999995</v>
      </c>
      <c r="CG152" s="23">
        <v>314.94462171999999</v>
      </c>
      <c r="CH152" s="23">
        <v>0</v>
      </c>
      <c r="CI152" s="39">
        <v>365.5293792802002</v>
      </c>
      <c r="CJ152" s="39">
        <v>346.09556526029263</v>
      </c>
      <c r="CK152" s="39">
        <v>340.94111395699929</v>
      </c>
      <c r="CL152" s="39">
        <v>354.08593930736157</v>
      </c>
      <c r="CM152" s="39">
        <v>0</v>
      </c>
      <c r="CN152" s="23">
        <v>10.179718919999999</v>
      </c>
      <c r="CO152" s="23">
        <v>10.996460540000001</v>
      </c>
      <c r="CP152" s="23">
        <v>10.608354559999999</v>
      </c>
      <c r="CQ152" s="23">
        <v>10.430386009999999</v>
      </c>
      <c r="CR152" s="23">
        <v>0</v>
      </c>
      <c r="CS152" s="39">
        <v>12.35703214887066</v>
      </c>
      <c r="CT152" s="39">
        <v>13.112440549766632</v>
      </c>
      <c r="CU152" s="39">
        <v>12.487318625358489</v>
      </c>
      <c r="CV152" s="39">
        <v>11.726674383322798</v>
      </c>
      <c r="CW152" s="39">
        <v>0</v>
      </c>
      <c r="CX152" s="31">
        <v>6.301385000000001E-2</v>
      </c>
      <c r="CY152" s="31">
        <v>0.13321276999999998</v>
      </c>
      <c r="CZ152" s="31">
        <v>6.1063109999999997E-2</v>
      </c>
      <c r="DA152" s="31">
        <v>0.12</v>
      </c>
      <c r="DB152" s="31">
        <v>0</v>
      </c>
      <c r="DC152" s="39">
        <v>0.69104450416106922</v>
      </c>
      <c r="DD152" s="39">
        <v>1.4288830307620259</v>
      </c>
      <c r="DE152" s="39">
        <v>0.64413767375285735</v>
      </c>
      <c r="DF152" s="39">
        <v>1.1979116351754511</v>
      </c>
      <c r="DG152" s="39">
        <v>0</v>
      </c>
      <c r="DH152" s="39">
        <v>513.49336719298742</v>
      </c>
      <c r="DI152" s="39">
        <v>502.93785927979633</v>
      </c>
      <c r="DJ152" s="39">
        <v>469.8136737043888</v>
      </c>
      <c r="DK152" s="39">
        <v>443.43266736115152</v>
      </c>
      <c r="DL152" s="39">
        <v>0</v>
      </c>
      <c r="DM152" s="24">
        <v>110.69</v>
      </c>
      <c r="DN152" s="24">
        <v>111.16800000000001</v>
      </c>
      <c r="DO152" s="24">
        <v>111.589</v>
      </c>
      <c r="DP152" s="24">
        <v>112.624</v>
      </c>
      <c r="DQ152" s="24">
        <v>114.164</v>
      </c>
      <c r="DR152" s="24">
        <v>115.224</v>
      </c>
      <c r="DS152" s="24">
        <v>110.929</v>
      </c>
      <c r="DT152" s="24">
        <v>111.3785</v>
      </c>
      <c r="DU152" s="24">
        <v>112.10650000000001</v>
      </c>
      <c r="DV152" s="24">
        <v>113.131</v>
      </c>
      <c r="DW152" s="24">
        <v>0</v>
      </c>
      <c r="DX152" s="24"/>
      <c r="DY152" s="24"/>
      <c r="DZ152" s="24"/>
      <c r="EA152" s="24"/>
      <c r="EB152" s="28"/>
      <c r="EC152" s="28"/>
      <c r="ED152" s="24"/>
      <c r="EE152" s="24"/>
      <c r="EF152" s="24"/>
      <c r="EG152" s="24"/>
      <c r="EH152" s="24"/>
      <c r="EI152" s="24"/>
      <c r="EJ152" s="24"/>
      <c r="EK152" s="24"/>
      <c r="EL152" s="24"/>
      <c r="EM152" s="24"/>
      <c r="EN152" s="24"/>
      <c r="EO152" s="24"/>
      <c r="EP152" s="24"/>
      <c r="EQ152" s="24"/>
      <c r="ER152" s="24"/>
      <c r="ES152" s="24"/>
      <c r="ET152" s="24"/>
      <c r="EU152" s="24"/>
      <c r="EV152">
        <v>39.270000000000003</v>
      </c>
      <c r="EW152">
        <v>46.5</v>
      </c>
      <c r="EX152">
        <v>46.21</v>
      </c>
      <c r="EY152">
        <v>49.32</v>
      </c>
      <c r="EZ152">
        <v>46.44</v>
      </c>
      <c r="FA152">
        <v>47.66</v>
      </c>
      <c r="FB152">
        <v>0</v>
      </c>
      <c r="FC152">
        <v>0</v>
      </c>
      <c r="FD152">
        <v>53</v>
      </c>
      <c r="FE152">
        <v>32.26</v>
      </c>
      <c r="FF152">
        <v>9.6340000000000003</v>
      </c>
      <c r="FG152">
        <v>21.992999999999999</v>
      </c>
      <c r="FH152" s="22" t="s">
        <v>261</v>
      </c>
      <c r="FI152" s="43">
        <v>4187.9113999744686</v>
      </c>
      <c r="FJ152" s="43">
        <v>4817.3918897231988</v>
      </c>
      <c r="FK152" s="43">
        <v>4767.340698</v>
      </c>
      <c r="FL152" s="43">
        <v>4519.6055999999999</v>
      </c>
      <c r="FM152" s="43">
        <v>4309.74</v>
      </c>
      <c r="FN152" s="23"/>
      <c r="FO152" s="23"/>
      <c r="FP152" s="23"/>
      <c r="FQ152" s="23"/>
      <c r="FR152" s="23"/>
      <c r="FS152" s="23"/>
      <c r="FT152" s="23"/>
      <c r="FU152" s="23"/>
      <c r="FV152" s="14">
        <v>0</v>
      </c>
      <c r="FW152" s="14">
        <v>0</v>
      </c>
      <c r="FX152" s="14">
        <v>0</v>
      </c>
      <c r="FY152" s="14">
        <v>0</v>
      </c>
      <c r="FZ152" s="102">
        <v>0</v>
      </c>
      <c r="GA152" s="102">
        <v>0</v>
      </c>
      <c r="GB152" s="102">
        <v>0</v>
      </c>
      <c r="GC152" s="102">
        <v>0</v>
      </c>
      <c r="GD152" s="102">
        <v>0</v>
      </c>
      <c r="GE152" s="102">
        <v>0</v>
      </c>
      <c r="GF152" s="102">
        <v>0</v>
      </c>
      <c r="GG152" s="102">
        <v>0</v>
      </c>
    </row>
    <row r="153" spans="1:189" x14ac:dyDescent="0.35">
      <c r="A153" t="e">
        <v>#REF!</v>
      </c>
      <c r="B153" s="22" t="s">
        <v>282</v>
      </c>
      <c r="C153" s="22" t="s">
        <v>234</v>
      </c>
      <c r="D153" s="22" t="s">
        <v>541</v>
      </c>
      <c r="E153" s="22" t="s">
        <v>453</v>
      </c>
      <c r="F153" s="22" t="s">
        <v>283</v>
      </c>
      <c r="G153" s="24">
        <v>196.50152568865201</v>
      </c>
      <c r="H153" s="24">
        <v>175.18162928647502</v>
      </c>
      <c r="I153" s="24">
        <v>177.55327458476299</v>
      </c>
      <c r="J153" s="24">
        <v>227.610079145208</v>
      </c>
      <c r="K153" s="24">
        <v>223.35301429459301</v>
      </c>
      <c r="L153" s="24">
        <v>178.47586957349301</v>
      </c>
      <c r="M153" s="24">
        <v>174.616931852985</v>
      </c>
      <c r="N153" s="24">
        <v>171.722728562604</v>
      </c>
      <c r="O153" s="24">
        <v>185.229010584382</v>
      </c>
      <c r="P153" s="24">
        <v>188.12321387476302</v>
      </c>
      <c r="Q153" s="43">
        <v>229.45263040624673</v>
      </c>
      <c r="R153" s="43">
        <v>224.49149245151702</v>
      </c>
      <c r="S153" s="43">
        <v>220.77063898546973</v>
      </c>
      <c r="T153" s="43">
        <v>238.13462182702372</v>
      </c>
      <c r="U153" s="43">
        <v>241.85547529307104</v>
      </c>
      <c r="V153" s="23">
        <v>1607.2298254443522</v>
      </c>
      <c r="W153" s="23">
        <v>1410.0146432053466</v>
      </c>
      <c r="X153" s="23">
        <v>1403.9938526269564</v>
      </c>
      <c r="Y153" s="23">
        <v>1766.1442893462431</v>
      </c>
      <c r="Z153" s="23">
        <v>1701.9706648880831</v>
      </c>
      <c r="AA153" s="23">
        <v>1459.7939618806734</v>
      </c>
      <c r="AB153" s="23">
        <v>1405.4694654178979</v>
      </c>
      <c r="AC153" s="23">
        <v>1357.8890945383559</v>
      </c>
      <c r="AD153" s="23">
        <v>1437.2876653505125</v>
      </c>
      <c r="AE153" s="23">
        <v>1433.5163212841601</v>
      </c>
      <c r="AF153" s="39">
        <v>1876.744263552946</v>
      </c>
      <c r="AG153" s="39">
        <v>1806.9034574055029</v>
      </c>
      <c r="AH153" s="39">
        <v>1745.7330522403379</v>
      </c>
      <c r="AI153" s="39">
        <v>1847.8096577046081</v>
      </c>
      <c r="AJ153" s="39">
        <v>1842.9611321405669</v>
      </c>
      <c r="AK153" s="23">
        <v>25.483502219999998</v>
      </c>
      <c r="AL153" s="23">
        <v>22.049204379999999</v>
      </c>
      <c r="AM153" s="23">
        <v>30.168370040000003</v>
      </c>
      <c r="AN153" s="23">
        <v>33.704237820000003</v>
      </c>
      <c r="AO153" s="23">
        <v>0</v>
      </c>
      <c r="AP153" s="39">
        <v>30.934101292293526</v>
      </c>
      <c r="AQ153" s="39">
        <v>26.291994642341891</v>
      </c>
      <c r="AR153" s="39">
        <v>35.511826736794049</v>
      </c>
      <c r="AS153" s="39">
        <v>37.8930004962696</v>
      </c>
      <c r="AT153" s="39">
        <v>0</v>
      </c>
      <c r="AU153" s="23">
        <v>12.968604089999999</v>
      </c>
      <c r="AV153" s="23">
        <v>12.586478230000001</v>
      </c>
      <c r="AW153" s="23">
        <v>16.991165160000001</v>
      </c>
      <c r="AX153" s="23">
        <v>14.80788708</v>
      </c>
      <c r="AY153" s="23">
        <v>0</v>
      </c>
      <c r="AZ153" s="23">
        <v>208.43438720999998</v>
      </c>
      <c r="BA153" s="23">
        <v>177.47123718000003</v>
      </c>
      <c r="BB153" s="23">
        <v>238.55397034000003</v>
      </c>
      <c r="BC153" s="23">
        <v>261.52862549000002</v>
      </c>
      <c r="BD153" s="23">
        <v>0</v>
      </c>
      <c r="BE153" s="39">
        <v>253.01586850534824</v>
      </c>
      <c r="BF153" s="39">
        <v>211.62091550744415</v>
      </c>
      <c r="BG153" s="39">
        <v>280.80692628922645</v>
      </c>
      <c r="BH153" s="39">
        <v>294.03140306589722</v>
      </c>
      <c r="BI153" s="39">
        <v>0</v>
      </c>
      <c r="BJ153" s="23">
        <v>168.05564193999999</v>
      </c>
      <c r="BK153" s="23">
        <v>161.14457546</v>
      </c>
      <c r="BL153" s="23">
        <v>165.97535439000004</v>
      </c>
      <c r="BM153" s="23">
        <v>196.43252016</v>
      </c>
      <c r="BN153" s="23">
        <v>0</v>
      </c>
      <c r="BO153" s="39">
        <v>204.00061991610241</v>
      </c>
      <c r="BP153" s="39">
        <v>192.15261655789408</v>
      </c>
      <c r="BQ153" s="39">
        <v>195.37310169096793</v>
      </c>
      <c r="BR153" s="39">
        <v>220.84515376548478</v>
      </c>
      <c r="BS153" s="39">
        <v>0</v>
      </c>
      <c r="BT153" s="23">
        <v>6.1565166599999994</v>
      </c>
      <c r="BU153" s="23">
        <v>5.69559894</v>
      </c>
      <c r="BV153" s="23">
        <v>6.7326556799999988</v>
      </c>
      <c r="BW153" s="23">
        <v>7.3903918400000013</v>
      </c>
      <c r="BX153" s="23">
        <v>0</v>
      </c>
      <c r="BY153" s="39">
        <v>7.4733177694338364</v>
      </c>
      <c r="BZ153" s="39">
        <v>6.7915673615524872</v>
      </c>
      <c r="CA153" s="39">
        <v>7.9251514639221874</v>
      </c>
      <c r="CB153" s="39">
        <v>8.3088697378752006</v>
      </c>
      <c r="CC153" s="39">
        <v>0</v>
      </c>
      <c r="CD153" s="23">
        <v>34.222239810000005</v>
      </c>
      <c r="CE153" s="23">
        <v>10.63106574</v>
      </c>
      <c r="CF153" s="23">
        <v>65.845960270000006</v>
      </c>
      <c r="CG153" s="23">
        <v>57.705695829999989</v>
      </c>
      <c r="CH153" s="23">
        <v>0</v>
      </c>
      <c r="CI153" s="39">
        <v>41.541944415350464</v>
      </c>
      <c r="CJ153" s="39">
        <v>12.676735117571821</v>
      </c>
      <c r="CK153" s="39">
        <v>77.50867313433632</v>
      </c>
      <c r="CL153" s="39">
        <v>64.87735970775239</v>
      </c>
      <c r="CM153" s="39">
        <v>0</v>
      </c>
      <c r="CN153" s="23">
        <v>1.2222228500000001</v>
      </c>
      <c r="CO153" s="23">
        <v>1.1190595499999998</v>
      </c>
      <c r="CP153" s="23">
        <v>1.6325444699999998</v>
      </c>
      <c r="CQ153" s="23">
        <v>1.7486574500000001</v>
      </c>
      <c r="CR153" s="23">
        <v>0</v>
      </c>
      <c r="CS153" s="39">
        <v>1.483640871543271</v>
      </c>
      <c r="CT153" s="39">
        <v>1.3343931683879435</v>
      </c>
      <c r="CU153" s="39">
        <v>1.9217026402779849</v>
      </c>
      <c r="CV153" s="39">
        <v>1.9659805978859999</v>
      </c>
      <c r="CW153" s="39">
        <v>0</v>
      </c>
      <c r="CX153" s="31">
        <v>0.92334150999999987</v>
      </c>
      <c r="CY153" s="31">
        <v>7.6248430000000006E-2</v>
      </c>
      <c r="CZ153" s="31">
        <v>12.095652070000002</v>
      </c>
      <c r="DA153" s="31">
        <v>1.6976854800000001</v>
      </c>
      <c r="DB153" s="31">
        <v>0</v>
      </c>
      <c r="DC153" s="39">
        <v>9.2403982793190433</v>
      </c>
      <c r="DD153" s="39">
        <v>0.73783485380184322</v>
      </c>
      <c r="DE153" s="39">
        <v>113.67158455958041</v>
      </c>
      <c r="DF153" s="39">
        <v>14.949940326733556</v>
      </c>
      <c r="DG153" s="39">
        <v>0</v>
      </c>
      <c r="DH153" s="39">
        <v>262.25626678466728</v>
      </c>
      <c r="DI153" s="39">
        <v>212.358750361246</v>
      </c>
      <c r="DJ153" s="39">
        <v>394.47851084880688</v>
      </c>
      <c r="DK153" s="39">
        <v>308.98134339263078</v>
      </c>
      <c r="DL153" s="39">
        <v>0</v>
      </c>
      <c r="DM153" s="24">
        <v>121.297</v>
      </c>
      <c r="DN153" s="24">
        <v>123.226</v>
      </c>
      <c r="DO153" s="24">
        <v>125.256</v>
      </c>
      <c r="DP153" s="24">
        <v>127.67100000000001</v>
      </c>
      <c r="DQ153" s="24">
        <v>131.23099999999999</v>
      </c>
      <c r="DR153" s="24">
        <v>133.51499999999999</v>
      </c>
      <c r="DS153" s="24">
        <v>122.2615</v>
      </c>
      <c r="DT153" s="24">
        <v>124.24100000000001</v>
      </c>
      <c r="DU153" s="24">
        <v>126.4635</v>
      </c>
      <c r="DV153" s="24">
        <v>128.874</v>
      </c>
      <c r="DW153" s="24">
        <v>0</v>
      </c>
      <c r="DX153" s="24"/>
      <c r="DY153" s="24"/>
      <c r="DZ153" s="24"/>
      <c r="EA153" s="24"/>
      <c r="EB153" s="28"/>
      <c r="EC153" s="28"/>
      <c r="ED153" s="24"/>
      <c r="EE153" s="24"/>
      <c r="EF153" s="24"/>
      <c r="EG153" s="24"/>
      <c r="EH153" s="24"/>
      <c r="EI153" s="24"/>
      <c r="EJ153" s="24"/>
      <c r="EK153" s="24"/>
      <c r="EL153" s="24"/>
      <c r="EM153" s="24"/>
      <c r="EN153" s="24"/>
      <c r="EO153" s="24"/>
      <c r="EP153" s="24"/>
      <c r="EQ153" s="24"/>
      <c r="ER153" s="24"/>
      <c r="ES153" s="24"/>
      <c r="ET153" s="24"/>
      <c r="EU153" s="24"/>
      <c r="EV153">
        <v>32.130000000000003</v>
      </c>
      <c r="EW153">
        <v>41.05</v>
      </c>
      <c r="EX153">
        <v>44.74</v>
      </c>
      <c r="EY153">
        <v>46.61</v>
      </c>
      <c r="EZ153">
        <v>48.1</v>
      </c>
      <c r="FA153">
        <v>47.71</v>
      </c>
      <c r="FB153">
        <v>0</v>
      </c>
      <c r="FC153">
        <v>0</v>
      </c>
      <c r="FD153">
        <v>64</v>
      </c>
      <c r="FE153">
        <v>18.600000000000001</v>
      </c>
      <c r="FF153">
        <v>1.9419999999999999</v>
      </c>
      <c r="FG153">
        <v>36.222000000000001</v>
      </c>
      <c r="FH153" s="22" t="s">
        <v>283</v>
      </c>
      <c r="FI153" s="43">
        <v>3629.5232133112058</v>
      </c>
      <c r="FJ153" s="43">
        <v>3839.6044269575991</v>
      </c>
      <c r="FK153" s="43">
        <v>3154.6847088</v>
      </c>
      <c r="FL153" s="43">
        <v>3080.5272</v>
      </c>
      <c r="FM153" s="43">
        <v>2925.2099999999996</v>
      </c>
      <c r="FN153" s="23"/>
      <c r="FO153" s="23"/>
      <c r="FP153" s="23"/>
      <c r="FQ153" s="23"/>
      <c r="FR153" s="23"/>
      <c r="FS153" s="23"/>
      <c r="FT153" s="23"/>
      <c r="FU153" s="23"/>
      <c r="FV153" s="14">
        <v>0</v>
      </c>
      <c r="FW153" s="14">
        <v>0</v>
      </c>
      <c r="FX153" s="14">
        <v>0</v>
      </c>
      <c r="FY153" s="14">
        <v>0</v>
      </c>
      <c r="FZ153" s="102">
        <v>0</v>
      </c>
      <c r="GA153" s="102">
        <v>0</v>
      </c>
      <c r="GB153" s="102">
        <v>0</v>
      </c>
      <c r="GC153" s="102">
        <v>0</v>
      </c>
      <c r="GD153" s="102">
        <v>0</v>
      </c>
      <c r="GE153" s="102">
        <v>0</v>
      </c>
      <c r="GF153" s="102">
        <v>0</v>
      </c>
      <c r="GG153" s="102">
        <v>0</v>
      </c>
    </row>
    <row r="154" spans="1:189" x14ac:dyDescent="0.35">
      <c r="A154" t="e">
        <v>#REF!</v>
      </c>
      <c r="B154" s="22" t="s">
        <v>284</v>
      </c>
      <c r="C154" s="22" t="s">
        <v>234</v>
      </c>
      <c r="D154" s="22" t="s">
        <v>541</v>
      </c>
      <c r="E154" s="22" t="s">
        <v>453</v>
      </c>
      <c r="F154" s="22" t="s">
        <v>285</v>
      </c>
      <c r="G154" s="24">
        <v>18141.651381388401</v>
      </c>
      <c r="H154" s="24">
        <v>18740.559554163199</v>
      </c>
      <c r="I154" s="24">
        <v>18981.8007050794</v>
      </c>
      <c r="J154" s="24">
        <v>18827.148528993399</v>
      </c>
      <c r="K154" s="24">
        <v>15468.785203753201</v>
      </c>
      <c r="L154" s="24">
        <v>17534.840493261298</v>
      </c>
      <c r="M154" s="24">
        <v>18491.845636273301</v>
      </c>
      <c r="N154" s="24">
        <v>18584.865505596699</v>
      </c>
      <c r="O154" s="24">
        <v>19054.756139359502</v>
      </c>
      <c r="P154" s="24">
        <v>19570.6496616234</v>
      </c>
      <c r="Q154" s="43">
        <v>22543.189085155329</v>
      </c>
      <c r="R154" s="43">
        <v>23773.536626821115</v>
      </c>
      <c r="S154" s="43">
        <v>23893.125082937364</v>
      </c>
      <c r="T154" s="43">
        <v>24497.227151064486</v>
      </c>
      <c r="U154" s="43">
        <v>25160.471577192642</v>
      </c>
      <c r="V154" s="23">
        <v>2553.3618664626638</v>
      </c>
      <c r="W154" s="23">
        <v>2598.5055232072259</v>
      </c>
      <c r="X154" s="23">
        <v>2593.3550971984691</v>
      </c>
      <c r="Y154" s="23">
        <v>2535.6234341357058</v>
      </c>
      <c r="Z154" s="23">
        <v>2054.4307808649573</v>
      </c>
      <c r="AA154" s="23">
        <v>2467.9557615097433</v>
      </c>
      <c r="AB154" s="23">
        <v>2564.0196538036048</v>
      </c>
      <c r="AC154" s="23">
        <v>2539.1245245131063</v>
      </c>
      <c r="AD154" s="23">
        <v>2566.2774224304981</v>
      </c>
      <c r="AE154" s="23">
        <v>2599.2050789229515</v>
      </c>
      <c r="AF154" s="39">
        <v>3172.8599645313916</v>
      </c>
      <c r="AG154" s="39">
        <v>3296.3618856962157</v>
      </c>
      <c r="AH154" s="39">
        <v>3264.3561422102239</v>
      </c>
      <c r="AI154" s="39">
        <v>3299.2645243079637</v>
      </c>
      <c r="AJ154" s="39">
        <v>3341.5970671517775</v>
      </c>
      <c r="AK154" s="23">
        <v>407.51627758000006</v>
      </c>
      <c r="AL154" s="23">
        <v>489.10961703999993</v>
      </c>
      <c r="AM154" s="23">
        <v>381.76850565000001</v>
      </c>
      <c r="AN154" s="23">
        <v>511.41554453999998</v>
      </c>
      <c r="AO154" s="23">
        <v>0</v>
      </c>
      <c r="AP154" s="39">
        <v>494.67885929056297</v>
      </c>
      <c r="AQ154" s="39">
        <v>583.22591641438498</v>
      </c>
      <c r="AR154" s="39">
        <v>449.38778622219456</v>
      </c>
      <c r="AS154" s="39">
        <v>574.9742684154312</v>
      </c>
      <c r="AT154" s="39">
        <v>0</v>
      </c>
      <c r="AU154" s="23">
        <v>2.24630332</v>
      </c>
      <c r="AV154" s="23">
        <v>2.6031222300000003</v>
      </c>
      <c r="AW154" s="23">
        <v>2.0596518499999994</v>
      </c>
      <c r="AX154" s="23">
        <v>2.7439200899999996</v>
      </c>
      <c r="AY154" s="23">
        <v>0</v>
      </c>
      <c r="AZ154" s="23">
        <v>57.35622025</v>
      </c>
      <c r="BA154" s="23">
        <v>67.81835937999999</v>
      </c>
      <c r="BB154" s="23">
        <v>52.158447269999996</v>
      </c>
      <c r="BC154" s="23">
        <v>68.876983640000006</v>
      </c>
      <c r="BD154" s="23">
        <v>0</v>
      </c>
      <c r="BE154" s="39">
        <v>69.623990911426503</v>
      </c>
      <c r="BF154" s="39">
        <v>80.868221398897319</v>
      </c>
      <c r="BG154" s="39">
        <v>61.396811954261231</v>
      </c>
      <c r="BH154" s="39">
        <v>77.437015166779204</v>
      </c>
      <c r="BI154" s="39">
        <v>0</v>
      </c>
      <c r="BJ154" s="23">
        <v>22.194539280000004</v>
      </c>
      <c r="BK154" s="23">
        <v>25.047670759999999</v>
      </c>
      <c r="BL154" s="23">
        <v>20.058410669999997</v>
      </c>
      <c r="BM154" s="23">
        <v>18.054273269999999</v>
      </c>
      <c r="BN154" s="23">
        <v>0</v>
      </c>
      <c r="BO154" s="39">
        <v>26.941670744316855</v>
      </c>
      <c r="BP154" s="39">
        <v>29.867437122693296</v>
      </c>
      <c r="BQ154" s="39">
        <v>23.611179635626772</v>
      </c>
      <c r="BR154" s="39">
        <v>20.2980583519956</v>
      </c>
      <c r="BS154" s="39">
        <v>0</v>
      </c>
      <c r="BT154" s="23">
        <v>28.020308639999996</v>
      </c>
      <c r="BU154" s="23">
        <v>28.387104349999998</v>
      </c>
      <c r="BV154" s="23">
        <v>22.886665569999998</v>
      </c>
      <c r="BW154" s="23">
        <v>24.639838619999999</v>
      </c>
      <c r="BX154" s="23">
        <v>0</v>
      </c>
      <c r="BY154" s="39">
        <v>34.013498546162054</v>
      </c>
      <c r="BZ154" s="39">
        <v>33.849456997132705</v>
      </c>
      <c r="CA154" s="39">
        <v>26.94037832429046</v>
      </c>
      <c r="CB154" s="39">
        <v>27.702077763693598</v>
      </c>
      <c r="CC154" s="39">
        <v>0</v>
      </c>
      <c r="CD154" s="23">
        <v>7.1413745200000012</v>
      </c>
      <c r="CE154" s="23">
        <v>14.383585869999999</v>
      </c>
      <c r="CF154" s="23">
        <v>9.2133736099999997</v>
      </c>
      <c r="CG154" s="23">
        <v>26.18286844</v>
      </c>
      <c r="CH154" s="23">
        <v>0</v>
      </c>
      <c r="CI154" s="39">
        <v>8.668824279360928</v>
      </c>
      <c r="CJ154" s="39">
        <v>17.151329186949308</v>
      </c>
      <c r="CK154" s="39">
        <v>10.845257031316587</v>
      </c>
      <c r="CL154" s="39">
        <v>29.436875329723197</v>
      </c>
      <c r="CM154" s="39">
        <v>0</v>
      </c>
      <c r="CN154" s="23">
        <v>27.844109660000004</v>
      </c>
      <c r="CO154" s="23">
        <v>28.36996937</v>
      </c>
      <c r="CP154" s="23">
        <v>21.415325990000007</v>
      </c>
      <c r="CQ154" s="23">
        <v>21.313068899999994</v>
      </c>
      <c r="CR154" s="23">
        <v>0</v>
      </c>
      <c r="CS154" s="39">
        <v>33.799612831087899</v>
      </c>
      <c r="CT154" s="39">
        <v>33.829024840280589</v>
      </c>
      <c r="CU154" s="39">
        <v>25.208433371126954</v>
      </c>
      <c r="CV154" s="39">
        <v>23.961857102891994</v>
      </c>
      <c r="CW154" s="39">
        <v>0</v>
      </c>
      <c r="CX154" s="31">
        <v>70.317949020000015</v>
      </c>
      <c r="CY154" s="31">
        <v>21.948719339999997</v>
      </c>
      <c r="CZ154" s="31">
        <v>27.422384940000001</v>
      </c>
      <c r="DA154" s="31">
        <v>21.860885330000002</v>
      </c>
      <c r="DB154" s="31">
        <v>0</v>
      </c>
      <c r="DC154" s="39">
        <v>12.104852524653152</v>
      </c>
      <c r="DD154" s="39">
        <v>3.6561214965894759</v>
      </c>
      <c r="DE154" s="39">
        <v>4.4427485830302293</v>
      </c>
      <c r="DF154" s="39">
        <v>3.3334155450370768</v>
      </c>
      <c r="DG154" s="39">
        <v>0</v>
      </c>
      <c r="DH154" s="39">
        <v>81.728843436079657</v>
      </c>
      <c r="DI154" s="39">
        <v>84.524342895486797</v>
      </c>
      <c r="DJ154" s="39">
        <v>65.839560537291462</v>
      </c>
      <c r="DK154" s="39">
        <v>80.770430711816275</v>
      </c>
      <c r="DL154" s="39">
        <v>0</v>
      </c>
      <c r="DM154" s="24">
        <v>7051.558</v>
      </c>
      <c r="DN154" s="24">
        <v>7158.4530000000004</v>
      </c>
      <c r="DO154" s="24">
        <v>7265.6530000000002</v>
      </c>
      <c r="DP154" s="24">
        <v>7373.1450000000004</v>
      </c>
      <c r="DQ154" s="24">
        <v>7529.4750000000004</v>
      </c>
      <c r="DR154" s="24">
        <v>7633.7780000000002</v>
      </c>
      <c r="DS154" s="24">
        <v>7105.0055000000011</v>
      </c>
      <c r="DT154" s="24">
        <v>7212.0529999999999</v>
      </c>
      <c r="DU154" s="24">
        <v>7319.3990000000003</v>
      </c>
      <c r="DV154" s="24">
        <v>7425.0574999999999</v>
      </c>
      <c r="DW154" s="24">
        <v>0</v>
      </c>
      <c r="DX154" s="24"/>
      <c r="DY154" s="24"/>
      <c r="DZ154" s="24"/>
      <c r="EA154" s="24"/>
      <c r="EB154" s="28"/>
      <c r="EC154" s="28"/>
      <c r="ED154" s="24"/>
      <c r="EE154" s="24"/>
      <c r="EF154" s="24"/>
      <c r="EG154" s="24"/>
      <c r="EH154" s="24"/>
      <c r="EI154" s="24"/>
      <c r="EJ154" s="24"/>
      <c r="EK154" s="24"/>
      <c r="EL154" s="24"/>
      <c r="EM154" s="24"/>
      <c r="EN154" s="24"/>
      <c r="EO154" s="24"/>
      <c r="EP154" s="24"/>
      <c r="EQ154" s="24"/>
      <c r="ER154" s="24"/>
      <c r="ES154" s="24"/>
      <c r="ET154" s="24"/>
      <c r="EU154" s="24"/>
      <c r="EV154">
        <v>32.86</v>
      </c>
      <c r="EW154">
        <v>40.28</v>
      </c>
      <c r="EX154">
        <v>47.45</v>
      </c>
      <c r="EY154">
        <v>51.21</v>
      </c>
      <c r="EZ154">
        <v>51.45</v>
      </c>
      <c r="FA154">
        <v>51.83</v>
      </c>
      <c r="FB154">
        <v>6.7</v>
      </c>
      <c r="FC154">
        <v>3</v>
      </c>
      <c r="FD154">
        <v>53</v>
      </c>
      <c r="FE154">
        <v>13.14</v>
      </c>
      <c r="FF154">
        <v>3.2650000000000001</v>
      </c>
      <c r="FG154">
        <v>11.832000000000001</v>
      </c>
      <c r="FH154" s="22" t="s">
        <v>285</v>
      </c>
      <c r="FI154" s="43">
        <v>2998.3017849092571</v>
      </c>
      <c r="FJ154" s="43">
        <v>3004.9078124015996</v>
      </c>
      <c r="FK154" s="43">
        <v>2907.4892651999999</v>
      </c>
      <c r="FL154" s="43">
        <v>2821.9427999999998</v>
      </c>
      <c r="FM154" s="43">
        <v>2404.71</v>
      </c>
      <c r="FN154" s="23"/>
      <c r="FO154" s="23"/>
      <c r="FP154" s="23"/>
      <c r="FQ154" s="23"/>
      <c r="FR154" s="23"/>
      <c r="FS154" s="23"/>
      <c r="FT154" s="23"/>
      <c r="FU154" s="23"/>
      <c r="FV154" s="14">
        <v>0</v>
      </c>
      <c r="FW154" s="14">
        <v>0</v>
      </c>
      <c r="FX154" s="14">
        <v>0</v>
      </c>
      <c r="FY154" s="14">
        <v>0</v>
      </c>
      <c r="FZ154" s="102">
        <v>0</v>
      </c>
      <c r="GA154" s="102">
        <v>0</v>
      </c>
      <c r="GB154" s="102">
        <v>0</v>
      </c>
      <c r="GC154" s="102">
        <v>0</v>
      </c>
      <c r="GD154" s="102">
        <v>0</v>
      </c>
      <c r="GE154" s="102">
        <v>0</v>
      </c>
      <c r="GF154" s="102">
        <v>0</v>
      </c>
      <c r="GG154" s="102">
        <v>0</v>
      </c>
    </row>
    <row r="155" spans="1:189" x14ac:dyDescent="0.35">
      <c r="A155" t="e">
        <v>#REF!</v>
      </c>
      <c r="B155" s="22" t="s">
        <v>316</v>
      </c>
      <c r="C155" s="22" t="s">
        <v>234</v>
      </c>
      <c r="D155" s="22" t="s">
        <v>538</v>
      </c>
      <c r="E155" s="22" t="s">
        <v>453</v>
      </c>
      <c r="F155" s="22" t="s">
        <v>317</v>
      </c>
      <c r="G155" s="24">
        <v>383.717327830508</v>
      </c>
      <c r="H155" s="24">
        <v>412.97606447921402</v>
      </c>
      <c r="I155" s="24">
        <v>471.229484607144</v>
      </c>
      <c r="J155" s="24">
        <v>524.40245075561199</v>
      </c>
      <c r="K155" s="24">
        <v>542.68697645758698</v>
      </c>
      <c r="L155" s="24">
        <v>297.17151319391695</v>
      </c>
      <c r="M155" s="24">
        <v>303.15749646587301</v>
      </c>
      <c r="N155" s="24">
        <v>311.11495479799004</v>
      </c>
      <c r="O155" s="24">
        <v>317.02395775382604</v>
      </c>
      <c r="P155" s="24">
        <v>317.23091872276001</v>
      </c>
      <c r="Q155" s="43">
        <v>382.05044495424556</v>
      </c>
      <c r="R155" s="43">
        <v>389.74616096672605</v>
      </c>
      <c r="S155" s="43">
        <v>399.9764500809668</v>
      </c>
      <c r="T155" s="43">
        <v>407.5731984511242</v>
      </c>
      <c r="U155" s="43">
        <v>407.83927217205246</v>
      </c>
      <c r="V155" s="23">
        <v>1815.6054954505821</v>
      </c>
      <c r="W155" s="23">
        <v>1924.4081495217313</v>
      </c>
      <c r="X155" s="23">
        <v>2155.2658678250846</v>
      </c>
      <c r="Y155" s="23">
        <v>2350.4527009713379</v>
      </c>
      <c r="Z155" s="23">
        <v>2386.6961758183975</v>
      </c>
      <c r="AA155" s="23">
        <v>1406.103382134896</v>
      </c>
      <c r="AB155" s="23">
        <v>1412.6696604638109</v>
      </c>
      <c r="AC155" s="23">
        <v>1422.9488284356105</v>
      </c>
      <c r="AD155" s="23">
        <v>1420.9502962875483</v>
      </c>
      <c r="AE155" s="23">
        <v>1395.1575280269165</v>
      </c>
      <c r="AF155" s="39">
        <v>1807.7184351306223</v>
      </c>
      <c r="AG155" s="39">
        <v>1816.1601916445393</v>
      </c>
      <c r="AH155" s="39">
        <v>1829.3753233884181</v>
      </c>
      <c r="AI155" s="39">
        <v>1826.8059650800924</v>
      </c>
      <c r="AJ155" s="39">
        <v>1793.6461965522594</v>
      </c>
      <c r="AK155" s="23">
        <v>22.884380849999996</v>
      </c>
      <c r="AL155" s="23">
        <v>22.804954680000002</v>
      </c>
      <c r="AM155" s="23">
        <v>34.755590529999999</v>
      </c>
      <c r="AN155" s="23">
        <v>41.52119076000001</v>
      </c>
      <c r="AO155" s="23">
        <v>0</v>
      </c>
      <c r="AP155" s="39">
        <v>27.779060708136928</v>
      </c>
      <c r="AQ155" s="39">
        <v>27.193169237855724</v>
      </c>
      <c r="AR155" s="39">
        <v>40.911541041158614</v>
      </c>
      <c r="AS155" s="39">
        <v>46.681444347652807</v>
      </c>
      <c r="AT155" s="39">
        <v>0</v>
      </c>
      <c r="AU155" s="23">
        <v>5.5095782299999998</v>
      </c>
      <c r="AV155" s="23">
        <v>5.295846459999999</v>
      </c>
      <c r="AW155" s="23">
        <v>7.3004255299999983</v>
      </c>
      <c r="AX155" s="23">
        <v>7.8252849599999994</v>
      </c>
      <c r="AY155" s="23">
        <v>0</v>
      </c>
      <c r="AZ155" s="23">
        <v>108.28024291999998</v>
      </c>
      <c r="BA155" s="23">
        <v>106.26776122999999</v>
      </c>
      <c r="BB155" s="23">
        <v>158.96191406000003</v>
      </c>
      <c r="BC155" s="23">
        <v>186.10397338999999</v>
      </c>
      <c r="BD155" s="23">
        <v>0</v>
      </c>
      <c r="BE155" s="39">
        <v>131.44001846860075</v>
      </c>
      <c r="BF155" s="39">
        <v>126.71620076446618</v>
      </c>
      <c r="BG155" s="39">
        <v>187.11743267412754</v>
      </c>
      <c r="BH155" s="39">
        <v>209.23297520290919</v>
      </c>
      <c r="BI155" s="39">
        <v>0</v>
      </c>
      <c r="BJ155" s="23">
        <v>48.003015649999995</v>
      </c>
      <c r="BK155" s="23">
        <v>43.283931530000004</v>
      </c>
      <c r="BL155" s="23">
        <v>64.451215600000012</v>
      </c>
      <c r="BM155" s="23">
        <v>79.783338499999999</v>
      </c>
      <c r="BN155" s="23">
        <v>0</v>
      </c>
      <c r="BO155" s="39">
        <v>58.270254050373275</v>
      </c>
      <c r="BP155" s="39">
        <v>51.612787303949574</v>
      </c>
      <c r="BQ155" s="39">
        <v>75.866889670482109</v>
      </c>
      <c r="BR155" s="39">
        <v>89.698811808779993</v>
      </c>
      <c r="BS155" s="39">
        <v>0</v>
      </c>
      <c r="BT155" s="23">
        <v>19.983718459999999</v>
      </c>
      <c r="BU155" s="23">
        <v>20.113091649999998</v>
      </c>
      <c r="BV155" s="23">
        <v>21.761572960000002</v>
      </c>
      <c r="BW155" s="23">
        <v>25.005157360000005</v>
      </c>
      <c r="BX155" s="23">
        <v>0</v>
      </c>
      <c r="BY155" s="39">
        <v>24.257983290583834</v>
      </c>
      <c r="BZ155" s="39">
        <v>23.983327869299352</v>
      </c>
      <c r="CA155" s="39">
        <v>25.616008006099836</v>
      </c>
      <c r="CB155" s="39">
        <v>28.112798316700804</v>
      </c>
      <c r="CC155" s="39">
        <v>0</v>
      </c>
      <c r="CD155" s="23">
        <v>40.29351355</v>
      </c>
      <c r="CE155" s="23">
        <v>42.87073453</v>
      </c>
      <c r="CF155" s="23">
        <v>72.749120200000007</v>
      </c>
      <c r="CG155" s="23">
        <v>81.315471379999991</v>
      </c>
      <c r="CH155" s="23">
        <v>0</v>
      </c>
      <c r="CI155" s="39">
        <v>48.911786881469773</v>
      </c>
      <c r="CJ155" s="39">
        <v>51.120081393885719</v>
      </c>
      <c r="CK155" s="39">
        <v>85.634528758803441</v>
      </c>
      <c r="CL155" s="39">
        <v>91.42135816310639</v>
      </c>
      <c r="CM155" s="39">
        <v>0</v>
      </c>
      <c r="CN155" s="23">
        <v>17.12662443</v>
      </c>
      <c r="CO155" s="23">
        <v>18.056214799999999</v>
      </c>
      <c r="CP155" s="23">
        <v>18.83323712</v>
      </c>
      <c r="CQ155" s="23">
        <v>21.691772539999995</v>
      </c>
      <c r="CR155" s="23">
        <v>0</v>
      </c>
      <c r="CS155" s="39">
        <v>20.78979295463137</v>
      </c>
      <c r="CT155" s="39">
        <v>21.53065909322277</v>
      </c>
      <c r="CU155" s="39">
        <v>22.169001925249457</v>
      </c>
      <c r="CV155" s="39">
        <v>24.387626031271193</v>
      </c>
      <c r="CW155" s="39">
        <v>0</v>
      </c>
      <c r="CX155" s="31">
        <v>0.41671707000000008</v>
      </c>
      <c r="CY155" s="31">
        <v>6.1634849999999998E-2</v>
      </c>
      <c r="CZ155" s="31">
        <v>0.94617314999999991</v>
      </c>
      <c r="DA155" s="31">
        <v>1.0951777999999999</v>
      </c>
      <c r="DB155" s="31">
        <v>0</v>
      </c>
      <c r="DC155" s="39">
        <v>2.4121060546485267</v>
      </c>
      <c r="DD155" s="39">
        <v>0.34508516475140633</v>
      </c>
      <c r="DE155" s="39">
        <v>5.1510042266228879</v>
      </c>
      <c r="DF155" s="39">
        <v>5.5699199175970326</v>
      </c>
      <c r="DG155" s="39">
        <v>0</v>
      </c>
      <c r="DH155" s="39">
        <v>133.85212452324927</v>
      </c>
      <c r="DI155" s="39">
        <v>127.06128592921759</v>
      </c>
      <c r="DJ155" s="39">
        <v>192.26843690075043</v>
      </c>
      <c r="DK155" s="39">
        <v>214.80289512050621</v>
      </c>
      <c r="DL155" s="39">
        <v>0</v>
      </c>
      <c r="DM155" s="24">
        <v>209.71199999999999</v>
      </c>
      <c r="DN155" s="24">
        <v>212.976</v>
      </c>
      <c r="DO155" s="24">
        <v>216.22200000000001</v>
      </c>
      <c r="DP155" s="24">
        <v>221.06</v>
      </c>
      <c r="DQ155" s="24">
        <v>227.38</v>
      </c>
      <c r="DR155" s="24">
        <v>231.85599999999999</v>
      </c>
      <c r="DS155" s="24">
        <v>211.34399999999999</v>
      </c>
      <c r="DT155" s="24">
        <v>214.59900000000002</v>
      </c>
      <c r="DU155" s="24">
        <v>218.64099999999999</v>
      </c>
      <c r="DV155" s="24">
        <v>223.10749999999999</v>
      </c>
      <c r="DW155" s="24">
        <v>0</v>
      </c>
      <c r="DX155" s="24"/>
      <c r="DY155" s="24"/>
      <c r="DZ155" s="24"/>
      <c r="EA155" s="24"/>
      <c r="EB155" s="28"/>
      <c r="EC155" s="28"/>
      <c r="ED155" s="24"/>
      <c r="EE155" s="24"/>
      <c r="EF155" s="24"/>
      <c r="EG155" s="24"/>
      <c r="EH155" s="24"/>
      <c r="EI155" s="24"/>
      <c r="EJ155" s="24"/>
      <c r="EK155" s="24"/>
      <c r="EL155" s="24"/>
      <c r="EM155" s="24"/>
      <c r="EN155" s="24"/>
      <c r="EO155" s="24"/>
      <c r="EP155" s="24"/>
      <c r="EQ155" s="24"/>
      <c r="ER155" s="24"/>
      <c r="ES155" s="24"/>
      <c r="ET155" s="24"/>
      <c r="EU155" s="24"/>
      <c r="EV155">
        <v>37.24</v>
      </c>
      <c r="EW155">
        <v>46.85</v>
      </c>
      <c r="EX155">
        <v>51.66</v>
      </c>
      <c r="EY155">
        <v>54.7</v>
      </c>
      <c r="EZ155">
        <v>60.22</v>
      </c>
      <c r="FA155">
        <v>58.79</v>
      </c>
      <c r="FB155">
        <v>4.8</v>
      </c>
      <c r="FC155">
        <v>1.2</v>
      </c>
      <c r="FD155">
        <v>38</v>
      </c>
      <c r="FE155">
        <v>28.94</v>
      </c>
      <c r="FF155">
        <v>4.8929999999999998</v>
      </c>
      <c r="FG155">
        <v>21.527999999999999</v>
      </c>
      <c r="FH155" s="22" t="s">
        <v>317</v>
      </c>
      <c r="FI155" s="43">
        <v>2002.9141478138763</v>
      </c>
      <c r="FJ155" s="43">
        <v>2146.3627231439996</v>
      </c>
      <c r="FK155" s="43">
        <v>2366.0135316000001</v>
      </c>
      <c r="FL155" s="43">
        <v>2484.6587999999997</v>
      </c>
      <c r="FM155" s="43">
        <v>2498.3999999999996</v>
      </c>
      <c r="FN155" s="23"/>
      <c r="FO155" s="23"/>
      <c r="FP155" s="23"/>
      <c r="FQ155" s="23"/>
      <c r="FR155" s="23"/>
      <c r="FS155" s="23"/>
      <c r="FT155" s="23"/>
      <c r="FU155" s="23"/>
      <c r="FV155" s="14">
        <v>0</v>
      </c>
      <c r="FW155" s="14">
        <v>0</v>
      </c>
      <c r="FX155" s="14">
        <v>0</v>
      </c>
      <c r="FY155" s="14">
        <v>0</v>
      </c>
      <c r="FZ155" s="102">
        <v>0</v>
      </c>
      <c r="GA155" s="102">
        <v>0</v>
      </c>
      <c r="GB155" s="102">
        <v>0</v>
      </c>
      <c r="GC155" s="102">
        <v>0</v>
      </c>
      <c r="GD155" s="102">
        <v>0</v>
      </c>
      <c r="GE155" s="102">
        <v>0</v>
      </c>
      <c r="GF155" s="102">
        <v>0</v>
      </c>
      <c r="GG155" s="102">
        <v>0</v>
      </c>
    </row>
    <row r="156" spans="1:189" x14ac:dyDescent="0.35">
      <c r="A156" t="e">
        <v>#REF!</v>
      </c>
      <c r="B156" s="22" t="s">
        <v>322</v>
      </c>
      <c r="C156" s="22" t="s">
        <v>234</v>
      </c>
      <c r="D156" s="22" t="s">
        <v>541</v>
      </c>
      <c r="E156" s="22" t="s">
        <v>459</v>
      </c>
      <c r="F156" s="22" t="s">
        <v>323</v>
      </c>
      <c r="G156" s="24">
        <v>1566.1572000000001</v>
      </c>
      <c r="H156" s="24">
        <v>2027.0340000000001</v>
      </c>
      <c r="I156" s="24">
        <v>2162.6192000000001</v>
      </c>
      <c r="J156" s="24">
        <v>3621.9580000000001</v>
      </c>
      <c r="K156" s="24">
        <v>3204.7530000000002</v>
      </c>
      <c r="L156" s="24">
        <v>1586.0179005759301</v>
      </c>
      <c r="M156" s="24">
        <v>1957.3366772987499</v>
      </c>
      <c r="N156" s="24">
        <v>2582.9390380810701</v>
      </c>
      <c r="O156" s="24">
        <v>2720.23612947421</v>
      </c>
      <c r="P156" s="24">
        <v>2161.45646450291</v>
      </c>
      <c r="Q156" s="43">
        <v>2039.0206251870172</v>
      </c>
      <c r="R156" s="43">
        <v>2516.3964757257199</v>
      </c>
      <c r="S156" s="43">
        <v>3320.6850757078682</v>
      </c>
      <c r="T156" s="43">
        <v>3497.1973338779308</v>
      </c>
      <c r="U156" s="43">
        <v>2778.8175089101069</v>
      </c>
      <c r="V156" s="23">
        <v>1241.1644853369471</v>
      </c>
      <c r="W156" s="23">
        <v>1583.0786027906076</v>
      </c>
      <c r="X156" s="23">
        <v>1663.5596290754963</v>
      </c>
      <c r="Y156" s="23">
        <v>2741.9508199451602</v>
      </c>
      <c r="Z156" s="23">
        <v>2389.295875034295</v>
      </c>
      <c r="AA156" s="23">
        <v>1256.9038991127484</v>
      </c>
      <c r="AB156" s="23">
        <v>1528.6461955196153</v>
      </c>
      <c r="AC156" s="23">
        <v>1986.8838250001495</v>
      </c>
      <c r="AD156" s="23">
        <v>2059.3153442575135</v>
      </c>
      <c r="AE156" s="23">
        <v>1611.4686575542698</v>
      </c>
      <c r="AF156" s="39">
        <v>1615.9041920259715</v>
      </c>
      <c r="AG156" s="39">
        <v>1965.2622584816399</v>
      </c>
      <c r="AH156" s="39">
        <v>2554.3829597097429</v>
      </c>
      <c r="AI156" s="39">
        <v>2647.5025655009294</v>
      </c>
      <c r="AJ156" s="39">
        <v>2071.7406962446094</v>
      </c>
      <c r="AK156" s="23">
        <v>99.619392399999995</v>
      </c>
      <c r="AL156" s="23">
        <v>101.49118805000001</v>
      </c>
      <c r="AM156" s="23">
        <v>157.13006592000002</v>
      </c>
      <c r="AN156" s="23">
        <v>178.32453918000004</v>
      </c>
      <c r="AO156" s="23">
        <v>0</v>
      </c>
      <c r="AP156" s="39">
        <v>120.92672147550432</v>
      </c>
      <c r="AQ156" s="39">
        <v>121.02050153228764</v>
      </c>
      <c r="AR156" s="39">
        <v>184.9611254666269</v>
      </c>
      <c r="AS156" s="39">
        <v>200.48671290929045</v>
      </c>
      <c r="AT156" s="39">
        <v>0</v>
      </c>
      <c r="AU156" s="23">
        <v>6.3695263899999999</v>
      </c>
      <c r="AV156" s="23">
        <v>6.0267925299999989</v>
      </c>
      <c r="AW156" s="23">
        <v>9.9638595599999995</v>
      </c>
      <c r="AX156" s="23">
        <v>11.43839264</v>
      </c>
      <c r="AY156" s="23">
        <v>0</v>
      </c>
      <c r="AZ156" s="23">
        <v>78.947380070000023</v>
      </c>
      <c r="BA156" s="23">
        <v>79.26290130999999</v>
      </c>
      <c r="BB156" s="23">
        <v>120.86974334999998</v>
      </c>
      <c r="BC156" s="23">
        <v>134.99800110000001</v>
      </c>
      <c r="BD156" s="23">
        <v>0</v>
      </c>
      <c r="BE156" s="39">
        <v>95.833226954571089</v>
      </c>
      <c r="BF156" s="39">
        <v>94.514964833347591</v>
      </c>
      <c r="BG156" s="39">
        <v>142.27833250105425</v>
      </c>
      <c r="BH156" s="39">
        <v>151.775552676708</v>
      </c>
      <c r="BI156" s="39">
        <v>0</v>
      </c>
      <c r="BJ156" s="23">
        <v>48.744103769999995</v>
      </c>
      <c r="BK156" s="23">
        <v>45.718748470000008</v>
      </c>
      <c r="BL156" s="23">
        <v>66.814822860000007</v>
      </c>
      <c r="BM156" s="23">
        <v>85.647186629999979</v>
      </c>
      <c r="BN156" s="23">
        <v>0</v>
      </c>
      <c r="BO156" s="39">
        <v>59.169851553600417</v>
      </c>
      <c r="BP156" s="39">
        <v>54.516120813780432</v>
      </c>
      <c r="BQ156" s="39">
        <v>78.649141790157728</v>
      </c>
      <c r="BR156" s="39">
        <v>96.291418984376378</v>
      </c>
      <c r="BS156" s="39">
        <v>0</v>
      </c>
      <c r="BT156" s="23">
        <v>8.0184029900000002</v>
      </c>
      <c r="BU156" s="23">
        <v>8.3105873300000006</v>
      </c>
      <c r="BV156" s="23">
        <v>8.0792510399999991</v>
      </c>
      <c r="BW156" s="23">
        <v>7.95266172</v>
      </c>
      <c r="BX156" s="23">
        <v>0</v>
      </c>
      <c r="BY156" s="39">
        <v>9.7334380554812654</v>
      </c>
      <c r="BZ156" s="39">
        <v>9.909741584747124</v>
      </c>
      <c r="CA156" s="39">
        <v>9.5102573561360053</v>
      </c>
      <c r="CB156" s="39">
        <v>8.9410185185616005</v>
      </c>
      <c r="CC156" s="39">
        <v>0</v>
      </c>
      <c r="CD156" s="23">
        <v>22.184870490000002</v>
      </c>
      <c r="CE156" s="23">
        <v>25.233562750000001</v>
      </c>
      <c r="CF156" s="23">
        <v>45.975672660000001</v>
      </c>
      <c r="CG156" s="23">
        <v>41.398159799999995</v>
      </c>
      <c r="CH156" s="23">
        <v>0</v>
      </c>
      <c r="CI156" s="39">
        <v>26.92993392232701</v>
      </c>
      <c r="CJ156" s="39">
        <v>30.08909914373055</v>
      </c>
      <c r="CK156" s="39">
        <v>54.118937133319484</v>
      </c>
      <c r="CL156" s="39">
        <v>46.54312309994399</v>
      </c>
      <c r="CM156" s="39">
        <v>0</v>
      </c>
      <c r="CN156" s="23">
        <v>8.0184000299999987</v>
      </c>
      <c r="CO156" s="23">
        <v>8.3096597799999987</v>
      </c>
      <c r="CP156" s="23">
        <v>8.0792464599999985</v>
      </c>
      <c r="CQ156" s="23">
        <v>7.9526580300000003</v>
      </c>
      <c r="CR156" s="23">
        <v>0</v>
      </c>
      <c r="CS156" s="39">
        <v>9.7334344623746709</v>
      </c>
      <c r="CT156" s="39">
        <v>9.9086355521116474</v>
      </c>
      <c r="CU156" s="39">
        <v>9.5102519649210926</v>
      </c>
      <c r="CV156" s="39">
        <v>8.9410143699683999</v>
      </c>
      <c r="CW156" s="39">
        <v>0</v>
      </c>
      <c r="CX156" s="31">
        <v>0</v>
      </c>
      <c r="CY156" s="31">
        <v>0</v>
      </c>
      <c r="CZ156" s="31">
        <v>0</v>
      </c>
      <c r="DA156" s="31">
        <v>0</v>
      </c>
      <c r="DB156" s="31">
        <v>0</v>
      </c>
      <c r="DC156" s="39">
        <v>0</v>
      </c>
      <c r="DD156" s="39">
        <v>0</v>
      </c>
      <c r="DE156" s="39">
        <v>0</v>
      </c>
      <c r="DF156" s="39">
        <v>0</v>
      </c>
      <c r="DG156" s="39">
        <v>0</v>
      </c>
      <c r="DH156" s="39">
        <v>95.833226954571089</v>
      </c>
      <c r="DI156" s="39">
        <v>94.514964833347591</v>
      </c>
      <c r="DJ156" s="39">
        <v>142.27833250105425</v>
      </c>
      <c r="DK156" s="39">
        <v>151.775552676708</v>
      </c>
      <c r="DL156" s="39">
        <v>0</v>
      </c>
      <c r="DM156" s="24">
        <v>1252.57</v>
      </c>
      <c r="DN156" s="24">
        <v>1271.1210000000001</v>
      </c>
      <c r="DO156" s="24">
        <v>1289.7539999999999</v>
      </c>
      <c r="DP156" s="24">
        <v>1310.2360000000001</v>
      </c>
      <c r="DQ156" s="24">
        <v>1341.296</v>
      </c>
      <c r="DR156" s="24">
        <v>1360.596</v>
      </c>
      <c r="DS156" s="24">
        <v>1261.8454999999999</v>
      </c>
      <c r="DT156" s="24">
        <v>1280.4375</v>
      </c>
      <c r="DU156" s="24">
        <v>1299.9950000000001</v>
      </c>
      <c r="DV156" s="24">
        <v>1320.9420000000002</v>
      </c>
      <c r="DW156" s="24">
        <v>0</v>
      </c>
      <c r="DX156" s="24"/>
      <c r="DY156" s="24"/>
      <c r="DZ156" s="24"/>
      <c r="EA156" s="24"/>
      <c r="EB156" s="28"/>
      <c r="EC156" s="28"/>
      <c r="ED156" s="24"/>
      <c r="EE156" s="24"/>
      <c r="EF156" s="24"/>
      <c r="EG156" s="24"/>
      <c r="EH156" s="24"/>
      <c r="EI156" s="24"/>
      <c r="EJ156" s="24"/>
      <c r="EK156" s="24"/>
      <c r="EL156" s="24"/>
      <c r="EM156" s="24"/>
      <c r="EN156" s="24"/>
      <c r="EO156" s="24"/>
      <c r="EP156" s="24"/>
      <c r="EQ156" s="24"/>
      <c r="ER156" s="24"/>
      <c r="ES156" s="24"/>
      <c r="ET156" s="24"/>
      <c r="EU156" s="24"/>
      <c r="EV156">
        <v>30.76</v>
      </c>
      <c r="EW156">
        <v>41.48</v>
      </c>
      <c r="EX156">
        <v>47.34</v>
      </c>
      <c r="EY156">
        <v>49.62</v>
      </c>
      <c r="EZ156">
        <v>50.22</v>
      </c>
      <c r="FA156">
        <v>52.3</v>
      </c>
      <c r="FB156">
        <v>2.6</v>
      </c>
      <c r="FC156">
        <v>0.5</v>
      </c>
      <c r="FD156">
        <v>68</v>
      </c>
      <c r="FE156">
        <v>59</v>
      </c>
      <c r="FF156">
        <v>7.6689999999999996</v>
      </c>
      <c r="FG156">
        <v>17.731000000000002</v>
      </c>
      <c r="FH156" s="22" t="s">
        <v>323</v>
      </c>
      <c r="FI156" s="43">
        <v>2209.2749994068208</v>
      </c>
      <c r="FJ156" s="43">
        <v>2885.6654388935995</v>
      </c>
      <c r="FK156" s="43">
        <v>3013.4301696000002</v>
      </c>
      <c r="FL156" s="43">
        <v>2687.0291999999999</v>
      </c>
      <c r="FM156" s="43">
        <v>2061.1799999999998</v>
      </c>
      <c r="FN156" s="23"/>
      <c r="FO156" s="23"/>
      <c r="FP156" s="23"/>
      <c r="FQ156" s="23"/>
      <c r="FR156" s="23"/>
      <c r="FS156" s="23"/>
      <c r="FT156" s="23"/>
      <c r="FU156" s="23"/>
      <c r="FV156" s="14">
        <v>0</v>
      </c>
      <c r="FW156" s="14">
        <v>0</v>
      </c>
      <c r="FX156" s="14">
        <v>0</v>
      </c>
      <c r="FY156" s="14">
        <v>0</v>
      </c>
      <c r="FZ156" s="102">
        <v>0</v>
      </c>
      <c r="GA156" s="102">
        <v>0</v>
      </c>
      <c r="GB156" s="102">
        <v>0</v>
      </c>
      <c r="GC156" s="102">
        <v>0</v>
      </c>
      <c r="GD156" s="102">
        <v>0</v>
      </c>
      <c r="GE156" s="102">
        <v>0</v>
      </c>
      <c r="GF156" s="102">
        <v>0</v>
      </c>
      <c r="GG156" s="102">
        <v>0</v>
      </c>
    </row>
    <row r="157" spans="1:189" x14ac:dyDescent="0.35">
      <c r="A157" t="e">
        <v>#REF!</v>
      </c>
      <c r="B157" s="22" t="s">
        <v>334</v>
      </c>
      <c r="C157" s="22" t="s">
        <v>234</v>
      </c>
      <c r="D157" s="22" t="s">
        <v>541</v>
      </c>
      <c r="E157" s="22" t="s">
        <v>453</v>
      </c>
      <c r="F157" s="22" t="s">
        <v>335</v>
      </c>
      <c r="G157" s="24">
        <v>914.73698543094395</v>
      </c>
      <c r="H157" s="24">
        <v>936.52626762251305</v>
      </c>
      <c r="I157" s="24">
        <v>909.42104350840702</v>
      </c>
      <c r="J157" s="24">
        <v>971.63609785066603</v>
      </c>
      <c r="K157" s="24">
        <v>1055.8117237475301</v>
      </c>
      <c r="L157" s="24">
        <v>837.06842667611397</v>
      </c>
      <c r="M157" s="24">
        <v>864.19938518882805</v>
      </c>
      <c r="N157" s="24">
        <v>821.05430495471001</v>
      </c>
      <c r="O157" s="24">
        <v>826.38010231618591</v>
      </c>
      <c r="P157" s="24">
        <v>841.65963129807608</v>
      </c>
      <c r="Q157" s="43">
        <v>1076.1541758549215</v>
      </c>
      <c r="R157" s="43">
        <v>1111.0343521558502</v>
      </c>
      <c r="S157" s="43">
        <v>1055.5660573523871</v>
      </c>
      <c r="T157" s="43">
        <v>1062.4130233681378</v>
      </c>
      <c r="U157" s="43">
        <v>1082.0567327650517</v>
      </c>
      <c r="V157" s="23">
        <v>3076.8353148387964</v>
      </c>
      <c r="W157" s="23">
        <v>3076.5898858836058</v>
      </c>
      <c r="X157" s="23">
        <v>2917.7568490893273</v>
      </c>
      <c r="Y157" s="23">
        <v>3044.5736403195674</v>
      </c>
      <c r="Z157" s="23">
        <v>3231.3512999557088</v>
      </c>
      <c r="AA157" s="23">
        <v>2815.587143795497</v>
      </c>
      <c r="AB157" s="23">
        <v>2838.988269499835</v>
      </c>
      <c r="AC157" s="23">
        <v>2634.2438839042948</v>
      </c>
      <c r="AD157" s="23">
        <v>2589.4211649422855</v>
      </c>
      <c r="AE157" s="23">
        <v>2575.9308052215088</v>
      </c>
      <c r="AF157" s="39">
        <v>3619.7827629345675</v>
      </c>
      <c r="AG157" s="39">
        <v>3649.8677814872663</v>
      </c>
      <c r="AH157" s="39">
        <v>3386.6437504287574</v>
      </c>
      <c r="AI157" s="39">
        <v>3329.0186451841632</v>
      </c>
      <c r="AJ157" s="39">
        <v>3311.6751324143088</v>
      </c>
      <c r="AK157" s="23">
        <v>30.3467293</v>
      </c>
      <c r="AL157" s="23">
        <v>31.041469410000008</v>
      </c>
      <c r="AM157" s="23">
        <v>36.329772089999992</v>
      </c>
      <c r="AN157" s="23">
        <v>42.493319260000007</v>
      </c>
      <c r="AO157" s="23">
        <v>0</v>
      </c>
      <c r="AP157" s="39">
        <v>36.837511184756295</v>
      </c>
      <c r="AQ157" s="39">
        <v>37.014584896243768</v>
      </c>
      <c r="AR157" s="39">
        <v>42.764543465116418</v>
      </c>
      <c r="AS157" s="39">
        <v>47.774388977632803</v>
      </c>
      <c r="AT157" s="39">
        <v>0</v>
      </c>
      <c r="AU157" s="23">
        <v>3.3175361199999998</v>
      </c>
      <c r="AV157" s="23">
        <v>3.314532760000001</v>
      </c>
      <c r="AW157" s="23">
        <v>3.9948244099999997</v>
      </c>
      <c r="AX157" s="23">
        <v>4.3733778000000001</v>
      </c>
      <c r="AY157" s="23">
        <v>0</v>
      </c>
      <c r="AZ157" s="23">
        <v>102.07511902000002</v>
      </c>
      <c r="BA157" s="23">
        <v>101.97441101000001</v>
      </c>
      <c r="BB157" s="23">
        <v>116.55925750999999</v>
      </c>
      <c r="BC157" s="23">
        <v>133.15092467999997</v>
      </c>
      <c r="BD157" s="23">
        <v>0</v>
      </c>
      <c r="BE157" s="39">
        <v>123.90769698481414</v>
      </c>
      <c r="BF157" s="39">
        <v>121.59670805912727</v>
      </c>
      <c r="BG157" s="39">
        <v>137.20436840890991</v>
      </c>
      <c r="BH157" s="39">
        <v>149.69892159923037</v>
      </c>
      <c r="BI157" s="39">
        <v>0</v>
      </c>
      <c r="BJ157" s="23">
        <v>65.857857939999988</v>
      </c>
      <c r="BK157" s="23">
        <v>58.590587020000001</v>
      </c>
      <c r="BL157" s="23">
        <v>75.050397820000001</v>
      </c>
      <c r="BM157" s="23">
        <v>36.701673219999996</v>
      </c>
      <c r="BN157" s="23">
        <v>0</v>
      </c>
      <c r="BO157" s="39">
        <v>79.944021462268125</v>
      </c>
      <c r="BP157" s="39">
        <v>69.864806614918152</v>
      </c>
      <c r="BQ157" s="39">
        <v>88.34341134033987</v>
      </c>
      <c r="BR157" s="39">
        <v>41.262957167781593</v>
      </c>
      <c r="BS157" s="39">
        <v>0</v>
      </c>
      <c r="BT157" s="23">
        <v>11.963544640000002</v>
      </c>
      <c r="BU157" s="23">
        <v>11.26593139</v>
      </c>
      <c r="BV157" s="23">
        <v>13.820055129999997</v>
      </c>
      <c r="BW157" s="23">
        <v>13.340857820000002</v>
      </c>
      <c r="BX157" s="23">
        <v>0</v>
      </c>
      <c r="BY157" s="39">
        <v>14.522395646944769</v>
      </c>
      <c r="BZ157" s="39">
        <v>13.433763987218814</v>
      </c>
      <c r="CA157" s="39">
        <v>16.267879325889545</v>
      </c>
      <c r="CB157" s="39">
        <v>14.998859629869601</v>
      </c>
      <c r="CC157" s="39">
        <v>0</v>
      </c>
      <c r="CD157" s="23">
        <v>24.253718789999994</v>
      </c>
      <c r="CE157" s="23">
        <v>32.117892210000001</v>
      </c>
      <c r="CF157" s="23">
        <v>27.688804270000002</v>
      </c>
      <c r="CG157" s="23">
        <v>83.108391080000004</v>
      </c>
      <c r="CH157" s="23">
        <v>0</v>
      </c>
      <c r="CI157" s="39">
        <v>29.441282728236505</v>
      </c>
      <c r="CJ157" s="39">
        <v>38.298136991945029</v>
      </c>
      <c r="CK157" s="39">
        <v>32.593077401315355</v>
      </c>
      <c r="CL157" s="39">
        <v>93.437101923422404</v>
      </c>
      <c r="CM157" s="39">
        <v>0</v>
      </c>
      <c r="CN157" s="23">
        <v>8.7469310100000008</v>
      </c>
      <c r="CO157" s="23">
        <v>8.2368840100000007</v>
      </c>
      <c r="CP157" s="23">
        <v>10.09392791</v>
      </c>
      <c r="CQ157" s="23">
        <v>9.7623015400000011</v>
      </c>
      <c r="CR157" s="23">
        <v>0</v>
      </c>
      <c r="CS157" s="39">
        <v>10.617789012049041</v>
      </c>
      <c r="CT157" s="39">
        <v>9.8218559966249277</v>
      </c>
      <c r="CU157" s="39">
        <v>11.881776130375576</v>
      </c>
      <c r="CV157" s="39">
        <v>10.975560375391201</v>
      </c>
      <c r="CW157" s="39">
        <v>0</v>
      </c>
      <c r="CX157" s="31">
        <v>0.40840177999999999</v>
      </c>
      <c r="CY157" s="31">
        <v>1.4528416900000001</v>
      </c>
      <c r="CZ157" s="31">
        <v>2.7677693400000001</v>
      </c>
      <c r="DA157" s="31">
        <v>0.54818300000000009</v>
      </c>
      <c r="DB157" s="31">
        <v>0</v>
      </c>
      <c r="DC157" s="39">
        <v>1.6876206668987062</v>
      </c>
      <c r="DD157" s="39">
        <v>5.7586098600562403</v>
      </c>
      <c r="DE157" s="39">
        <v>10.578883327423386</v>
      </c>
      <c r="DF157" s="39">
        <v>1.9540744812586004</v>
      </c>
      <c r="DG157" s="39">
        <v>0</v>
      </c>
      <c r="DH157" s="39">
        <v>125.59531765171285</v>
      </c>
      <c r="DI157" s="39">
        <v>127.35531791918351</v>
      </c>
      <c r="DJ157" s="39">
        <v>147.78325173633331</v>
      </c>
      <c r="DK157" s="39">
        <v>151.65299608048898</v>
      </c>
      <c r="DL157" s="39">
        <v>0</v>
      </c>
      <c r="DM157" s="24">
        <v>293.75900000000001</v>
      </c>
      <c r="DN157" s="24">
        <v>300.83699999999999</v>
      </c>
      <c r="DO157" s="24">
        <v>307.97199999999998</v>
      </c>
      <c r="DP157" s="24">
        <v>315.39800000000002</v>
      </c>
      <c r="DQ157" s="24">
        <v>326.74</v>
      </c>
      <c r="DR157" s="24">
        <v>334.50599999999997</v>
      </c>
      <c r="DS157" s="24">
        <v>297.298</v>
      </c>
      <c r="DT157" s="24">
        <v>304.40449999999998</v>
      </c>
      <c r="DU157" s="24">
        <v>311.685</v>
      </c>
      <c r="DV157" s="24">
        <v>319.13650000000001</v>
      </c>
      <c r="DW157" s="24">
        <v>0</v>
      </c>
      <c r="DX157" s="24"/>
      <c r="DY157" s="24"/>
      <c r="DZ157" s="24"/>
      <c r="EA157" s="24">
        <v>5</v>
      </c>
      <c r="EB157" s="28"/>
      <c r="EC157" s="28"/>
      <c r="ED157" s="24"/>
      <c r="EE157" s="24"/>
      <c r="EF157" s="24"/>
      <c r="EG157" s="24">
        <v>0</v>
      </c>
      <c r="EH157" s="24"/>
      <c r="EI157" s="24"/>
      <c r="EJ157" s="24"/>
      <c r="EK157" s="24"/>
      <c r="EL157" s="24"/>
      <c r="EM157" s="24">
        <v>5</v>
      </c>
      <c r="EN157" s="24"/>
      <c r="EO157" s="24"/>
      <c r="EP157" s="24"/>
      <c r="EQ157" s="24"/>
      <c r="ER157" s="24"/>
      <c r="ES157" s="24">
        <v>0</v>
      </c>
      <c r="ET157" s="24"/>
      <c r="EU157" s="24"/>
      <c r="EV157">
        <v>30.86</v>
      </c>
      <c r="EW157">
        <v>37.770000000000003</v>
      </c>
      <c r="EX157">
        <v>44.93</v>
      </c>
      <c r="EY157">
        <v>44.24</v>
      </c>
      <c r="EZ157">
        <v>46.37</v>
      </c>
      <c r="FA157">
        <v>46.99</v>
      </c>
      <c r="FB157">
        <v>0</v>
      </c>
      <c r="FC157">
        <v>0</v>
      </c>
      <c r="FD157">
        <v>54</v>
      </c>
      <c r="FE157">
        <v>16.8</v>
      </c>
      <c r="FF157">
        <v>1.577</v>
      </c>
      <c r="FG157">
        <v>13.994999999999999</v>
      </c>
      <c r="FH157" s="22" t="s">
        <v>335</v>
      </c>
      <c r="FI157" s="43">
        <v>3787.3285704116934</v>
      </c>
      <c r="FJ157" s="43">
        <v>4280.8012089371996</v>
      </c>
      <c r="FK157" s="43">
        <v>3825.6437700000001</v>
      </c>
      <c r="FL157" s="43">
        <v>3845.0375999999997</v>
      </c>
      <c r="FM157" s="43">
        <v>3799.6499999999996</v>
      </c>
      <c r="FN157" s="23"/>
      <c r="FO157" s="23"/>
      <c r="FP157" s="23"/>
      <c r="FQ157" s="23"/>
      <c r="FR157" s="23"/>
      <c r="FS157" s="23"/>
      <c r="FT157" s="23"/>
      <c r="FU157" s="23"/>
      <c r="FV157" s="14">
        <v>0</v>
      </c>
      <c r="FW157" s="14">
        <v>0</v>
      </c>
      <c r="FX157" s="14">
        <v>0</v>
      </c>
      <c r="FY157" s="14">
        <v>0</v>
      </c>
      <c r="FZ157" s="102">
        <v>0</v>
      </c>
      <c r="GA157" s="102">
        <v>0</v>
      </c>
      <c r="GB157" s="102">
        <v>0</v>
      </c>
      <c r="GC157" s="102">
        <v>0</v>
      </c>
      <c r="GD157" s="102">
        <v>0</v>
      </c>
      <c r="GE157" s="102">
        <v>0</v>
      </c>
      <c r="GF157" s="102">
        <v>0</v>
      </c>
      <c r="GG157" s="102">
        <v>0</v>
      </c>
    </row>
    <row r="158" spans="1:189" x14ac:dyDescent="0.35">
      <c r="A158" t="e">
        <v>#REF!</v>
      </c>
      <c r="B158" s="22" t="s">
        <v>389</v>
      </c>
      <c r="C158" s="22" t="s">
        <v>234</v>
      </c>
      <c r="D158" s="22" t="s">
        <v>541</v>
      </c>
      <c r="E158" s="22" t="s">
        <v>458</v>
      </c>
      <c r="F158" s="22" t="s">
        <v>390</v>
      </c>
      <c r="G158" s="24">
        <v>1042271.53298863</v>
      </c>
      <c r="H158" s="24">
        <v>1119099.8713501999</v>
      </c>
      <c r="I158" s="24">
        <v>1059054.84269848</v>
      </c>
      <c r="J158" s="24">
        <v>1186505.45573654</v>
      </c>
      <c r="K158" s="24">
        <v>1319100.22040772</v>
      </c>
      <c r="L158" s="24">
        <v>999178.58630902099</v>
      </c>
      <c r="M158" s="24">
        <v>1049330.23399745</v>
      </c>
      <c r="N158" s="24">
        <v>1027656.1938853801</v>
      </c>
      <c r="O158" s="24">
        <v>1065710.87162366</v>
      </c>
      <c r="P158" s="24">
        <v>1122285.14572706</v>
      </c>
      <c r="Q158" s="43">
        <v>1284566.6779608727</v>
      </c>
      <c r="R158" s="43">
        <v>1349042.7749750903</v>
      </c>
      <c r="S158" s="43">
        <v>1321178.1368751084</v>
      </c>
      <c r="T158" s="43">
        <v>1370102.0946469728</v>
      </c>
      <c r="U158" s="43">
        <v>1442835.2660127736</v>
      </c>
      <c r="V158" s="23">
        <v>3902.6616755589976</v>
      </c>
      <c r="W158" s="23">
        <v>4151.2275544079594</v>
      </c>
      <c r="X158" s="23">
        <v>3895.618152002246</v>
      </c>
      <c r="Y158" s="23">
        <v>4334.2159826606003</v>
      </c>
      <c r="Z158" s="23">
        <v>4787.9993077192148</v>
      </c>
      <c r="AA158" s="23">
        <v>3741.3052668204891</v>
      </c>
      <c r="AB158" s="23">
        <v>3892.4216618736887</v>
      </c>
      <c r="AC158" s="23">
        <v>3780.1216344158538</v>
      </c>
      <c r="AD158" s="23">
        <v>3892.9623714364634</v>
      </c>
      <c r="AE158" s="23">
        <v>4073.6104942381498</v>
      </c>
      <c r="AF158" s="39">
        <v>4809.9070013003156</v>
      </c>
      <c r="AG158" s="39">
        <v>5004.1856700375929</v>
      </c>
      <c r="AH158" s="39">
        <v>4859.8102048474184</v>
      </c>
      <c r="AI158" s="39">
        <v>5004.8808185288763</v>
      </c>
      <c r="AJ158" s="39">
        <v>5237.1261470085856</v>
      </c>
      <c r="AK158" s="23">
        <v>29887.951591600002</v>
      </c>
      <c r="AL158" s="23">
        <v>32214.734090980004</v>
      </c>
      <c r="AM158" s="23">
        <v>36226.802457189995</v>
      </c>
      <c r="AN158" s="23">
        <v>43976.196184709996</v>
      </c>
      <c r="AO158" s="23">
        <v>0</v>
      </c>
      <c r="AP158" s="39">
        <v>36280.606722419332</v>
      </c>
      <c r="AQ158" s="39">
        <v>38413.613549375375</v>
      </c>
      <c r="AR158" s="39">
        <v>42643.335731498337</v>
      </c>
      <c r="AS158" s="39">
        <v>49441.557846545751</v>
      </c>
      <c r="AT158" s="39">
        <v>0</v>
      </c>
      <c r="AU158" s="23">
        <v>2.8675782700000001</v>
      </c>
      <c r="AV158" s="23">
        <v>2.8786289700000003</v>
      </c>
      <c r="AW158" s="23">
        <v>3.4206728900000001</v>
      </c>
      <c r="AX158" s="23">
        <v>3.7063624899999992</v>
      </c>
      <c r="AY158" s="23">
        <v>0</v>
      </c>
      <c r="AZ158" s="23">
        <v>111.91187285999997</v>
      </c>
      <c r="BA158" s="23">
        <v>119.4984436</v>
      </c>
      <c r="BB158" s="23">
        <v>133.25634765999999</v>
      </c>
      <c r="BC158" s="23">
        <v>160.64176940999999</v>
      </c>
      <c r="BD158" s="23">
        <v>0</v>
      </c>
      <c r="BE158" s="39">
        <v>135.84840815735862</v>
      </c>
      <c r="BF158" s="39">
        <v>142.49278045375868</v>
      </c>
      <c r="BG158" s="39">
        <v>156.85886653490246</v>
      </c>
      <c r="BH158" s="39">
        <v>180.60632851227479</v>
      </c>
      <c r="BI158" s="39">
        <v>0</v>
      </c>
      <c r="BJ158" s="23">
        <v>54.475459870000009</v>
      </c>
      <c r="BK158" s="23">
        <v>58.030700660000015</v>
      </c>
      <c r="BL158" s="23">
        <v>73.520281289999986</v>
      </c>
      <c r="BM158" s="23">
        <v>95.440282150000002</v>
      </c>
      <c r="BN158" s="23">
        <v>0</v>
      </c>
      <c r="BO158" s="39">
        <v>66.127072292297015</v>
      </c>
      <c r="BP158" s="39">
        <v>69.197184830306625</v>
      </c>
      <c r="BQ158" s="39">
        <v>86.542278795611082</v>
      </c>
      <c r="BR158" s="39">
        <v>107.301600415602</v>
      </c>
      <c r="BS158" s="39">
        <v>0</v>
      </c>
      <c r="BT158" s="23">
        <v>56.983196699999986</v>
      </c>
      <c r="BU158" s="23">
        <v>60.79157043</v>
      </c>
      <c r="BV158" s="23">
        <v>59.067020189999994</v>
      </c>
      <c r="BW158" s="23">
        <v>61.918256470000003</v>
      </c>
      <c r="BX158" s="23">
        <v>0</v>
      </c>
      <c r="BY158" s="39">
        <v>69.171182338236946</v>
      </c>
      <c r="BZ158" s="39">
        <v>72.489311473519464</v>
      </c>
      <c r="CA158" s="39">
        <v>69.529039323796212</v>
      </c>
      <c r="CB158" s="39">
        <v>69.613457384091603</v>
      </c>
      <c r="CC158" s="39">
        <v>0</v>
      </c>
      <c r="CD158" s="23">
        <v>0.45321907999999994</v>
      </c>
      <c r="CE158" s="23">
        <v>0.67617366999999984</v>
      </c>
      <c r="CF158" s="23">
        <v>0.66905388999999982</v>
      </c>
      <c r="CG158" s="23">
        <v>3.283228760000001</v>
      </c>
      <c r="CH158" s="23">
        <v>0</v>
      </c>
      <c r="CI158" s="39">
        <v>0.55015691357041752</v>
      </c>
      <c r="CJ158" s="39">
        <v>0.80628553314415097</v>
      </c>
      <c r="CK158" s="39">
        <v>0.78755749109931217</v>
      </c>
      <c r="CL158" s="39">
        <v>3.6912684302928009</v>
      </c>
      <c r="CM158" s="39">
        <v>0</v>
      </c>
      <c r="CN158" s="23">
        <v>39.886507260000009</v>
      </c>
      <c r="CO158" s="23">
        <v>41.913705880000009</v>
      </c>
      <c r="CP158" s="23">
        <v>42.24020488</v>
      </c>
      <c r="CQ158" s="23">
        <v>44.156155090000006</v>
      </c>
      <c r="CR158" s="23">
        <v>0</v>
      </c>
      <c r="CS158" s="39">
        <v>48.417727089657518</v>
      </c>
      <c r="CT158" s="39">
        <v>49.978897716474158</v>
      </c>
      <c r="CU158" s="39">
        <v>49.721838966983263</v>
      </c>
      <c r="CV158" s="39">
        <v>49.643882044585204</v>
      </c>
      <c r="CW158" s="39">
        <v>0</v>
      </c>
      <c r="CX158" s="31">
        <v>2144.0610042599997</v>
      </c>
      <c r="CY158" s="31">
        <v>2402.2261323499997</v>
      </c>
      <c r="CZ158" s="31">
        <v>0</v>
      </c>
      <c r="DA158" s="31">
        <v>0</v>
      </c>
      <c r="DB158" s="31">
        <v>0</v>
      </c>
      <c r="DC158" s="39">
        <v>9.7919845470873756</v>
      </c>
      <c r="DD158" s="39">
        <v>10.674787356801092</v>
      </c>
      <c r="DE158" s="39">
        <v>0</v>
      </c>
      <c r="DF158" s="39">
        <v>0</v>
      </c>
      <c r="DG158" s="39">
        <v>0</v>
      </c>
      <c r="DH158" s="39">
        <v>145.64039270444599</v>
      </c>
      <c r="DI158" s="39">
        <v>153.16756781055977</v>
      </c>
      <c r="DJ158" s="39">
        <v>156.85886653490246</v>
      </c>
      <c r="DK158" s="39">
        <v>180.60632851227479</v>
      </c>
      <c r="DL158" s="39">
        <v>0</v>
      </c>
      <c r="DM158" s="24">
        <v>265793.777</v>
      </c>
      <c r="DN158" s="24">
        <v>268339.908</v>
      </c>
      <c r="DO158" s="24">
        <v>270825.848</v>
      </c>
      <c r="DP158" s="24">
        <v>272890.09299999999</v>
      </c>
      <c r="DQ158" s="24">
        <v>275501.33899999998</v>
      </c>
      <c r="DR158" s="24">
        <v>277534.12300000002</v>
      </c>
      <c r="DS158" s="24">
        <v>267066.84249999997</v>
      </c>
      <c r="DT158" s="24">
        <v>269582.87800000003</v>
      </c>
      <c r="DU158" s="24">
        <v>271857.9705</v>
      </c>
      <c r="DV158" s="24">
        <v>273753.19099999999</v>
      </c>
      <c r="DW158" s="24">
        <v>0</v>
      </c>
      <c r="DX158" s="24">
        <v>13982</v>
      </c>
      <c r="DY158" s="24">
        <v>13630</v>
      </c>
      <c r="DZ158" s="24">
        <v>13711</v>
      </c>
      <c r="EA158" s="24">
        <v>13098</v>
      </c>
      <c r="EB158" s="28">
        <v>12674</v>
      </c>
      <c r="EC158" s="28">
        <v>12157</v>
      </c>
      <c r="ED158" s="24">
        <v>10786</v>
      </c>
      <c r="EE158" s="24">
        <v>10287</v>
      </c>
      <c r="EF158" s="24">
        <v>10114</v>
      </c>
      <c r="EG158" s="24">
        <v>9982</v>
      </c>
      <c r="EH158" s="24">
        <v>9785</v>
      </c>
      <c r="EI158" s="24">
        <v>9227</v>
      </c>
      <c r="EJ158" s="24">
        <v>3196</v>
      </c>
      <c r="EK158" s="24">
        <v>3343</v>
      </c>
      <c r="EL158" s="24">
        <v>3597</v>
      </c>
      <c r="EM158" s="24">
        <v>3116</v>
      </c>
      <c r="EN158" s="24">
        <v>2889</v>
      </c>
      <c r="EO158" s="24">
        <v>2930</v>
      </c>
      <c r="EP158" s="24">
        <v>0</v>
      </c>
      <c r="EQ158" s="24">
        <v>0</v>
      </c>
      <c r="ER158" s="24">
        <v>0</v>
      </c>
      <c r="ES158" s="24">
        <v>0</v>
      </c>
      <c r="ET158" s="24">
        <v>0</v>
      </c>
      <c r="EU158" s="24">
        <v>0</v>
      </c>
      <c r="EV158">
        <v>33.549999999999997</v>
      </c>
      <c r="EW158">
        <v>41.68</v>
      </c>
      <c r="EX158">
        <v>50.19</v>
      </c>
      <c r="EY158">
        <v>54.21</v>
      </c>
      <c r="EZ158">
        <v>55.88</v>
      </c>
      <c r="FA158">
        <v>54.78</v>
      </c>
      <c r="FB158">
        <v>2</v>
      </c>
      <c r="FC158">
        <v>0.4</v>
      </c>
      <c r="FD158">
        <v>72</v>
      </c>
      <c r="FE158">
        <v>13.56</v>
      </c>
      <c r="FF158">
        <v>6.95</v>
      </c>
      <c r="FG158">
        <v>11.162000000000001</v>
      </c>
      <c r="FH158" s="22" t="s">
        <v>390</v>
      </c>
      <c r="FI158" s="43">
        <v>4673.4663448990441</v>
      </c>
      <c r="FJ158" s="43">
        <v>4853.1646017755993</v>
      </c>
      <c r="FK158" s="43">
        <v>4590.772524</v>
      </c>
      <c r="FL158" s="43">
        <v>4688.2475999999997</v>
      </c>
      <c r="FM158" s="43">
        <v>4767.78</v>
      </c>
      <c r="FN158" s="23"/>
      <c r="FO158" s="23"/>
      <c r="FP158" s="23"/>
      <c r="FQ158" s="23"/>
      <c r="FR158" s="23"/>
      <c r="FS158" s="23"/>
      <c r="FT158" s="23"/>
      <c r="FU158" s="23"/>
      <c r="FV158" s="14">
        <v>0</v>
      </c>
      <c r="FW158" s="14">
        <v>0</v>
      </c>
      <c r="FX158" s="14">
        <v>0</v>
      </c>
      <c r="FY158" s="14">
        <v>0</v>
      </c>
      <c r="FZ158" s="102">
        <v>0</v>
      </c>
      <c r="GA158" s="102">
        <v>0</v>
      </c>
      <c r="GB158" s="102">
        <v>0</v>
      </c>
      <c r="GC158" s="102">
        <v>0</v>
      </c>
      <c r="GD158" s="102">
        <v>0</v>
      </c>
      <c r="GE158" s="102">
        <v>0</v>
      </c>
      <c r="GF158" s="102">
        <v>0</v>
      </c>
      <c r="GG158" s="102">
        <v>0</v>
      </c>
    </row>
    <row r="159" spans="1:189" x14ac:dyDescent="0.35">
      <c r="A159" t="e">
        <v>#REF!</v>
      </c>
      <c r="B159" s="22" t="s">
        <v>429</v>
      </c>
      <c r="C159" s="22" t="s">
        <v>234</v>
      </c>
      <c r="D159" s="22" t="s">
        <v>536</v>
      </c>
      <c r="E159" s="22" t="s">
        <v>458</v>
      </c>
      <c r="F159" s="22" t="s">
        <v>430</v>
      </c>
      <c r="G159" s="24">
        <v>26020.85</v>
      </c>
      <c r="H159" s="24">
        <v>26881.14</v>
      </c>
      <c r="I159" s="24">
        <v>24930.080000000002</v>
      </c>
      <c r="J159" s="24">
        <v>29451.24</v>
      </c>
      <c r="K159" s="24">
        <v>32488.720000000001</v>
      </c>
      <c r="L159" s="24">
        <v>25177.7968532347</v>
      </c>
      <c r="M159" s="24">
        <v>25772.908394958697</v>
      </c>
      <c r="N159" s="24">
        <v>23758.684707484499</v>
      </c>
      <c r="O159" s="24">
        <v>26413.797809927699</v>
      </c>
      <c r="P159" s="24">
        <v>27100.4649968341</v>
      </c>
      <c r="Q159" s="43">
        <v>32369.147322909765</v>
      </c>
      <c r="R159" s="43">
        <v>33134.236233584379</v>
      </c>
      <c r="S159" s="43">
        <v>30544.704525897629</v>
      </c>
      <c r="T159" s="43">
        <v>33958.178217537585</v>
      </c>
      <c r="U159" s="43">
        <v>34840.973144526033</v>
      </c>
      <c r="V159" s="23">
        <v>4145.8623510318594</v>
      </c>
      <c r="W159" s="23">
        <v>4280.2884040471854</v>
      </c>
      <c r="X159" s="23">
        <v>3961.7266334759902</v>
      </c>
      <c r="Y159" s="23">
        <v>4664.3112226838475</v>
      </c>
      <c r="Z159" s="23">
        <v>5127.3216682301218</v>
      </c>
      <c r="AA159" s="23">
        <v>4011.5399787383631</v>
      </c>
      <c r="AB159" s="23">
        <v>4103.8245008028734</v>
      </c>
      <c r="AC159" s="23">
        <v>3775.5760904898862</v>
      </c>
      <c r="AD159" s="23">
        <v>4183.2592976916412</v>
      </c>
      <c r="AE159" s="23">
        <v>4276.9552446935322</v>
      </c>
      <c r="AF159" s="39">
        <v>5157.3268829056415</v>
      </c>
      <c r="AG159" s="39">
        <v>5275.9699598890302</v>
      </c>
      <c r="AH159" s="39">
        <v>4853.9663503648335</v>
      </c>
      <c r="AI159" s="39">
        <v>5378.093138419943</v>
      </c>
      <c r="AJ159" s="39">
        <v>5498.5507753507181</v>
      </c>
      <c r="AK159" s="23">
        <v>2165.6633300799999</v>
      </c>
      <c r="AL159" s="23">
        <v>2367.8024902299999</v>
      </c>
      <c r="AM159" s="23">
        <v>2230.69140625</v>
      </c>
      <c r="AN159" s="23">
        <v>2792.2116699199996</v>
      </c>
      <c r="AO159" s="23">
        <v>0</v>
      </c>
      <c r="AP159" s="39">
        <v>2628.8713474054207</v>
      </c>
      <c r="AQ159" s="39">
        <v>2823.4238893317811</v>
      </c>
      <c r="AR159" s="39">
        <v>2625.7940557270313</v>
      </c>
      <c r="AS159" s="39">
        <v>3139.2277362576569</v>
      </c>
      <c r="AT159" s="39">
        <v>0</v>
      </c>
      <c r="AU159" s="23">
        <v>8.3227519999999977</v>
      </c>
      <c r="AV159" s="23">
        <v>8.8084611900000009</v>
      </c>
      <c r="AW159" s="23">
        <v>9.0815105400000018</v>
      </c>
      <c r="AX159" s="23">
        <v>9.716433529999998</v>
      </c>
      <c r="AY159" s="23">
        <v>0</v>
      </c>
      <c r="AZ159" s="23">
        <v>345.05181885000007</v>
      </c>
      <c r="BA159" s="23">
        <v>377.02557373000002</v>
      </c>
      <c r="BB159" s="23">
        <v>354.48699951000003</v>
      </c>
      <c r="BC159" s="23">
        <v>442.21374511999994</v>
      </c>
      <c r="BD159" s="23">
        <v>0</v>
      </c>
      <c r="BE159" s="39">
        <v>418.85404224459143</v>
      </c>
      <c r="BF159" s="39">
        <v>449.57424284780649</v>
      </c>
      <c r="BG159" s="39">
        <v>417.27414806813067</v>
      </c>
      <c r="BH159" s="39">
        <v>497.17206936351351</v>
      </c>
      <c r="BI159" s="39">
        <v>0</v>
      </c>
      <c r="BJ159" s="23">
        <v>188.38395000999998</v>
      </c>
      <c r="BK159" s="23">
        <v>201.80905361999999</v>
      </c>
      <c r="BL159" s="23">
        <v>229.55981856</v>
      </c>
      <c r="BM159" s="23">
        <v>291.41321763999997</v>
      </c>
      <c r="BN159" s="23">
        <v>0</v>
      </c>
      <c r="BO159" s="39">
        <v>228.67689617944907</v>
      </c>
      <c r="BP159" s="39">
        <v>240.64190549052034</v>
      </c>
      <c r="BQ159" s="39">
        <v>270.21971991273671</v>
      </c>
      <c r="BR159" s="39">
        <v>327.63005232829914</v>
      </c>
      <c r="BS159" s="39">
        <v>0</v>
      </c>
      <c r="BT159" s="23">
        <v>156.06621602000001</v>
      </c>
      <c r="BU159" s="23">
        <v>175.20583897999998</v>
      </c>
      <c r="BV159" s="23">
        <v>123.95282271000001</v>
      </c>
      <c r="BW159" s="23">
        <v>149.63733620999997</v>
      </c>
      <c r="BX159" s="23">
        <v>0</v>
      </c>
      <c r="BY159" s="39">
        <v>189.44680731044522</v>
      </c>
      <c r="BZ159" s="39">
        <v>208.91960092435659</v>
      </c>
      <c r="CA159" s="39">
        <v>145.90749045366954</v>
      </c>
      <c r="CB159" s="39">
        <v>168.23426435417875</v>
      </c>
      <c r="CC159" s="39">
        <v>0</v>
      </c>
      <c r="CD159" s="23">
        <v>0.60164401000000001</v>
      </c>
      <c r="CE159" s="23">
        <v>1.0688399999999997E-2</v>
      </c>
      <c r="CF159" s="23">
        <v>0.97436636999999993</v>
      </c>
      <c r="CG159" s="23">
        <v>1.1631921999999999</v>
      </c>
      <c r="CH159" s="23">
        <v>0</v>
      </c>
      <c r="CI159" s="39">
        <v>0.73032806034937769</v>
      </c>
      <c r="CJ159" s="39">
        <v>1.2745101850029066E-2</v>
      </c>
      <c r="CK159" s="39">
        <v>1.1469472717193891</v>
      </c>
      <c r="CL159" s="39">
        <v>1.3077537266159998</v>
      </c>
      <c r="CM159" s="39">
        <v>0</v>
      </c>
      <c r="CN159" s="23">
        <v>129.76972601000003</v>
      </c>
      <c r="CO159" s="23">
        <v>142.02957860999999</v>
      </c>
      <c r="CP159" s="23">
        <v>97.204864060000006</v>
      </c>
      <c r="CQ159" s="23">
        <v>118.24239812</v>
      </c>
      <c r="CR159" s="23">
        <v>0</v>
      </c>
      <c r="CS159" s="39">
        <v>157.52583041415721</v>
      </c>
      <c r="CT159" s="39">
        <v>169.35944061797463</v>
      </c>
      <c r="CU159" s="39">
        <v>114.42190233994951</v>
      </c>
      <c r="CV159" s="39">
        <v>132.9375633583536</v>
      </c>
      <c r="CW159" s="39">
        <v>0</v>
      </c>
      <c r="CX159" s="31">
        <v>90.907817170000015</v>
      </c>
      <c r="CY159" s="31">
        <v>54.631522290000007</v>
      </c>
      <c r="CZ159" s="31">
        <v>106.26837767000002</v>
      </c>
      <c r="DA159" s="31">
        <v>83.248594179999984</v>
      </c>
      <c r="DB159" s="31">
        <v>0</v>
      </c>
      <c r="DC159" s="39">
        <v>17.59107399046415</v>
      </c>
      <c r="DD159" s="39">
        <v>10.374042419561912</v>
      </c>
      <c r="DE159" s="39">
        <v>19.915986218938642</v>
      </c>
      <c r="DF159" s="39">
        <v>14.845608000693211</v>
      </c>
      <c r="DG159" s="39">
        <v>0</v>
      </c>
      <c r="DH159" s="39">
        <v>436.44511623505559</v>
      </c>
      <c r="DI159" s="39">
        <v>459.94828526736842</v>
      </c>
      <c r="DJ159" s="39">
        <v>437.19013428706933</v>
      </c>
      <c r="DK159" s="39">
        <v>512.01767736420675</v>
      </c>
      <c r="DL159" s="39">
        <v>0</v>
      </c>
      <c r="DM159" s="24">
        <v>6273.1729999999998</v>
      </c>
      <c r="DN159" s="24">
        <v>6279.5119999999997</v>
      </c>
      <c r="DO159" s="24">
        <v>6280.9219999999996</v>
      </c>
      <c r="DP159" s="24">
        <v>6304.54</v>
      </c>
      <c r="DQ159" s="24">
        <v>6336.3919999999998</v>
      </c>
      <c r="DR159" s="24">
        <v>6364.942</v>
      </c>
      <c r="DS159" s="24">
        <v>6276.3425000000007</v>
      </c>
      <c r="DT159" s="24">
        <v>6280.2169999999996</v>
      </c>
      <c r="DU159" s="24">
        <v>6292.7309999999998</v>
      </c>
      <c r="DV159" s="24">
        <v>6314.1675000000005</v>
      </c>
      <c r="DW159" s="24">
        <v>0</v>
      </c>
      <c r="DX159" s="24">
        <v>60</v>
      </c>
      <c r="DY159" s="24">
        <v>77</v>
      </c>
      <c r="DZ159" s="24">
        <v>101</v>
      </c>
      <c r="EA159" s="24">
        <v>164</v>
      </c>
      <c r="EB159" s="28">
        <v>158</v>
      </c>
      <c r="EC159" s="28">
        <v>264</v>
      </c>
      <c r="ED159" s="24">
        <v>44</v>
      </c>
      <c r="EE159" s="24">
        <v>48</v>
      </c>
      <c r="EF159" s="24">
        <v>48</v>
      </c>
      <c r="EG159" s="24">
        <v>98</v>
      </c>
      <c r="EH159" s="24">
        <v>104</v>
      </c>
      <c r="EI159" s="24">
        <v>106</v>
      </c>
      <c r="EJ159" s="24">
        <v>16</v>
      </c>
      <c r="EK159" s="24">
        <v>29</v>
      </c>
      <c r="EL159" s="24">
        <v>53</v>
      </c>
      <c r="EM159" s="24">
        <v>66</v>
      </c>
      <c r="EN159" s="24">
        <v>54</v>
      </c>
      <c r="EO159" s="24">
        <v>158</v>
      </c>
      <c r="EP159" s="24">
        <v>0</v>
      </c>
      <c r="EQ159" s="24">
        <v>0</v>
      </c>
      <c r="ER159" s="24">
        <v>0</v>
      </c>
      <c r="ES159" s="24">
        <v>0</v>
      </c>
      <c r="ET159" s="24">
        <v>0</v>
      </c>
      <c r="EU159" s="24">
        <v>0</v>
      </c>
      <c r="EV159">
        <v>64.98</v>
      </c>
      <c r="EW159">
        <v>73.33</v>
      </c>
      <c r="EX159">
        <v>76.819999999999993</v>
      </c>
      <c r="EY159">
        <v>77.959999999999994</v>
      </c>
      <c r="EZ159">
        <v>77.81</v>
      </c>
      <c r="FA159">
        <v>78.040000000000006</v>
      </c>
      <c r="FB159">
        <v>4.0999999999999996</v>
      </c>
      <c r="FC159">
        <v>1.4</v>
      </c>
      <c r="FD159">
        <v>92</v>
      </c>
      <c r="FE159">
        <v>11.63</v>
      </c>
      <c r="FF159">
        <v>29.13</v>
      </c>
      <c r="FG159">
        <v>26.353000000000002</v>
      </c>
      <c r="FH159" s="22" t="s">
        <v>430</v>
      </c>
      <c r="FI159" s="43">
        <v>4734.1607130146167</v>
      </c>
      <c r="FJ159" s="43">
        <v>4877.0130764771993</v>
      </c>
      <c r="FK159" s="43">
        <v>4449.5179847999998</v>
      </c>
      <c r="FL159" s="43">
        <v>4901.8607999999995</v>
      </c>
      <c r="FM159" s="43">
        <v>4913.5199999999995</v>
      </c>
      <c r="FN159" s="23"/>
      <c r="FO159" s="23"/>
      <c r="FP159" s="23"/>
      <c r="FQ159" s="23"/>
      <c r="FR159" s="23"/>
      <c r="FS159" s="23"/>
      <c r="FT159" s="23"/>
      <c r="FU159" s="23"/>
      <c r="FV159" s="14">
        <v>0</v>
      </c>
      <c r="FW159" s="14">
        <v>0</v>
      </c>
      <c r="FX159" s="14">
        <v>0</v>
      </c>
      <c r="FY159" s="14">
        <v>0</v>
      </c>
      <c r="FZ159" s="102">
        <v>0</v>
      </c>
      <c r="GA159" s="102">
        <v>0</v>
      </c>
      <c r="GB159" s="102">
        <v>0</v>
      </c>
      <c r="GC159" s="102">
        <v>0</v>
      </c>
      <c r="GD159" s="102">
        <v>0</v>
      </c>
      <c r="GE159" s="102">
        <v>0</v>
      </c>
      <c r="GF159" s="102">
        <v>0</v>
      </c>
      <c r="GG159" s="102">
        <v>0</v>
      </c>
    </row>
    <row r="160" spans="1:189" x14ac:dyDescent="0.35">
      <c r="A160" t="e">
        <v>#REF!</v>
      </c>
      <c r="B160" s="22" t="s">
        <v>425</v>
      </c>
      <c r="C160" s="22" t="s">
        <v>234</v>
      </c>
      <c r="D160" s="22" t="s">
        <v>540</v>
      </c>
      <c r="F160" s="22" t="s">
        <v>426</v>
      </c>
      <c r="G160" s="24">
        <v>16276.6</v>
      </c>
      <c r="H160" s="24">
        <v>17133.5</v>
      </c>
      <c r="I160" s="24">
        <v>15531.7</v>
      </c>
      <c r="J160" s="24">
        <v>18109</v>
      </c>
      <c r="K160" s="24">
        <v>19111.900000000001</v>
      </c>
      <c r="L160" s="24">
        <v>15616.2</v>
      </c>
      <c r="M160" s="24">
        <v>15829</v>
      </c>
      <c r="N160" s="24">
        <v>14037.4</v>
      </c>
      <c r="O160" s="24">
        <v>15021.7</v>
      </c>
      <c r="P160" s="24">
        <v>15612.5</v>
      </c>
      <c r="Q160" s="43">
        <v>20076.541302265767</v>
      </c>
      <c r="R160" s="43">
        <v>20350.121814113856</v>
      </c>
      <c r="S160" s="43">
        <v>18046.800173949196</v>
      </c>
      <c r="T160" s="43">
        <v>19312.238603517224</v>
      </c>
      <c r="U160" s="43">
        <v>20071.784498253368</v>
      </c>
      <c r="V160" s="23">
        <v>3562.3309427025574</v>
      </c>
      <c r="W160" s="23">
        <v>3656.8582713701089</v>
      </c>
      <c r="X160" s="23">
        <v>3233.5686383585844</v>
      </c>
      <c r="Y160" s="23">
        <v>3678.6356566219401</v>
      </c>
      <c r="Z160" s="23">
        <v>3789.3279657515291</v>
      </c>
      <c r="AA160" s="23">
        <v>3417.7944083796169</v>
      </c>
      <c r="AB160" s="23">
        <v>3378.4346209191031</v>
      </c>
      <c r="AC160" s="23">
        <v>2922.4680108484449</v>
      </c>
      <c r="AD160" s="23">
        <v>3051.4860700799491</v>
      </c>
      <c r="AE160" s="23">
        <v>3095.4998124360081</v>
      </c>
      <c r="AF160" s="39">
        <v>4393.9940960340136</v>
      </c>
      <c r="AG160" s="39">
        <v>4343.3922595693548</v>
      </c>
      <c r="AH160" s="39">
        <v>3757.1912324604755</v>
      </c>
      <c r="AI160" s="39">
        <v>3923.0597788993955</v>
      </c>
      <c r="AJ160" s="39">
        <v>3979.6448454507145</v>
      </c>
      <c r="AP160" s="39">
        <v>0</v>
      </c>
      <c r="AQ160" s="39">
        <v>0</v>
      </c>
      <c r="AR160" s="39">
        <v>0</v>
      </c>
      <c r="AS160" s="39">
        <v>0</v>
      </c>
      <c r="AT160" s="39">
        <v>0</v>
      </c>
      <c r="AZ160" s="23"/>
      <c r="BA160" s="23"/>
      <c r="BB160" s="23"/>
      <c r="BC160" s="23"/>
      <c r="BD160" s="23"/>
      <c r="BE160" s="39">
        <v>0</v>
      </c>
      <c r="BF160" s="39">
        <v>0</v>
      </c>
      <c r="BG160" s="39">
        <v>0</v>
      </c>
      <c r="BH160" s="39">
        <v>0</v>
      </c>
      <c r="BI160" s="39">
        <v>0</v>
      </c>
      <c r="BJ160" s="23"/>
      <c r="BK160" s="23"/>
      <c r="BL160" s="23"/>
      <c r="BM160" s="23"/>
      <c r="BN160" s="23"/>
      <c r="BO160" s="39">
        <v>0</v>
      </c>
      <c r="BP160" s="39">
        <v>0</v>
      </c>
      <c r="BQ160" s="39">
        <v>0</v>
      </c>
      <c r="BR160" s="39">
        <v>0</v>
      </c>
      <c r="BS160" s="39">
        <v>0</v>
      </c>
      <c r="BT160" s="23"/>
      <c r="BU160" s="23"/>
      <c r="BV160" s="23"/>
      <c r="BW160" s="23"/>
      <c r="BX160" s="23"/>
      <c r="BY160" s="39">
        <v>0</v>
      </c>
      <c r="BZ160" s="39">
        <v>0</v>
      </c>
      <c r="CA160" s="39">
        <v>0</v>
      </c>
      <c r="CB160" s="39">
        <v>0</v>
      </c>
      <c r="CC160" s="39">
        <v>0</v>
      </c>
      <c r="CD160" s="23"/>
      <c r="CE160" s="23"/>
      <c r="CF160" s="23"/>
      <c r="CG160" s="23"/>
      <c r="CH160" s="23"/>
      <c r="CI160" s="39">
        <v>0</v>
      </c>
      <c r="CJ160" s="39">
        <v>0</v>
      </c>
      <c r="CK160" s="39">
        <v>0</v>
      </c>
      <c r="CL160" s="39">
        <v>0</v>
      </c>
      <c r="CM160" s="39">
        <v>0</v>
      </c>
      <c r="CN160" s="23"/>
      <c r="CO160" s="23"/>
      <c r="CP160" s="23"/>
      <c r="CQ160" s="23"/>
      <c r="CR160" s="23"/>
      <c r="CS160" s="39">
        <v>0</v>
      </c>
      <c r="CT160" s="39">
        <v>0</v>
      </c>
      <c r="CU160" s="39">
        <v>0</v>
      </c>
      <c r="CV160" s="39">
        <v>0</v>
      </c>
      <c r="CW160" s="39">
        <v>0</v>
      </c>
      <c r="CX160" s="31" t="e">
        <v>#N/A</v>
      </c>
      <c r="CY160" s="31" t="e">
        <v>#N/A</v>
      </c>
      <c r="CZ160" s="31" t="e">
        <v>#N/A</v>
      </c>
      <c r="DA160" s="31" t="e">
        <v>#N/A</v>
      </c>
      <c r="DB160" s="31" t="e">
        <v>#N/A</v>
      </c>
      <c r="DC160" s="39">
        <v>0</v>
      </c>
      <c r="DD160" s="39">
        <v>0</v>
      </c>
      <c r="DE160" s="39">
        <v>0</v>
      </c>
      <c r="DF160" s="39">
        <v>0</v>
      </c>
      <c r="DG160" s="39">
        <v>0</v>
      </c>
      <c r="DH160" s="39">
        <v>0</v>
      </c>
      <c r="DI160" s="39">
        <v>0</v>
      </c>
      <c r="DJ160" s="39">
        <v>0</v>
      </c>
      <c r="DK160" s="39">
        <v>0</v>
      </c>
      <c r="DL160" s="39">
        <v>0</v>
      </c>
      <c r="DM160" s="24">
        <v>4753.5290000000005</v>
      </c>
      <c r="DN160" s="24">
        <v>4857.5640000000003</v>
      </c>
      <c r="DO160" s="24">
        <v>4961.9849999999997</v>
      </c>
      <c r="DP160" s="24">
        <v>5076.8180000000002</v>
      </c>
      <c r="DQ160" s="24">
        <v>5250.0720000000001</v>
      </c>
      <c r="DR160" s="24">
        <v>5371.23</v>
      </c>
      <c r="DS160" s="24"/>
      <c r="DT160" s="24"/>
      <c r="DU160" s="24"/>
      <c r="DV160" s="24"/>
      <c r="DW160" s="24"/>
      <c r="DX160" s="24"/>
      <c r="DY160" s="24"/>
      <c r="DZ160" s="24"/>
      <c r="EA160" s="24"/>
      <c r="EB160" s="28"/>
      <c r="EC160" s="28"/>
      <c r="ED160" s="24"/>
      <c r="EE160" s="24"/>
      <c r="EF160" s="24"/>
      <c r="EG160" s="24"/>
      <c r="EH160" s="24"/>
      <c r="EI160" s="24"/>
      <c r="EJ160" s="24"/>
      <c r="EK160" s="24"/>
      <c r="EL160" s="24"/>
      <c r="EM160" s="24"/>
      <c r="EN160" s="24"/>
      <c r="EO160" s="24"/>
      <c r="EP160" s="24"/>
      <c r="EQ160" s="24"/>
      <c r="ER160" s="24"/>
      <c r="ES160" s="24"/>
      <c r="ET160" s="24"/>
      <c r="EU160" s="24"/>
      <c r="FF160">
        <v>21.677</v>
      </c>
      <c r="FG160">
        <v>19.53</v>
      </c>
      <c r="FH160" s="22" t="s">
        <v>426</v>
      </c>
      <c r="FI160" s="43">
        <v>5086.1880480849341</v>
      </c>
      <c r="FJ160" s="43">
        <v>5091.6493487915986</v>
      </c>
      <c r="FK160" s="43">
        <v>4355.3482919999997</v>
      </c>
      <c r="FL160" s="43">
        <v>4800.6755999999996</v>
      </c>
      <c r="FM160" s="43">
        <v>4799.0099999999993</v>
      </c>
      <c r="FN160" s="23"/>
      <c r="FO160" s="23"/>
      <c r="FP160" s="23"/>
      <c r="FQ160" s="23"/>
      <c r="FR160" s="23"/>
      <c r="FS160" s="23"/>
      <c r="FT160" s="23"/>
      <c r="FU160" s="23"/>
      <c r="FV160" s="14">
        <v>0</v>
      </c>
      <c r="FW160" s="14">
        <v>0</v>
      </c>
      <c r="FX160" s="14">
        <v>0</v>
      </c>
      <c r="FY160" s="14">
        <v>0</v>
      </c>
      <c r="FZ160" s="102">
        <v>0</v>
      </c>
      <c r="GA160" s="102">
        <v>0</v>
      </c>
      <c r="GB160" s="102">
        <v>0</v>
      </c>
      <c r="GC160" s="102">
        <v>0</v>
      </c>
      <c r="GD160" s="102">
        <v>0</v>
      </c>
      <c r="GE160" s="102">
        <v>0</v>
      </c>
      <c r="GF160" s="102">
        <v>0</v>
      </c>
      <c r="GG160" s="102">
        <v>0</v>
      </c>
    </row>
    <row r="161" spans="1:189" x14ac:dyDescent="0.35">
      <c r="A161" t="e">
        <v>#REF!</v>
      </c>
      <c r="B161" s="22" t="s">
        <v>272</v>
      </c>
      <c r="C161" s="22" t="s">
        <v>234</v>
      </c>
      <c r="D161" s="22" t="s">
        <v>540</v>
      </c>
      <c r="E161" s="22" t="s">
        <v>458</v>
      </c>
      <c r="F161" s="22" t="s">
        <v>273</v>
      </c>
      <c r="G161" s="24">
        <v>329691.93414450402</v>
      </c>
      <c r="H161" s="24">
        <v>283649.53154263098</v>
      </c>
      <c r="I161" s="24">
        <v>239735.48674570402</v>
      </c>
      <c r="J161" s="24">
        <v>359096.907772985</v>
      </c>
      <c r="K161" s="24">
        <v>413493.20734926499</v>
      </c>
      <c r="L161" s="24">
        <v>448060.85071967001</v>
      </c>
      <c r="M161" s="24">
        <v>434302.74807211605</v>
      </c>
      <c r="N161" s="24">
        <v>448766.282369436</v>
      </c>
      <c r="O161" s="24">
        <v>469947.05343151098</v>
      </c>
      <c r="P161" s="24">
        <v>487695.22142196598</v>
      </c>
      <c r="Q161" s="43">
        <v>576037.20337865746</v>
      </c>
      <c r="R161" s="43">
        <v>558349.47422275343</v>
      </c>
      <c r="S161" s="43">
        <v>576944.12232516508</v>
      </c>
      <c r="T161" s="43">
        <v>604174.60253428016</v>
      </c>
      <c r="U161" s="43">
        <v>626992.05029365327</v>
      </c>
      <c r="V161" s="23">
        <v>3850.7512529322389</v>
      </c>
      <c r="W161" s="23">
        <v>3276.7532650809949</v>
      </c>
      <c r="X161" s="23">
        <v>2746.4194831795562</v>
      </c>
      <c r="Y161" s="23">
        <v>4084.2003047945796</v>
      </c>
      <c r="Z161" s="23">
        <v>4669.5713799387768</v>
      </c>
      <c r="AA161" s="23">
        <v>5233.2820539747399</v>
      </c>
      <c r="AB161" s="23">
        <v>5017.1172151753426</v>
      </c>
      <c r="AC161" s="23">
        <v>5141.0847764930058</v>
      </c>
      <c r="AD161" s="23">
        <v>5344.9580247448821</v>
      </c>
      <c r="AE161" s="23">
        <v>5507.5333950076883</v>
      </c>
      <c r="AF161" s="39">
        <v>6728.0262357699112</v>
      </c>
      <c r="AG161" s="39">
        <v>6450.1198107591072</v>
      </c>
      <c r="AH161" s="39">
        <v>6609.4953224031196</v>
      </c>
      <c r="AI161" s="39">
        <v>6871.5993995125236</v>
      </c>
      <c r="AJ161" s="39">
        <v>7080.6099869673699</v>
      </c>
      <c r="AK161" s="23">
        <v>40958.749318979993</v>
      </c>
      <c r="AL161" s="23">
        <v>32762.315021300001</v>
      </c>
      <c r="AM161" s="23">
        <v>29525.885009730002</v>
      </c>
      <c r="AN161" s="23">
        <v>34513.591570259989</v>
      </c>
      <c r="AO161" s="23">
        <v>0</v>
      </c>
      <c r="AP161" s="39">
        <v>49719.308174392121</v>
      </c>
      <c r="AQ161" s="39">
        <v>39066.562047566127</v>
      </c>
      <c r="AR161" s="39">
        <v>34755.544012679988</v>
      </c>
      <c r="AS161" s="39">
        <v>38802.940730611896</v>
      </c>
      <c r="AT161" s="39">
        <v>0</v>
      </c>
      <c r="AU161" s="23">
        <v>7.7391519500000019</v>
      </c>
      <c r="AV161" s="23">
        <v>6.2739887200000011</v>
      </c>
      <c r="AW161" s="23">
        <v>5.4014954599999996</v>
      </c>
      <c r="AX161" s="23">
        <v>5.7701377899999997</v>
      </c>
      <c r="AY161" s="23">
        <v>0</v>
      </c>
      <c r="AZ161" s="23">
        <v>478.39190673999991</v>
      </c>
      <c r="BA161" s="23">
        <v>378.47418212999997</v>
      </c>
      <c r="BB161" s="23">
        <v>338.24972534</v>
      </c>
      <c r="BC161" s="23">
        <v>392.54144287000003</v>
      </c>
      <c r="BD161" s="23">
        <v>0</v>
      </c>
      <c r="BE161" s="39">
        <v>580.7138898237589</v>
      </c>
      <c r="BF161" s="39">
        <v>451.30159788680265</v>
      </c>
      <c r="BG161" s="39">
        <v>398.1609090619022</v>
      </c>
      <c r="BH161" s="39">
        <v>441.32649338988358</v>
      </c>
      <c r="BI161" s="39">
        <v>0</v>
      </c>
      <c r="BJ161" s="23">
        <v>212.50401624</v>
      </c>
      <c r="BK161" s="23">
        <v>168.30293770999998</v>
      </c>
      <c r="BL161" s="23">
        <v>173.93400205999998</v>
      </c>
      <c r="BM161" s="23">
        <v>216.82850235999999</v>
      </c>
      <c r="BN161" s="23">
        <v>0</v>
      </c>
      <c r="BO161" s="39">
        <v>257.95593975416102</v>
      </c>
      <c r="BP161" s="39">
        <v>200.68841760909473</v>
      </c>
      <c r="BQ161" s="39">
        <v>204.74139426830956</v>
      </c>
      <c r="BR161" s="39">
        <v>243.77594863330077</v>
      </c>
      <c r="BS161" s="39">
        <v>0</v>
      </c>
      <c r="BT161" s="23">
        <v>265.79048836999999</v>
      </c>
      <c r="BU161" s="23">
        <v>210.12400865999999</v>
      </c>
      <c r="BV161" s="23">
        <v>164.28348543000004</v>
      </c>
      <c r="BW161" s="23">
        <v>174.76171535</v>
      </c>
      <c r="BX161" s="23">
        <v>0</v>
      </c>
      <c r="BY161" s="39">
        <v>322.6397148549288</v>
      </c>
      <c r="BZ161" s="39">
        <v>250.5568552363394</v>
      </c>
      <c r="CA161" s="39">
        <v>193.38156693820474</v>
      </c>
      <c r="CB161" s="39">
        <v>196.48110133369801</v>
      </c>
      <c r="CC161" s="39">
        <v>0</v>
      </c>
      <c r="CD161" s="23">
        <v>9.7411290000000011E-2</v>
      </c>
      <c r="CE161" s="23">
        <v>4.7225599999999993E-2</v>
      </c>
      <c r="CF161" s="23">
        <v>3.2253169999999998E-2</v>
      </c>
      <c r="CG161" s="23">
        <v>0.95123214000000011</v>
      </c>
      <c r="CH161" s="23">
        <v>0</v>
      </c>
      <c r="CI161" s="39">
        <v>0.11824633387745478</v>
      </c>
      <c r="CJ161" s="39">
        <v>5.6312926343394028E-2</v>
      </c>
      <c r="CK161" s="39">
        <v>3.7965888884077197E-2</v>
      </c>
      <c r="CL161" s="39">
        <v>1.0694512703592001</v>
      </c>
      <c r="CM161" s="39">
        <v>0</v>
      </c>
      <c r="CN161" s="23">
        <v>172.02236354000001</v>
      </c>
      <c r="CO161" s="23">
        <v>147.17951194999998</v>
      </c>
      <c r="CP161" s="23">
        <v>126.16950735999997</v>
      </c>
      <c r="CQ161" s="23">
        <v>135.48413957999998</v>
      </c>
      <c r="CR161" s="23">
        <v>0</v>
      </c>
      <c r="CS161" s="39">
        <v>208.81577313615026</v>
      </c>
      <c r="CT161" s="39">
        <v>175.50034336667042</v>
      </c>
      <c r="CU161" s="39">
        <v>148.51679686023169</v>
      </c>
      <c r="CV161" s="39">
        <v>152.32210844700236</v>
      </c>
      <c r="CW161" s="39">
        <v>0</v>
      </c>
      <c r="CX161" s="31" t="e">
        <v>#N/A</v>
      </c>
      <c r="CY161" s="31" t="e">
        <v>#N/A</v>
      </c>
      <c r="CZ161" s="31" t="e">
        <v>#N/A</v>
      </c>
      <c r="DA161" s="31" t="e">
        <v>#N/A</v>
      </c>
      <c r="DB161" s="31" t="e">
        <v>#N/A</v>
      </c>
      <c r="DC161" s="39">
        <v>0</v>
      </c>
      <c r="DD161" s="39">
        <v>0</v>
      </c>
      <c r="DE161" s="39">
        <v>0</v>
      </c>
      <c r="DF161" s="39">
        <v>0</v>
      </c>
      <c r="DG161" s="39">
        <v>0</v>
      </c>
      <c r="DH161" s="39">
        <v>580.7138898237589</v>
      </c>
      <c r="DI161" s="39">
        <v>451.30159788680265</v>
      </c>
      <c r="DJ161" s="39">
        <v>398.1609090619022</v>
      </c>
      <c r="DK161" s="39">
        <v>441.32649338988358</v>
      </c>
      <c r="DL161" s="39">
        <v>0</v>
      </c>
      <c r="DM161" s="24">
        <v>85096.881999999998</v>
      </c>
      <c r="DN161" s="24">
        <v>86138.241999999998</v>
      </c>
      <c r="DO161" s="24">
        <v>86990.161999999997</v>
      </c>
      <c r="DP161" s="24">
        <v>87590.222999999998</v>
      </c>
      <c r="DQ161" s="24">
        <v>88550.57</v>
      </c>
      <c r="DR161" s="24">
        <v>89172.767000000007</v>
      </c>
      <c r="DS161" s="24">
        <v>85617.561999999991</v>
      </c>
      <c r="DT161" s="24">
        <v>86564.20199999999</v>
      </c>
      <c r="DU161" s="24">
        <v>87290.192500000005</v>
      </c>
      <c r="DV161" s="24">
        <v>87923.432499999995</v>
      </c>
      <c r="DW161" s="24">
        <v>0</v>
      </c>
      <c r="DX161" s="24">
        <v>979468</v>
      </c>
      <c r="DY161" s="24">
        <v>979468</v>
      </c>
      <c r="DZ161" s="24">
        <v>800059</v>
      </c>
      <c r="EA161" s="24">
        <v>798377</v>
      </c>
      <c r="EB161" s="28">
        <v>3425125</v>
      </c>
      <c r="EC161" s="28">
        <v>3443529</v>
      </c>
      <c r="ED161" s="24">
        <v>979435</v>
      </c>
      <c r="EE161" s="24">
        <v>979435</v>
      </c>
      <c r="EF161" s="24">
        <v>800025</v>
      </c>
      <c r="EG161" s="24">
        <v>798343</v>
      </c>
      <c r="EH161" s="24">
        <v>3425091</v>
      </c>
      <c r="EI161" s="24">
        <v>3443522</v>
      </c>
      <c r="EJ161" s="24">
        <v>33</v>
      </c>
      <c r="EK161" s="24">
        <v>33</v>
      </c>
      <c r="EL161" s="24">
        <v>34</v>
      </c>
      <c r="EM161" s="24">
        <v>34</v>
      </c>
      <c r="EN161" s="24">
        <v>34</v>
      </c>
      <c r="EO161" s="24">
        <v>7</v>
      </c>
      <c r="EP161" s="24">
        <v>0</v>
      </c>
      <c r="EQ161" s="24">
        <v>0</v>
      </c>
      <c r="ER161" s="24">
        <v>0</v>
      </c>
      <c r="ES161" s="24">
        <v>0</v>
      </c>
      <c r="ET161" s="24">
        <v>0</v>
      </c>
      <c r="EU161" s="24">
        <v>0</v>
      </c>
      <c r="EV161">
        <v>50.42</v>
      </c>
      <c r="EW161">
        <v>54.27</v>
      </c>
      <c r="EX161">
        <v>67.64</v>
      </c>
      <c r="EY161">
        <v>71.94</v>
      </c>
      <c r="EZ161">
        <v>75.209999999999994</v>
      </c>
      <c r="FA161">
        <v>74.31</v>
      </c>
      <c r="FB161">
        <v>15.4</v>
      </c>
      <c r="FC161">
        <v>3.7</v>
      </c>
      <c r="FD161">
        <v>86</v>
      </c>
      <c r="FE161">
        <v>18.62</v>
      </c>
      <c r="FF161">
        <v>15.138</v>
      </c>
      <c r="FG161">
        <v>19.84</v>
      </c>
      <c r="FH161" s="22" t="s">
        <v>273</v>
      </c>
      <c r="FI161" s="43">
        <v>5923.7703280798278</v>
      </c>
      <c r="FJ161" s="43">
        <v>4757.7707029691992</v>
      </c>
      <c r="FK161" s="43">
        <v>3849.1861932000002</v>
      </c>
      <c r="FL161" s="43">
        <v>3946.2228</v>
      </c>
      <c r="FM161" s="43">
        <v>4143.1799999999994</v>
      </c>
      <c r="FN161" s="23">
        <v>0.27655099</v>
      </c>
      <c r="FO161" s="23">
        <v>0.20800374999999999</v>
      </c>
      <c r="FP161" s="23">
        <v>1.7827000000000003E-2</v>
      </c>
      <c r="FQ161" s="23">
        <v>60.377968329999987</v>
      </c>
      <c r="FR161" s="23">
        <v>18194.075785540004</v>
      </c>
      <c r="FS161" s="23">
        <v>14569.009496929997</v>
      </c>
      <c r="FT161" s="23">
        <v>15182.7325224</v>
      </c>
      <c r="FU161" s="23">
        <v>19064.306191260002</v>
      </c>
      <c r="FV161" s="14">
        <v>18194.352336530003</v>
      </c>
      <c r="FW161" s="14">
        <v>14569.217500679997</v>
      </c>
      <c r="FX161" s="14">
        <v>15182.750349399999</v>
      </c>
      <c r="FY161" s="14">
        <v>19124.684159590004</v>
      </c>
      <c r="FZ161" s="102">
        <v>22085.894366755394</v>
      </c>
      <c r="GA161" s="102">
        <v>17372.680749353742</v>
      </c>
      <c r="GB161" s="102">
        <v>17871.936703276133</v>
      </c>
      <c r="GC161" s="102">
        <v>21501.499906943849</v>
      </c>
      <c r="GD161" s="102">
        <v>22085.558665003598</v>
      </c>
      <c r="GE161" s="102">
        <v>17372.432720745255</v>
      </c>
      <c r="GF161" s="102">
        <v>17871.915718737215</v>
      </c>
      <c r="GG161" s="102">
        <v>21433.618164709795</v>
      </c>
    </row>
    <row r="162" spans="1:189" x14ac:dyDescent="0.35">
      <c r="A162" t="e">
        <v>#REF!</v>
      </c>
      <c r="B162" s="22" t="s">
        <v>286</v>
      </c>
      <c r="C162" s="22" t="s">
        <v>234</v>
      </c>
      <c r="D162" s="22" t="s">
        <v>540</v>
      </c>
      <c r="E162" s="22" t="s">
        <v>458</v>
      </c>
      <c r="F162" s="22" t="s">
        <v>287</v>
      </c>
      <c r="G162" s="24">
        <v>54901.519155555601</v>
      </c>
      <c r="H162" s="24">
        <v>51605.959131274103</v>
      </c>
      <c r="I162" s="24">
        <v>31712.128253796101</v>
      </c>
      <c r="J162" s="24">
        <v>23131.941556784303</v>
      </c>
      <c r="K162" s="24">
        <v>0</v>
      </c>
      <c r="L162" s="24">
        <v>50199.119756200795</v>
      </c>
      <c r="M162" s="24">
        <v>46727.888410684798</v>
      </c>
      <c r="N162" s="24">
        <v>36728.167162873899</v>
      </c>
      <c r="O162" s="24">
        <v>34156.740537160404</v>
      </c>
      <c r="P162" s="24">
        <v>0</v>
      </c>
      <c r="Q162" s="43">
        <v>64537.128182448396</v>
      </c>
      <c r="R162" s="43">
        <v>60074.434346689923</v>
      </c>
      <c r="S162" s="43">
        <v>47218.565656303006</v>
      </c>
      <c r="T162" s="43">
        <v>43912.681199336344</v>
      </c>
      <c r="U162" s="43">
        <v>0</v>
      </c>
      <c r="V162" s="23">
        <v>9225.8451548690118</v>
      </c>
      <c r="W162" s="23">
        <v>8925.4218601707234</v>
      </c>
      <c r="X162" s="23">
        <v>5599.9575226073348</v>
      </c>
      <c r="Y162" s="23">
        <v>4136.1465751601254</v>
      </c>
      <c r="Z162" s="23">
        <v>0</v>
      </c>
      <c r="AA162" s="23">
        <v>8435.6373540270233</v>
      </c>
      <c r="AB162" s="23">
        <v>8081.7433436208503</v>
      </c>
      <c r="AC162" s="23">
        <v>6485.7260398691478</v>
      </c>
      <c r="AD162" s="23">
        <v>6107.4547090913702</v>
      </c>
      <c r="AE162" s="23">
        <v>0</v>
      </c>
      <c r="AF162" s="39">
        <v>10845.04692236648</v>
      </c>
      <c r="AG162" s="39">
        <v>10390.072747052127</v>
      </c>
      <c r="AH162" s="39">
        <v>8338.1966620953572</v>
      </c>
      <c r="AI162" s="39">
        <v>7851.88245019854</v>
      </c>
      <c r="AJ162" s="39">
        <v>0</v>
      </c>
      <c r="AK162" s="23">
        <v>4431.0577114400003</v>
      </c>
      <c r="AL162" s="23">
        <v>4522.6372913600007</v>
      </c>
      <c r="AM162" s="23">
        <v>2958.4249844200008</v>
      </c>
      <c r="AN162" s="23">
        <v>1717.6919525099997</v>
      </c>
      <c r="AO162" s="23">
        <v>0</v>
      </c>
      <c r="AP162" s="39">
        <v>5378.8049575896684</v>
      </c>
      <c r="AQ162" s="39">
        <v>5392.9000513755855</v>
      </c>
      <c r="AR162" s="39">
        <v>3482.4246494334534</v>
      </c>
      <c r="AS162" s="39">
        <v>1931.1667083679424</v>
      </c>
      <c r="AT162" s="39">
        <v>0</v>
      </c>
      <c r="AU162" s="23">
        <v>8.0709238099999983</v>
      </c>
      <c r="AV162" s="23">
        <v>8.6936779000000008</v>
      </c>
      <c r="AW162" s="23">
        <v>7.5765080499999993</v>
      </c>
      <c r="AX162" s="23">
        <v>10.061544420000001</v>
      </c>
      <c r="AY162" s="23">
        <v>0</v>
      </c>
      <c r="AZ162" s="23">
        <v>744.6105957000002</v>
      </c>
      <c r="BA162" s="23">
        <v>782.20520020000015</v>
      </c>
      <c r="BB162" s="23">
        <v>522.42010498000002</v>
      </c>
      <c r="BC162" s="23">
        <v>307.13485718000004</v>
      </c>
      <c r="BD162" s="23">
        <v>0</v>
      </c>
      <c r="BE162" s="39">
        <v>903.87339196342339</v>
      </c>
      <c r="BF162" s="39">
        <v>932.72004642148318</v>
      </c>
      <c r="BG162" s="39">
        <v>614.95175998137938</v>
      </c>
      <c r="BH162" s="39">
        <v>345.30557723033041</v>
      </c>
      <c r="BI162" s="39">
        <v>0</v>
      </c>
      <c r="BJ162" s="23">
        <v>347.94885406000003</v>
      </c>
      <c r="BK162" s="23">
        <v>385.57218189999998</v>
      </c>
      <c r="BL162" s="23">
        <v>232.12490797999999</v>
      </c>
      <c r="BM162" s="23">
        <v>88.627127080000008</v>
      </c>
      <c r="BN162" s="23">
        <v>0</v>
      </c>
      <c r="BO162" s="39">
        <v>422.37071667418166</v>
      </c>
      <c r="BP162" s="39">
        <v>459.76542128414303</v>
      </c>
      <c r="BQ162" s="39">
        <v>273.23914094631084</v>
      </c>
      <c r="BR162" s="39">
        <v>99.641706433502407</v>
      </c>
      <c r="BS162" s="39">
        <v>0</v>
      </c>
      <c r="BT162" s="23">
        <v>388.99340876000002</v>
      </c>
      <c r="BU162" s="23">
        <v>370.07255968999999</v>
      </c>
      <c r="BV162" s="23">
        <v>237.07729174000002</v>
      </c>
      <c r="BW162" s="23">
        <v>186.44768787999996</v>
      </c>
      <c r="BX162" s="23">
        <v>0</v>
      </c>
      <c r="BY162" s="39">
        <v>472.1941829162123</v>
      </c>
      <c r="BZ162" s="39">
        <v>441.28330387616597</v>
      </c>
      <c r="CA162" s="39">
        <v>279.06869666264726</v>
      </c>
      <c r="CB162" s="39">
        <v>209.61940652972635</v>
      </c>
      <c r="CC162" s="39">
        <v>0</v>
      </c>
      <c r="CD162" s="23">
        <v>7.6683363199999999</v>
      </c>
      <c r="CE162" s="23">
        <v>26.560457530000001</v>
      </c>
      <c r="CF162" s="23">
        <v>53.217888779999996</v>
      </c>
      <c r="CG162" s="23">
        <v>32.060044730000001</v>
      </c>
      <c r="CH162" s="23">
        <v>0</v>
      </c>
      <c r="CI162" s="39">
        <v>9.3084965488018145</v>
      </c>
      <c r="CJ162" s="39">
        <v>31.671319973356304</v>
      </c>
      <c r="CK162" s="39">
        <v>62.643902973464577</v>
      </c>
      <c r="CL162" s="39">
        <v>36.044467089044403</v>
      </c>
      <c r="CM162" s="39">
        <v>0</v>
      </c>
      <c r="CN162" s="23">
        <v>262.85236520999996</v>
      </c>
      <c r="CO162" s="23">
        <v>240.22552813999999</v>
      </c>
      <c r="CP162" s="23">
        <v>158.35734952000001</v>
      </c>
      <c r="CQ162" s="23">
        <v>106.62429899999999</v>
      </c>
      <c r="CR162" s="23">
        <v>0</v>
      </c>
      <c r="CS162" s="39">
        <v>319.0731642820902</v>
      </c>
      <c r="CT162" s="39">
        <v>286.4506215262644</v>
      </c>
      <c r="CU162" s="39">
        <v>186.40578696150786</v>
      </c>
      <c r="CV162" s="39">
        <v>119.87556687971998</v>
      </c>
      <c r="CW162" s="39">
        <v>0</v>
      </c>
      <c r="CX162" s="31" t="e">
        <v>#N/A</v>
      </c>
      <c r="CY162" s="31" t="e">
        <v>#N/A</v>
      </c>
      <c r="CZ162" s="31" t="e">
        <v>#N/A</v>
      </c>
      <c r="DA162" s="31" t="e">
        <v>#N/A</v>
      </c>
      <c r="DB162" s="31" t="e">
        <v>#N/A</v>
      </c>
      <c r="DC162" s="39">
        <v>0</v>
      </c>
      <c r="DD162" s="39">
        <v>0</v>
      </c>
      <c r="DE162" s="39">
        <v>0</v>
      </c>
      <c r="DF162" s="39">
        <v>0</v>
      </c>
      <c r="DG162" s="39">
        <v>0</v>
      </c>
      <c r="DH162" s="39">
        <v>903.87339196342339</v>
      </c>
      <c r="DI162" s="39">
        <v>932.72004642148318</v>
      </c>
      <c r="DJ162" s="39">
        <v>614.95175998137938</v>
      </c>
      <c r="DK162" s="39">
        <v>345.30557723033041</v>
      </c>
      <c r="DL162" s="39">
        <v>0</v>
      </c>
      <c r="DM162" s="24">
        <v>6032.3869999999997</v>
      </c>
      <c r="DN162" s="24">
        <v>5869.2910000000002</v>
      </c>
      <c r="DO162" s="24">
        <v>5694.5219999999999</v>
      </c>
      <c r="DP162" s="24">
        <v>5631.3249999999998</v>
      </c>
      <c r="DQ162" s="24">
        <v>5489.74</v>
      </c>
      <c r="DR162" s="24">
        <v>5353.93</v>
      </c>
      <c r="DS162" s="24">
        <v>5950.8389999999999</v>
      </c>
      <c r="DT162" s="24">
        <v>5781.9065000000001</v>
      </c>
      <c r="DU162" s="24">
        <v>5662.9234999999999</v>
      </c>
      <c r="DV162" s="24">
        <v>5592.6309999999994</v>
      </c>
      <c r="DW162" s="24">
        <v>0</v>
      </c>
      <c r="DX162" s="24">
        <v>966057</v>
      </c>
      <c r="DY162" s="24">
        <v>928236</v>
      </c>
      <c r="DZ162" s="24">
        <v>880666</v>
      </c>
      <c r="EA162" s="24">
        <v>854582</v>
      </c>
      <c r="EB162" s="28">
        <v>826856</v>
      </c>
      <c r="EC162" s="28">
        <v>806944</v>
      </c>
      <c r="ED162" s="24">
        <v>949653</v>
      </c>
      <c r="EE162" s="24">
        <v>916141</v>
      </c>
      <c r="EF162" s="24">
        <v>870388</v>
      </c>
      <c r="EG162" s="24">
        <v>845865</v>
      </c>
      <c r="EH162" s="24">
        <v>818861</v>
      </c>
      <c r="EI162" s="24">
        <v>799175</v>
      </c>
      <c r="EJ162" s="24">
        <v>16404</v>
      </c>
      <c r="EK162" s="24">
        <v>12095</v>
      </c>
      <c r="EL162" s="24">
        <v>10278</v>
      </c>
      <c r="EM162" s="24">
        <v>8717</v>
      </c>
      <c r="EN162" s="24">
        <v>7995</v>
      </c>
      <c r="EO162" s="24">
        <v>7769</v>
      </c>
      <c r="EP162" s="24">
        <v>0</v>
      </c>
      <c r="EQ162" s="24">
        <v>0</v>
      </c>
      <c r="ER162" s="24">
        <v>0</v>
      </c>
      <c r="ES162" s="24">
        <v>0</v>
      </c>
      <c r="ET162" s="24">
        <v>0</v>
      </c>
      <c r="EU162" s="24">
        <v>0</v>
      </c>
      <c r="EV162">
        <v>63.14</v>
      </c>
      <c r="EW162">
        <v>67.209999999999994</v>
      </c>
      <c r="EX162">
        <v>71.150000000000006</v>
      </c>
      <c r="EY162">
        <v>72.97</v>
      </c>
      <c r="EZ162">
        <v>73.64</v>
      </c>
      <c r="FA162">
        <v>72.62</v>
      </c>
      <c r="FB162">
        <v>26.6</v>
      </c>
      <c r="FC162">
        <v>6.3</v>
      </c>
      <c r="FD162">
        <v>72</v>
      </c>
      <c r="FE162">
        <v>27.3</v>
      </c>
      <c r="FF162">
        <v>26.17</v>
      </c>
      <c r="FG162">
        <v>19.29</v>
      </c>
      <c r="FH162" s="22" t="s">
        <v>287</v>
      </c>
      <c r="FI162" s="43">
        <v>10621.514420225101</v>
      </c>
      <c r="FJ162" s="43">
        <v>10314.465308441999</v>
      </c>
      <c r="FK162" s="43">
        <v>7533.5754239999997</v>
      </c>
      <c r="FL162" s="43">
        <v>5587.6715999999997</v>
      </c>
      <c r="FM162" s="43">
        <v>0</v>
      </c>
      <c r="FN162" s="23">
        <v>1.0750248800000002</v>
      </c>
      <c r="FO162" s="23">
        <v>0</v>
      </c>
      <c r="FP162" s="23">
        <v>0</v>
      </c>
      <c r="FQ162" s="23">
        <v>0</v>
      </c>
      <c r="FR162" s="23">
        <v>2070.5876107300001</v>
      </c>
      <c r="FS162" s="23">
        <v>2229.3423047200004</v>
      </c>
      <c r="FT162" s="23">
        <v>1314.5055963600003</v>
      </c>
      <c r="FU162" s="23">
        <v>495.65881833000003</v>
      </c>
      <c r="FV162" s="14">
        <v>2071.6626356100001</v>
      </c>
      <c r="FW162" s="14">
        <v>2229.3423047200004</v>
      </c>
      <c r="FX162" s="14">
        <v>1314.5055963600003</v>
      </c>
      <c r="FY162" s="14">
        <v>495.65881833000003</v>
      </c>
      <c r="FZ162" s="102">
        <v>2514.7650923397891</v>
      </c>
      <c r="GA162" s="102">
        <v>2658.320677766078</v>
      </c>
      <c r="GB162" s="102">
        <v>1547.3323524137752</v>
      </c>
      <c r="GC162" s="102">
        <v>557.25929627205244</v>
      </c>
      <c r="GD162" s="102">
        <v>2513.4601332237867</v>
      </c>
      <c r="GE162" s="102">
        <v>2658.320677766078</v>
      </c>
      <c r="GF162" s="102">
        <v>1547.3323524137752</v>
      </c>
      <c r="GG162" s="102">
        <v>557.25929627205244</v>
      </c>
    </row>
    <row r="163" spans="1:189" x14ac:dyDescent="0.35">
      <c r="A163" t="e">
        <v>#REF!</v>
      </c>
      <c r="B163" s="22" t="s">
        <v>256</v>
      </c>
      <c r="C163" s="22" t="s">
        <v>234</v>
      </c>
      <c r="D163" s="22" t="s">
        <v>540</v>
      </c>
      <c r="E163" s="22" t="s">
        <v>458</v>
      </c>
      <c r="F163" s="22" t="s">
        <v>257</v>
      </c>
      <c r="G163" s="24">
        <v>174910.68478157101</v>
      </c>
      <c r="H163" s="24">
        <v>171760.27546660998</v>
      </c>
      <c r="I163" s="24">
        <v>145743.54298262799</v>
      </c>
      <c r="J163" s="24">
        <v>163472.38798676801</v>
      </c>
      <c r="K163" s="24">
        <v>194998.44976908498</v>
      </c>
      <c r="L163" s="24">
        <v>175599.54539251301</v>
      </c>
      <c r="M163" s="24">
        <v>177355.54084319901</v>
      </c>
      <c r="N163" s="24">
        <v>168310.408264397</v>
      </c>
      <c r="O163" s="24">
        <v>174032.96214494199</v>
      </c>
      <c r="P163" s="24">
        <v>179602.01979939302</v>
      </c>
      <c r="Q163" s="43">
        <v>225754.76272920938</v>
      </c>
      <c r="R163" s="43">
        <v>228012.31035233717</v>
      </c>
      <c r="S163" s="43">
        <v>216383.68252976905</v>
      </c>
      <c r="T163" s="43">
        <v>223740.72773520974</v>
      </c>
      <c r="U163" s="43">
        <v>230900.43470709058</v>
      </c>
      <c r="V163" s="23">
        <v>4171.7903875554621</v>
      </c>
      <c r="W163" s="23">
        <v>4021.9832660524048</v>
      </c>
      <c r="X163" s="23">
        <v>3354.1531637159264</v>
      </c>
      <c r="Y163" s="23">
        <v>3700.3146972819823</v>
      </c>
      <c r="Z163" s="23">
        <v>4342.6379679652209</v>
      </c>
      <c r="AA163" s="23">
        <v>4188.2203848348272</v>
      </c>
      <c r="AB163" s="23">
        <v>4153.0034548162384</v>
      </c>
      <c r="AC163" s="23">
        <v>3873.5087456576889</v>
      </c>
      <c r="AD163" s="23">
        <v>3939.360864347163</v>
      </c>
      <c r="AE163" s="23">
        <v>3999.7576966775414</v>
      </c>
      <c r="AF163" s="39">
        <v>5384.4712246979307</v>
      </c>
      <c r="AG163" s="39">
        <v>5339.1955398285518</v>
      </c>
      <c r="AH163" s="39">
        <v>4979.8707955126247</v>
      </c>
      <c r="AI163" s="39">
        <v>5064.5317745415132</v>
      </c>
      <c r="AJ163" s="39">
        <v>5142.179313559127</v>
      </c>
      <c r="AK163" s="23">
        <v>11172.066030859998</v>
      </c>
      <c r="AL163" s="23">
        <v>10078.058089689997</v>
      </c>
      <c r="AM163" s="23">
        <v>8952.5694492800012</v>
      </c>
      <c r="AN163" s="23">
        <v>9037.3377827900003</v>
      </c>
      <c r="AO163" s="23">
        <v>0</v>
      </c>
      <c r="AP163" s="39">
        <v>13561.629765769883</v>
      </c>
      <c r="AQ163" s="39">
        <v>12017.315669661353</v>
      </c>
      <c r="AR163" s="39">
        <v>10538.258935117035</v>
      </c>
      <c r="AS163" s="39">
        <v>10160.498122435141</v>
      </c>
      <c r="AT163" s="39">
        <v>0</v>
      </c>
      <c r="AU163" s="23">
        <v>6.3872976300000008</v>
      </c>
      <c r="AV163" s="23">
        <v>5.8675141299999991</v>
      </c>
      <c r="AW163" s="23">
        <v>6.1426868400000005</v>
      </c>
      <c r="AX163" s="23">
        <v>5.5283432000000019</v>
      </c>
      <c r="AY163" s="23">
        <v>0</v>
      </c>
      <c r="AZ163" s="23">
        <v>266.46469116000003</v>
      </c>
      <c r="BA163" s="23">
        <v>235.99041747999999</v>
      </c>
      <c r="BB163" s="23">
        <v>206.03512572999998</v>
      </c>
      <c r="BC163" s="23">
        <v>204.56661987000001</v>
      </c>
      <c r="BD163" s="23">
        <v>0</v>
      </c>
      <c r="BE163" s="39">
        <v>323.45812110134494</v>
      </c>
      <c r="BF163" s="39">
        <v>281.40057505459004</v>
      </c>
      <c r="BG163" s="39">
        <v>242.52830620004343</v>
      </c>
      <c r="BH163" s="39">
        <v>229.99015938744361</v>
      </c>
      <c r="BI163" s="39">
        <v>0</v>
      </c>
      <c r="BJ163" s="23">
        <v>178.40678882</v>
      </c>
      <c r="BK163" s="23">
        <v>148.40524125999997</v>
      </c>
      <c r="BL163" s="23">
        <v>125.66628925999999</v>
      </c>
      <c r="BM163" s="23">
        <v>120.91857908999998</v>
      </c>
      <c r="BN163" s="23">
        <v>0</v>
      </c>
      <c r="BO163" s="39">
        <v>216.56574629916392</v>
      </c>
      <c r="BP163" s="39">
        <v>176.96193208869767</v>
      </c>
      <c r="BQ163" s="39">
        <v>147.92444818662673</v>
      </c>
      <c r="BR163" s="39">
        <v>135.94634009930516</v>
      </c>
      <c r="BS163" s="39">
        <v>0</v>
      </c>
      <c r="BT163" s="23">
        <v>87.988417429999998</v>
      </c>
      <c r="BU163" s="23">
        <v>87.473496249999997</v>
      </c>
      <c r="BV163" s="23">
        <v>80.28311119</v>
      </c>
      <c r="BW163" s="23">
        <v>82.355719330000014</v>
      </c>
      <c r="BX163" s="23">
        <v>0</v>
      </c>
      <c r="BY163" s="39">
        <v>106.80802794806064</v>
      </c>
      <c r="BZ163" s="39">
        <v>104.30547311893135</v>
      </c>
      <c r="CA163" s="39">
        <v>94.502948972381773</v>
      </c>
      <c r="CB163" s="39">
        <v>92.590888128332409</v>
      </c>
      <c r="CC163" s="39">
        <v>0</v>
      </c>
      <c r="CD163" s="23">
        <v>6.946136E-2</v>
      </c>
      <c r="CE163" s="23">
        <v>0.11168751000000002</v>
      </c>
      <c r="CF163" s="23">
        <v>8.572689E-2</v>
      </c>
      <c r="CG163" s="23">
        <v>1.29232239</v>
      </c>
      <c r="CH163" s="23">
        <v>0</v>
      </c>
      <c r="CI163" s="39">
        <v>8.4318267072965372E-2</v>
      </c>
      <c r="CJ163" s="39">
        <v>0.13317883783598486</v>
      </c>
      <c r="CK163" s="39">
        <v>0.1009109361999924</v>
      </c>
      <c r="CL163" s="39">
        <v>1.4529322166292</v>
      </c>
      <c r="CM163" s="39">
        <v>0</v>
      </c>
      <c r="CN163" s="23">
        <v>84.132579640000003</v>
      </c>
      <c r="CO163" s="23">
        <v>83.685311929999983</v>
      </c>
      <c r="CP163" s="23">
        <v>76.927555749999996</v>
      </c>
      <c r="CQ163" s="23">
        <v>78.820207699999997</v>
      </c>
      <c r="CR163" s="23">
        <v>0</v>
      </c>
      <c r="CS163" s="39">
        <v>102.12747518365677</v>
      </c>
      <c r="CT163" s="39">
        <v>99.788352222905445</v>
      </c>
      <c r="CU163" s="39">
        <v>90.553053660404672</v>
      </c>
      <c r="CV163" s="39">
        <v>88.615983112955988</v>
      </c>
      <c r="CW163" s="39">
        <v>0</v>
      </c>
      <c r="CX163" s="31" t="e">
        <v>#N/A</v>
      </c>
      <c r="CY163" s="31" t="e">
        <v>#N/A</v>
      </c>
      <c r="CZ163" s="31" t="e">
        <v>#N/A</v>
      </c>
      <c r="DA163" s="31" t="e">
        <v>#N/A</v>
      </c>
      <c r="DB163" s="31" t="e">
        <v>#N/A</v>
      </c>
      <c r="DC163" s="39">
        <v>0</v>
      </c>
      <c r="DD163" s="39">
        <v>0</v>
      </c>
      <c r="DE163" s="39">
        <v>0</v>
      </c>
      <c r="DF163" s="39">
        <v>0</v>
      </c>
      <c r="DG163" s="39">
        <v>0</v>
      </c>
      <c r="DH163" s="39">
        <v>323.45812110134494</v>
      </c>
      <c r="DI163" s="39">
        <v>281.40057505459004</v>
      </c>
      <c r="DJ163" s="39">
        <v>242.52830620004343</v>
      </c>
      <c r="DK163" s="39">
        <v>229.99015938744361</v>
      </c>
      <c r="DL163" s="39">
        <v>0</v>
      </c>
      <c r="DM163" s="24">
        <v>41534.264000000003</v>
      </c>
      <c r="DN163" s="24">
        <v>42319.75</v>
      </c>
      <c r="DO163" s="24">
        <v>43090.987000000001</v>
      </c>
      <c r="DP163" s="24">
        <v>43812.345000000001</v>
      </c>
      <c r="DQ163" s="24">
        <v>44903.224999999999</v>
      </c>
      <c r="DR163" s="24">
        <v>45606.481</v>
      </c>
      <c r="DS163" s="24">
        <v>41927.006999999998</v>
      </c>
      <c r="DT163" s="24">
        <v>42705.368499999997</v>
      </c>
      <c r="DU163" s="24">
        <v>43451.665999999997</v>
      </c>
      <c r="DV163" s="24">
        <v>44177.968499999995</v>
      </c>
      <c r="DW163" s="24">
        <v>0</v>
      </c>
      <c r="DX163" s="24">
        <v>103251</v>
      </c>
      <c r="DY163" s="24">
        <v>100246</v>
      </c>
      <c r="DZ163" s="24">
        <v>99775</v>
      </c>
      <c r="EA163" s="24">
        <v>100020</v>
      </c>
      <c r="EB163" s="28">
        <v>102753</v>
      </c>
      <c r="EC163" s="28">
        <v>103139</v>
      </c>
      <c r="ED163" s="24">
        <v>94341</v>
      </c>
      <c r="EE163" s="24">
        <v>98599</v>
      </c>
      <c r="EF163" s="24">
        <v>97651</v>
      </c>
      <c r="EG163" s="24">
        <v>97890</v>
      </c>
      <c r="EH163" s="24">
        <v>99107</v>
      </c>
      <c r="EI163" s="24">
        <v>99389</v>
      </c>
      <c r="EJ163" s="24">
        <v>8910</v>
      </c>
      <c r="EK163" s="24">
        <v>1647</v>
      </c>
      <c r="EL163" s="24">
        <v>2124</v>
      </c>
      <c r="EM163" s="24">
        <v>2130</v>
      </c>
      <c r="EN163" s="24">
        <v>3646</v>
      </c>
      <c r="EO163" s="24">
        <v>3750</v>
      </c>
      <c r="EP163" s="24">
        <v>0</v>
      </c>
      <c r="EQ163" s="24">
        <v>0</v>
      </c>
      <c r="ER163" s="24">
        <v>0</v>
      </c>
      <c r="ES163" s="24">
        <v>0</v>
      </c>
      <c r="ET163" s="24">
        <v>0</v>
      </c>
      <c r="EU163" s="24">
        <v>0</v>
      </c>
      <c r="EV163">
        <v>61.09</v>
      </c>
      <c r="EW163">
        <v>67.180000000000007</v>
      </c>
      <c r="EX163">
        <v>73.81</v>
      </c>
      <c r="EY163">
        <v>74.05</v>
      </c>
      <c r="EZ163">
        <v>74.349999999999994</v>
      </c>
      <c r="FA163">
        <v>74.11</v>
      </c>
      <c r="FB163">
        <v>0</v>
      </c>
      <c r="FC163">
        <v>0</v>
      </c>
      <c r="FD163">
        <v>72</v>
      </c>
      <c r="FE163">
        <v>16.329999999999998</v>
      </c>
      <c r="FF163">
        <v>17.317</v>
      </c>
      <c r="FG163">
        <v>15.589</v>
      </c>
      <c r="FH163" s="22" t="s">
        <v>257</v>
      </c>
      <c r="FI163" s="43">
        <v>4867.6883228688748</v>
      </c>
      <c r="FJ163" s="43">
        <v>4829.3161270739993</v>
      </c>
      <c r="FK163" s="43">
        <v>4249.4073876000002</v>
      </c>
      <c r="FL163" s="43">
        <v>4137.3503999999994</v>
      </c>
      <c r="FM163" s="43">
        <v>4080.72</v>
      </c>
      <c r="FN163" s="23">
        <v>0.68369701000000005</v>
      </c>
      <c r="FO163" s="23">
        <v>2.9293131000000008</v>
      </c>
      <c r="FP163" s="23">
        <v>2.5579619899999999</v>
      </c>
      <c r="FQ163" s="23">
        <v>3.58445204</v>
      </c>
      <c r="FR163" s="23">
        <v>7480.0626836899992</v>
      </c>
      <c r="FS163" s="23">
        <v>6337.7005153000009</v>
      </c>
      <c r="FT163" s="23">
        <v>5460.4096281800012</v>
      </c>
      <c r="FU163" s="23">
        <v>5341.9371782300004</v>
      </c>
      <c r="FV163" s="14">
        <v>7480.7463806999995</v>
      </c>
      <c r="FW163" s="14">
        <v>6340.6298284000013</v>
      </c>
      <c r="FX163" s="14">
        <v>5462.9675901700011</v>
      </c>
      <c r="FY163" s="14">
        <v>5345.5216302700001</v>
      </c>
      <c r="FZ163" s="102">
        <v>9080.7834921887752</v>
      </c>
      <c r="GA163" s="102">
        <v>7560.7175027403873</v>
      </c>
      <c r="GB163" s="102">
        <v>6430.5747467833162</v>
      </c>
      <c r="GC163" s="102">
        <v>6009.8630584799557</v>
      </c>
      <c r="GD163" s="102">
        <v>9079.9535610286857</v>
      </c>
      <c r="GE163" s="102">
        <v>7557.2245202724662</v>
      </c>
      <c r="GF163" s="102">
        <v>6427.5637155984114</v>
      </c>
      <c r="GG163" s="102">
        <v>6005.8331307404242</v>
      </c>
    </row>
    <row r="164" spans="1:189" x14ac:dyDescent="0.35">
      <c r="A164" t="e">
        <v>#REF!</v>
      </c>
      <c r="B164" s="22" t="s">
        <v>288</v>
      </c>
      <c r="C164" s="22" t="s">
        <v>234</v>
      </c>
      <c r="D164" s="22" t="s">
        <v>537</v>
      </c>
      <c r="E164" s="22" t="s">
        <v>453</v>
      </c>
      <c r="F164" s="22" t="s">
        <v>289</v>
      </c>
      <c r="G164" s="24">
        <v>94493.871200786889</v>
      </c>
      <c r="H164" s="24">
        <v>89014.9783441404</v>
      </c>
      <c r="I164" s="24">
        <v>84440.516486109889</v>
      </c>
      <c r="J164" s="24">
        <v>88548.049121497199</v>
      </c>
      <c r="K164" s="24">
        <v>74403.578363435503</v>
      </c>
      <c r="L164" s="24">
        <v>97422.045729833408</v>
      </c>
      <c r="M164" s="24">
        <v>97207.245817516799</v>
      </c>
      <c r="N164" s="24">
        <v>92711.881360059997</v>
      </c>
      <c r="O164" s="24">
        <v>95968.130823052008</v>
      </c>
      <c r="P164" s="24">
        <v>88459.6060268203</v>
      </c>
      <c r="Q164" s="43">
        <v>125247.9940604132</v>
      </c>
      <c r="R164" s="43">
        <v>124971.84241588076</v>
      </c>
      <c r="S164" s="43">
        <v>119192.49979739041</v>
      </c>
      <c r="T164" s="43">
        <v>123378.80804358602</v>
      </c>
      <c r="U164" s="43">
        <v>113725.67807658811</v>
      </c>
      <c r="V164" s="23">
        <v>4360.5847346925184</v>
      </c>
      <c r="W164" s="23">
        <v>4082.6940487153324</v>
      </c>
      <c r="X164" s="23">
        <v>3852.3890910219397</v>
      </c>
      <c r="Y164" s="23">
        <v>3996.5719950125103</v>
      </c>
      <c r="Z164" s="23">
        <v>3354.383407575649</v>
      </c>
      <c r="AA164" s="23">
        <v>4495.7104628441821</v>
      </c>
      <c r="AB164" s="23">
        <v>4458.4344272584894</v>
      </c>
      <c r="AC164" s="23">
        <v>4229.749594418543</v>
      </c>
      <c r="AD164" s="23">
        <v>4331.4736785995683</v>
      </c>
      <c r="AE164" s="23">
        <v>3988.080159903534</v>
      </c>
      <c r="AF164" s="39">
        <v>5779.7874508727837</v>
      </c>
      <c r="AG164" s="39">
        <v>5731.864533132175</v>
      </c>
      <c r="AH164" s="39">
        <v>5437.8621195031919</v>
      </c>
      <c r="AI164" s="39">
        <v>5568.6409118787706</v>
      </c>
      <c r="AJ164" s="39">
        <v>5127.1664071316936</v>
      </c>
      <c r="AK164" s="23">
        <v>3441.3607404499999</v>
      </c>
      <c r="AL164" s="23">
        <v>3470.7381703199994</v>
      </c>
      <c r="AM164" s="23">
        <v>3429.0763765099996</v>
      </c>
      <c r="AN164" s="23">
        <v>3618.3369141399999</v>
      </c>
      <c r="AO164" s="23">
        <v>0</v>
      </c>
      <c r="AP164" s="39">
        <v>4177.4243119869952</v>
      </c>
      <c r="AQ164" s="39">
        <v>4138.5905725376979</v>
      </c>
      <c r="AR164" s="39">
        <v>4036.4383620460476</v>
      </c>
      <c r="AS164" s="39">
        <v>4068.0238258293189</v>
      </c>
      <c r="AT164" s="39">
        <v>0</v>
      </c>
      <c r="AU164" s="23">
        <v>3.6418879000000004</v>
      </c>
      <c r="AV164" s="23">
        <v>3.8990495200000006</v>
      </c>
      <c r="AW164" s="23">
        <v>4.0177049599999997</v>
      </c>
      <c r="AX164" s="23">
        <v>4.0665054299999994</v>
      </c>
      <c r="AY164" s="23">
        <v>0</v>
      </c>
      <c r="AZ164" s="23">
        <v>159.4646759</v>
      </c>
      <c r="BA164" s="23">
        <v>160.31372070000003</v>
      </c>
      <c r="BB164" s="23">
        <v>157.91221619000001</v>
      </c>
      <c r="BC164" s="23">
        <v>166.18121338</v>
      </c>
      <c r="BD164" s="23">
        <v>0</v>
      </c>
      <c r="BE164" s="39">
        <v>193.57215481009968</v>
      </c>
      <c r="BF164" s="39">
        <v>191.1618856216659</v>
      </c>
      <c r="BG164" s="39">
        <v>185.8818110997436</v>
      </c>
      <c r="BH164" s="39">
        <v>186.83421457886638</v>
      </c>
      <c r="BI164" s="39">
        <v>0</v>
      </c>
      <c r="BJ164" s="23">
        <v>72.86195103</v>
      </c>
      <c r="BK164" s="23">
        <v>75.867440099999996</v>
      </c>
      <c r="BL164" s="23">
        <v>77.28489015000001</v>
      </c>
      <c r="BM164" s="23">
        <v>77.187001219999999</v>
      </c>
      <c r="BN164" s="23">
        <v>0</v>
      </c>
      <c r="BO164" s="39">
        <v>88.446201548672022</v>
      </c>
      <c r="BP164" s="39">
        <v>90.46613629500014</v>
      </c>
      <c r="BQ164" s="39">
        <v>90.973679543840589</v>
      </c>
      <c r="BR164" s="39">
        <v>86.779801731621589</v>
      </c>
      <c r="BS164" s="39">
        <v>0</v>
      </c>
      <c r="BT164" s="23">
        <v>84.218791129999985</v>
      </c>
      <c r="BU164" s="23">
        <v>82.293801999999999</v>
      </c>
      <c r="BV164" s="23">
        <v>77.945346820000012</v>
      </c>
      <c r="BW164" s="23">
        <v>81.799338460000016</v>
      </c>
      <c r="BX164" s="23">
        <v>0</v>
      </c>
      <c r="BY164" s="39">
        <v>102.23212622185379</v>
      </c>
      <c r="BZ164" s="39">
        <v>98.129082754773961</v>
      </c>
      <c r="CA164" s="39">
        <v>91.751117065360731</v>
      </c>
      <c r="CB164" s="39">
        <v>91.965360243808817</v>
      </c>
      <c r="CC164" s="39">
        <v>0</v>
      </c>
      <c r="CD164" s="23">
        <v>2.3839267400000002</v>
      </c>
      <c r="CE164" s="23">
        <v>2.1524782999999994</v>
      </c>
      <c r="CF164" s="23">
        <v>2.6819813899999998</v>
      </c>
      <c r="CG164" s="23">
        <v>7.1948793700000007</v>
      </c>
      <c r="CH164" s="23">
        <v>0</v>
      </c>
      <c r="CI164" s="39">
        <v>2.8938185423623106</v>
      </c>
      <c r="CJ164" s="39">
        <v>2.5666662141646475</v>
      </c>
      <c r="CK164" s="39">
        <v>3.1570170448952122</v>
      </c>
      <c r="CL164" s="39">
        <v>8.0890589781035995</v>
      </c>
      <c r="CM164" s="39">
        <v>0</v>
      </c>
      <c r="CN164" s="23">
        <v>74.661155359999995</v>
      </c>
      <c r="CO164" s="23">
        <v>72.954626410000003</v>
      </c>
      <c r="CP164" s="23">
        <v>69.099647650000023</v>
      </c>
      <c r="CQ164" s="23">
        <v>72.516271820000014</v>
      </c>
      <c r="CR164" s="23">
        <v>0</v>
      </c>
      <c r="CS164" s="39">
        <v>90.630232947075029</v>
      </c>
      <c r="CT164" s="39">
        <v>86.992828115178199</v>
      </c>
      <c r="CU164" s="39">
        <v>81.338657397359299</v>
      </c>
      <c r="CV164" s="39">
        <v>81.528594081789606</v>
      </c>
      <c r="CW164" s="39">
        <v>0</v>
      </c>
      <c r="CX164" s="31">
        <v>234.29980855000002</v>
      </c>
      <c r="CY164" s="31">
        <v>0</v>
      </c>
      <c r="CZ164" s="31">
        <v>0</v>
      </c>
      <c r="DA164" s="31">
        <v>0</v>
      </c>
      <c r="DB164" s="31">
        <v>0</v>
      </c>
      <c r="DC164" s="39">
        <v>13.200753009959174</v>
      </c>
      <c r="DD164" s="39">
        <v>0</v>
      </c>
      <c r="DE164" s="39">
        <v>0</v>
      </c>
      <c r="DF164" s="39">
        <v>0</v>
      </c>
      <c r="DG164" s="39">
        <v>0</v>
      </c>
      <c r="DH164" s="39">
        <v>206.77290782005886</v>
      </c>
      <c r="DI164" s="39">
        <v>191.1618856216659</v>
      </c>
      <c r="DJ164" s="39">
        <v>185.8818110997436</v>
      </c>
      <c r="DK164" s="39">
        <v>186.83421457886638</v>
      </c>
      <c r="DL164" s="39">
        <v>0</v>
      </c>
      <c r="DM164" s="24">
        <v>21545.254000000001</v>
      </c>
      <c r="DN164" s="24">
        <v>21616.166000000001</v>
      </c>
      <c r="DO164" s="24">
        <v>21683.162</v>
      </c>
      <c r="DP164" s="24">
        <v>21746.996999999999</v>
      </c>
      <c r="DQ164" s="24">
        <v>21832.143</v>
      </c>
      <c r="DR164" s="24">
        <v>21893.579000000002</v>
      </c>
      <c r="DS164" s="24">
        <v>21580.71</v>
      </c>
      <c r="DT164" s="24">
        <v>21649.663999999997</v>
      </c>
      <c r="DU164" s="24">
        <v>21715.0795</v>
      </c>
      <c r="DV164" s="24">
        <v>21773.440499999997</v>
      </c>
      <c r="DW164" s="24">
        <v>0</v>
      </c>
      <c r="DX164" s="24">
        <v>1540</v>
      </c>
      <c r="DY164" s="24">
        <v>1402</v>
      </c>
      <c r="DZ164" s="24">
        <v>1232</v>
      </c>
      <c r="EA164" s="24">
        <v>1108</v>
      </c>
      <c r="EB164" s="28">
        <v>725</v>
      </c>
      <c r="EC164" s="28">
        <v>791</v>
      </c>
      <c r="ED164" s="24">
        <v>796</v>
      </c>
      <c r="EE164" s="24">
        <v>1041</v>
      </c>
      <c r="EF164" s="24">
        <v>1008</v>
      </c>
      <c r="EG164" s="24">
        <v>907</v>
      </c>
      <c r="EH164" s="24">
        <v>504</v>
      </c>
      <c r="EI164" s="24">
        <v>567</v>
      </c>
      <c r="EJ164" s="24">
        <v>744</v>
      </c>
      <c r="EK164" s="24">
        <v>361</v>
      </c>
      <c r="EL164" s="24">
        <v>224</v>
      </c>
      <c r="EM164" s="24">
        <v>201</v>
      </c>
      <c r="EN164" s="24">
        <v>221</v>
      </c>
      <c r="EO164" s="24">
        <v>224</v>
      </c>
      <c r="EP164" s="24">
        <v>0</v>
      </c>
      <c r="EQ164" s="24">
        <v>0</v>
      </c>
      <c r="ER164" s="24">
        <v>0</v>
      </c>
      <c r="ES164" s="24">
        <v>0</v>
      </c>
      <c r="ET164" s="24">
        <v>0</v>
      </c>
      <c r="EU164" s="24">
        <v>0</v>
      </c>
      <c r="EV164">
        <v>48.08</v>
      </c>
      <c r="EW164">
        <v>54.62</v>
      </c>
      <c r="EX164">
        <v>61.14</v>
      </c>
      <c r="EY164">
        <v>65.209999999999994</v>
      </c>
      <c r="EZ164">
        <v>65.78</v>
      </c>
      <c r="FA164">
        <v>66.739999999999995</v>
      </c>
      <c r="FB164">
        <v>5.4</v>
      </c>
      <c r="FC164">
        <v>0.9</v>
      </c>
      <c r="FD164">
        <v>66</v>
      </c>
      <c r="FE164">
        <v>40.19</v>
      </c>
      <c r="FF164">
        <v>11.923999999999999</v>
      </c>
      <c r="FG164">
        <v>24.393999999999998</v>
      </c>
      <c r="FH164" s="22" t="s">
        <v>289</v>
      </c>
      <c r="FI164" s="43">
        <v>5292.5488996778786</v>
      </c>
      <c r="FJ164" s="43">
        <v>5032.028162037599</v>
      </c>
      <c r="FK164" s="43">
        <v>4567.2301008000004</v>
      </c>
      <c r="FL164" s="43">
        <v>4497.12</v>
      </c>
      <c r="FM164" s="43">
        <v>3758.0099999999998</v>
      </c>
      <c r="FN164" s="23"/>
      <c r="FO164" s="23"/>
      <c r="FP164" s="23"/>
      <c r="FQ164" s="23"/>
      <c r="FR164" s="23"/>
      <c r="FS164" s="23"/>
      <c r="FT164" s="23"/>
      <c r="FU164" s="23"/>
      <c r="FV164" s="14">
        <v>0</v>
      </c>
      <c r="FW164" s="14">
        <v>0</v>
      </c>
      <c r="FX164" s="14">
        <v>0</v>
      </c>
      <c r="FY164" s="14">
        <v>0</v>
      </c>
      <c r="FZ164" s="102">
        <v>0</v>
      </c>
      <c r="GA164" s="102">
        <v>0</v>
      </c>
      <c r="GB164" s="102">
        <v>0</v>
      </c>
      <c r="GC164" s="102">
        <v>0</v>
      </c>
      <c r="GD164" s="102">
        <v>0</v>
      </c>
      <c r="GE164" s="102">
        <v>0</v>
      </c>
      <c r="GF164" s="102">
        <v>0</v>
      </c>
      <c r="GG164" s="102">
        <v>0</v>
      </c>
    </row>
    <row r="165" spans="1:189" x14ac:dyDescent="0.35">
      <c r="A165" t="e">
        <v>#REF!</v>
      </c>
      <c r="B165" s="22" t="s">
        <v>336</v>
      </c>
      <c r="C165" s="22" t="s">
        <v>234</v>
      </c>
      <c r="D165" s="22" t="s">
        <v>541</v>
      </c>
      <c r="E165" s="22" t="s">
        <v>453</v>
      </c>
      <c r="F165" s="22" t="s">
        <v>337</v>
      </c>
      <c r="G165" s="24">
        <v>878.44843340434204</v>
      </c>
      <c r="H165" s="24">
        <v>912.95046606490598</v>
      </c>
      <c r="I165" s="24">
        <v>868.89835826643707</v>
      </c>
      <c r="J165" s="24">
        <v>843.92363873301804</v>
      </c>
      <c r="K165" s="24">
        <v>832.94520563718493</v>
      </c>
      <c r="L165" s="24">
        <v>896.96289799083991</v>
      </c>
      <c r="M165" s="24">
        <v>936.89442074621195</v>
      </c>
      <c r="N165" s="24">
        <v>907.77158223952404</v>
      </c>
      <c r="O165" s="24">
        <v>843.51196658496292</v>
      </c>
      <c r="P165" s="24">
        <v>798.75276786443897</v>
      </c>
      <c r="Q165" s="43">
        <v>1153.1558681441766</v>
      </c>
      <c r="R165" s="43">
        <v>1204.4927404857574</v>
      </c>
      <c r="S165" s="43">
        <v>1167.051758036843</v>
      </c>
      <c r="T165" s="43">
        <v>1084.4381370690967</v>
      </c>
      <c r="U165" s="43">
        <v>1026.8946948892501</v>
      </c>
      <c r="V165" s="23">
        <v>4189.0521905205114</v>
      </c>
      <c r="W165" s="23">
        <v>4308.3007294066001</v>
      </c>
      <c r="X165" s="23">
        <v>4042.7227515432382</v>
      </c>
      <c r="Y165" s="23">
        <v>3857.6897420645882</v>
      </c>
      <c r="Z165" s="23">
        <v>3745.5603674631252</v>
      </c>
      <c r="AA165" s="23">
        <v>4277.3420154927253</v>
      </c>
      <c r="AB165" s="23">
        <v>4421.29454588713</v>
      </c>
      <c r="AC165" s="23">
        <v>4223.588172091826</v>
      </c>
      <c r="AD165" s="23">
        <v>3855.8079326807101</v>
      </c>
      <c r="AE165" s="23">
        <v>3591.8049476326291</v>
      </c>
      <c r="AF165" s="39">
        <v>5499.0480166721991</v>
      </c>
      <c r="AG165" s="39">
        <v>5684.1166583410386</v>
      </c>
      <c r="AH165" s="39">
        <v>5429.9408550583821</v>
      </c>
      <c r="AI165" s="39">
        <v>4957.1142284338221</v>
      </c>
      <c r="AJ165" s="39">
        <v>4617.7059963902229</v>
      </c>
      <c r="AK165" s="23">
        <v>41.59380831</v>
      </c>
      <c r="AL165" s="23">
        <v>50.878735649999996</v>
      </c>
      <c r="AM165" s="23">
        <v>54.342848289999992</v>
      </c>
      <c r="AN165" s="23">
        <v>57.728744720000009</v>
      </c>
      <c r="AO165" s="23">
        <v>0</v>
      </c>
      <c r="AP165" s="39">
        <v>50.490198257913562</v>
      </c>
      <c r="AQ165" s="39">
        <v>60.669011999920933</v>
      </c>
      <c r="AR165" s="39">
        <v>63.968116616828809</v>
      </c>
      <c r="AS165" s="39">
        <v>64.903273113801603</v>
      </c>
      <c r="AT165" s="39">
        <v>0</v>
      </c>
      <c r="AU165" s="23">
        <v>4.77439356</v>
      </c>
      <c r="AV165" s="23">
        <v>5.6388673800000007</v>
      </c>
      <c r="AW165" s="23">
        <v>6.1889557799999988</v>
      </c>
      <c r="AX165" s="23">
        <v>6.8031349199999998</v>
      </c>
      <c r="AY165" s="23">
        <v>0</v>
      </c>
      <c r="AZ165" s="23">
        <v>198.34815979000001</v>
      </c>
      <c r="BA165" s="23">
        <v>240.10105895999996</v>
      </c>
      <c r="BB165" s="23">
        <v>252.84034729000004</v>
      </c>
      <c r="BC165" s="23">
        <v>263.88595580999998</v>
      </c>
      <c r="BD165" s="23">
        <v>0</v>
      </c>
      <c r="BE165" s="39">
        <v>240.77232450681117</v>
      </c>
      <c r="BF165" s="39">
        <v>286.30220152174638</v>
      </c>
      <c r="BG165" s="39">
        <v>297.62372289680769</v>
      </c>
      <c r="BH165" s="39">
        <v>296.68170239806676</v>
      </c>
      <c r="BI165" s="39">
        <v>0</v>
      </c>
      <c r="BJ165" s="23">
        <v>153.53276166000001</v>
      </c>
      <c r="BK165" s="23">
        <v>183.71608656999996</v>
      </c>
      <c r="BL165" s="23">
        <v>192.53509079000003</v>
      </c>
      <c r="BM165" s="23">
        <v>198.61191013000001</v>
      </c>
      <c r="BN165" s="23">
        <v>0</v>
      </c>
      <c r="BO165" s="39">
        <v>186.3714790798484</v>
      </c>
      <c r="BP165" s="39">
        <v>219.06742214207995</v>
      </c>
      <c r="BQ165" s="39">
        <v>226.63712941143015</v>
      </c>
      <c r="BR165" s="39">
        <v>223.29539832095639</v>
      </c>
      <c r="BS165" s="39">
        <v>0</v>
      </c>
      <c r="BT165" s="23">
        <v>27.462257189999995</v>
      </c>
      <c r="BU165" s="23">
        <v>28.58916777</v>
      </c>
      <c r="BV165" s="23">
        <v>29.105011130000008</v>
      </c>
      <c r="BW165" s="23">
        <v>31.224233660000003</v>
      </c>
      <c r="BX165" s="23">
        <v>0</v>
      </c>
      <c r="BY165" s="39">
        <v>33.336086943487473</v>
      </c>
      <c r="BZ165" s="39">
        <v>34.090402215132144</v>
      </c>
      <c r="CA165" s="39">
        <v>34.260124463158519</v>
      </c>
      <c r="CB165" s="39">
        <v>35.104781419264803</v>
      </c>
      <c r="CC165" s="39">
        <v>0</v>
      </c>
      <c r="CD165" s="23">
        <v>17.353144839999999</v>
      </c>
      <c r="CE165" s="23">
        <v>27.795809510000005</v>
      </c>
      <c r="CF165" s="23">
        <v>31.200241369999993</v>
      </c>
      <c r="CG165" s="23">
        <v>34.049799829999998</v>
      </c>
      <c r="CH165" s="23">
        <v>0</v>
      </c>
      <c r="CI165" s="39">
        <v>21.064763217635978</v>
      </c>
      <c r="CJ165" s="39">
        <v>33.144382995486382</v>
      </c>
      <c r="CK165" s="39">
        <v>36.726464313734382</v>
      </c>
      <c r="CL165" s="39">
        <v>38.281508952872393</v>
      </c>
      <c r="CM165" s="39">
        <v>0</v>
      </c>
      <c r="CN165" s="23">
        <v>25.748531580000002</v>
      </c>
      <c r="CO165" s="23">
        <v>26.830530100000004</v>
      </c>
      <c r="CP165" s="23">
        <v>27.392778149999998</v>
      </c>
      <c r="CQ165" s="23">
        <v>29.525325380000005</v>
      </c>
      <c r="CR165" s="23">
        <v>0</v>
      </c>
      <c r="CS165" s="39">
        <v>31.25581708303902</v>
      </c>
      <c r="CT165" s="39">
        <v>31.993360916018364</v>
      </c>
      <c r="CU165" s="39">
        <v>32.24461879155065</v>
      </c>
      <c r="CV165" s="39">
        <v>33.194732818226406</v>
      </c>
      <c r="CW165" s="39">
        <v>0</v>
      </c>
      <c r="CX165" s="31">
        <v>1.4719070000000004E-2</v>
      </c>
      <c r="CY165" s="31">
        <v>0.13867413000000001</v>
      </c>
      <c r="CZ165" s="31">
        <v>1.46468161</v>
      </c>
      <c r="DA165" s="31">
        <v>0</v>
      </c>
      <c r="DB165" s="31">
        <v>0</v>
      </c>
      <c r="DC165" s="39">
        <v>8.5632844754265289E-2</v>
      </c>
      <c r="DD165" s="39">
        <v>0.78461093633070844</v>
      </c>
      <c r="DE165" s="39">
        <v>8.0921609309809366</v>
      </c>
      <c r="DF165" s="39">
        <v>0</v>
      </c>
      <c r="DG165" s="39">
        <v>0</v>
      </c>
      <c r="DH165" s="39">
        <v>240.85795735156543</v>
      </c>
      <c r="DI165" s="39">
        <v>287.08681245807708</v>
      </c>
      <c r="DJ165" s="39">
        <v>305.71588382778862</v>
      </c>
      <c r="DK165" s="39">
        <v>296.68170239806676</v>
      </c>
      <c r="DL165" s="39">
        <v>0</v>
      </c>
      <c r="DM165" s="24">
        <v>208.65</v>
      </c>
      <c r="DN165" s="24">
        <v>210.75200000000001</v>
      </c>
      <c r="DO165" s="24">
        <v>213.059</v>
      </c>
      <c r="DP165" s="24">
        <v>216.8</v>
      </c>
      <c r="DQ165" s="24">
        <v>222.38200000000001</v>
      </c>
      <c r="DR165" s="24">
        <v>225.68100000000001</v>
      </c>
      <c r="DS165" s="24">
        <v>209.70099999999996</v>
      </c>
      <c r="DT165" s="24">
        <v>211.90549999999999</v>
      </c>
      <c r="DU165" s="24">
        <v>214.92950000000002</v>
      </c>
      <c r="DV165" s="24">
        <v>218.76400000000004</v>
      </c>
      <c r="DW165" s="24">
        <v>0</v>
      </c>
      <c r="DX165" s="24">
        <v>5</v>
      </c>
      <c r="DY165" s="24"/>
      <c r="DZ165" s="24"/>
      <c r="EA165" s="24"/>
      <c r="EB165" s="28"/>
      <c r="EC165" s="28"/>
      <c r="ED165" s="24">
        <v>5</v>
      </c>
      <c r="EE165" s="24"/>
      <c r="EF165" s="24"/>
      <c r="EG165" s="24"/>
      <c r="EH165" s="24"/>
      <c r="EI165" s="24"/>
      <c r="EJ165" s="24">
        <v>0</v>
      </c>
      <c r="EK165" s="24"/>
      <c r="EL165" s="24"/>
      <c r="EM165" s="24"/>
      <c r="EN165" s="24"/>
      <c r="EO165" s="24"/>
      <c r="EP165" s="24">
        <v>0</v>
      </c>
      <c r="EQ165" s="24"/>
      <c r="ER165" s="24"/>
      <c r="ES165" s="24"/>
      <c r="ET165" s="24"/>
      <c r="EU165" s="24"/>
      <c r="EV165">
        <v>38.58</v>
      </c>
      <c r="EW165">
        <v>47.87</v>
      </c>
      <c r="EX165">
        <v>52.69</v>
      </c>
      <c r="EY165">
        <v>54.11</v>
      </c>
      <c r="EZ165">
        <v>55.02</v>
      </c>
      <c r="FA165">
        <v>55.13</v>
      </c>
      <c r="FB165">
        <v>0</v>
      </c>
      <c r="FC165">
        <v>0</v>
      </c>
      <c r="FD165">
        <v>55</v>
      </c>
      <c r="FE165">
        <v>9.3800000000000008</v>
      </c>
      <c r="FF165">
        <v>5.5369999999999999</v>
      </c>
      <c r="FG165">
        <v>30.154</v>
      </c>
      <c r="FH165" s="22" t="s">
        <v>337</v>
      </c>
      <c r="FI165" s="43">
        <v>4928.3826909844465</v>
      </c>
      <c r="FJ165" s="43">
        <v>5043.9523993883986</v>
      </c>
      <c r="FK165" s="43">
        <v>4732.0270632000002</v>
      </c>
      <c r="FL165" s="43">
        <v>4294.7496000000001</v>
      </c>
      <c r="FM165" s="43">
        <v>3810.06</v>
      </c>
      <c r="FN165" s="23"/>
      <c r="FO165" s="23"/>
      <c r="FP165" s="23"/>
      <c r="FQ165" s="23"/>
      <c r="FR165" s="23"/>
      <c r="FS165" s="23"/>
      <c r="FT165" s="23"/>
      <c r="FU165" s="23"/>
      <c r="FV165" s="14">
        <v>0</v>
      </c>
      <c r="FW165" s="14">
        <v>0</v>
      </c>
      <c r="FX165" s="14">
        <v>0</v>
      </c>
      <c r="FY165" s="14">
        <v>0</v>
      </c>
      <c r="FZ165" s="102">
        <v>0</v>
      </c>
      <c r="GA165" s="102">
        <v>0</v>
      </c>
      <c r="GB165" s="102">
        <v>0</v>
      </c>
      <c r="GC165" s="102">
        <v>0</v>
      </c>
      <c r="GD165" s="102">
        <v>0</v>
      </c>
      <c r="GE165" s="102">
        <v>0</v>
      </c>
      <c r="GF165" s="102">
        <v>0</v>
      </c>
      <c r="GG165" s="102">
        <v>0</v>
      </c>
    </row>
    <row r="166" spans="1:189" x14ac:dyDescent="0.35">
      <c r="A166" t="e">
        <v>#REF!</v>
      </c>
      <c r="B166" s="22" t="s">
        <v>421</v>
      </c>
      <c r="C166" s="22" t="s">
        <v>343</v>
      </c>
      <c r="D166" s="22" t="s">
        <v>541</v>
      </c>
      <c r="E166" s="22" t="s">
        <v>458</v>
      </c>
      <c r="F166" s="22" t="s">
        <v>422</v>
      </c>
      <c r="G166" s="24">
        <v>288.54628124999999</v>
      </c>
      <c r="H166" s="24">
        <v>281.97037499999999</v>
      </c>
      <c r="I166" s="24">
        <v>257.88592187500001</v>
      </c>
      <c r="J166" s="24">
        <v>232.90301562499999</v>
      </c>
      <c r="K166" s="24">
        <v>0</v>
      </c>
      <c r="L166" s="24">
        <v>272.58370458952498</v>
      </c>
      <c r="M166" s="24">
        <v>273.12419861421398</v>
      </c>
      <c r="N166" s="24">
        <v>252.50468151100901</v>
      </c>
      <c r="O166" s="24">
        <v>217.85576357314</v>
      </c>
      <c r="P166" s="24">
        <v>0</v>
      </c>
      <c r="Q166" s="43">
        <v>350.43979992035247</v>
      </c>
      <c r="R166" s="43">
        <v>351.13467131097866</v>
      </c>
      <c r="S166" s="43">
        <v>324.62575193524896</v>
      </c>
      <c r="T166" s="43">
        <v>280.08031629415547</v>
      </c>
      <c r="U166" s="43">
        <v>0</v>
      </c>
      <c r="V166" s="23">
        <v>16152.389232534706</v>
      </c>
      <c r="W166" s="23">
        <v>15738.467012726054</v>
      </c>
      <c r="X166" s="23">
        <v>14349.316819218784</v>
      </c>
      <c r="Y166" s="23">
        <v>12921.827320517088</v>
      </c>
      <c r="Z166" s="23">
        <v>0</v>
      </c>
      <c r="AA166" s="23">
        <v>15258.828067035663</v>
      </c>
      <c r="AB166" s="23">
        <v>15244.708562972417</v>
      </c>
      <c r="AC166" s="23">
        <v>14049.893251224614</v>
      </c>
      <c r="AD166" s="23">
        <v>12086.982000285177</v>
      </c>
      <c r="AE166" s="23">
        <v>0</v>
      </c>
      <c r="AF166" s="39">
        <v>19617.095830740742</v>
      </c>
      <c r="AG166" s="39">
        <v>19598.943475718825</v>
      </c>
      <c r="AH166" s="39">
        <v>18062.861781395986</v>
      </c>
      <c r="AI166" s="39">
        <v>15539.298507221234</v>
      </c>
      <c r="AJ166" s="39">
        <v>0</v>
      </c>
      <c r="AK166" s="23">
        <v>37.032676700000003</v>
      </c>
      <c r="AL166" s="23">
        <v>37.661823269999999</v>
      </c>
      <c r="AM166" s="23">
        <v>36.99826813</v>
      </c>
      <c r="AN166" s="23">
        <v>36.864440920000007</v>
      </c>
      <c r="AO166" s="23">
        <v>0</v>
      </c>
      <c r="AP166" s="39">
        <v>44.953498238695332</v>
      </c>
      <c r="AQ166" s="39">
        <v>44.908851973536251</v>
      </c>
      <c r="AR166" s="39">
        <v>43.55144429917663</v>
      </c>
      <c r="AS166" s="39">
        <v>41.445953637537606</v>
      </c>
      <c r="AT166" s="39">
        <v>0</v>
      </c>
      <c r="AU166" s="23">
        <v>12.858569149999999</v>
      </c>
      <c r="AV166" s="23">
        <v>13.402784350000001</v>
      </c>
      <c r="AW166" s="23">
        <v>14.340414050000001</v>
      </c>
      <c r="AX166" s="23">
        <v>16.384195330000004</v>
      </c>
      <c r="AY166" s="23">
        <v>0</v>
      </c>
      <c r="AZ166" s="23">
        <v>2072.9758300799999</v>
      </c>
      <c r="BA166" s="23">
        <v>2102.0747070300004</v>
      </c>
      <c r="BB166" s="23">
        <v>2058.6616210900002</v>
      </c>
      <c r="BC166" s="23">
        <v>2045.2974853500004</v>
      </c>
      <c r="BD166" s="23">
        <v>0</v>
      </c>
      <c r="BE166" s="39">
        <v>2516.3591625111794</v>
      </c>
      <c r="BF166" s="39">
        <v>2506.5637735739092</v>
      </c>
      <c r="BG166" s="39">
        <v>2423.2941554649415</v>
      </c>
      <c r="BH166" s="39">
        <v>2299.4870568292986</v>
      </c>
      <c r="BI166" s="39">
        <v>0</v>
      </c>
      <c r="BJ166" s="23">
        <v>1046.8325449899999</v>
      </c>
      <c r="BK166" s="23">
        <v>1084.9792091100003</v>
      </c>
      <c r="BL166" s="23">
        <v>938.43979524000008</v>
      </c>
      <c r="BM166" s="23">
        <v>923.41988460000016</v>
      </c>
      <c r="BN166" s="23">
        <v>0</v>
      </c>
      <c r="BO166" s="39">
        <v>1270.7367968196829</v>
      </c>
      <c r="BP166" s="39">
        <v>1293.7549610110907</v>
      </c>
      <c r="BQ166" s="39">
        <v>1104.6573403630714</v>
      </c>
      <c r="BR166" s="39">
        <v>1038.1825078580882</v>
      </c>
      <c r="BS166" s="39">
        <v>0</v>
      </c>
      <c r="BT166" s="23">
        <v>697.04274393000014</v>
      </c>
      <c r="BU166" s="23">
        <v>693.862166</v>
      </c>
      <c r="BV166" s="23">
        <v>719.50195469000005</v>
      </c>
      <c r="BW166" s="23">
        <v>712.34249084999999</v>
      </c>
      <c r="BX166" s="23">
        <v>0</v>
      </c>
      <c r="BY166" s="39">
        <v>846.13137784751643</v>
      </c>
      <c r="BZ166" s="39">
        <v>827.3777156124188</v>
      </c>
      <c r="CA166" s="39">
        <v>846.9409755269603</v>
      </c>
      <c r="CB166" s="39">
        <v>800.87241561283793</v>
      </c>
      <c r="CC166" s="39">
        <v>0</v>
      </c>
      <c r="CD166" s="23">
        <v>329.10056256999997</v>
      </c>
      <c r="CE166" s="23">
        <v>323.23345799000003</v>
      </c>
      <c r="CF166" s="23">
        <v>400.71995325999995</v>
      </c>
      <c r="CG166" s="23">
        <v>409.53506436000009</v>
      </c>
      <c r="CH166" s="23">
        <v>0</v>
      </c>
      <c r="CI166" s="39">
        <v>399.49101383330833</v>
      </c>
      <c r="CJ166" s="39">
        <v>385.43124727926005</v>
      </c>
      <c r="CK166" s="39">
        <v>471.6959362165569</v>
      </c>
      <c r="CL166" s="39">
        <v>460.43208215866088</v>
      </c>
      <c r="CM166" s="39">
        <v>0</v>
      </c>
      <c r="CN166" s="23">
        <v>298.55324189999999</v>
      </c>
      <c r="CO166" s="23">
        <v>284.18406663999997</v>
      </c>
      <c r="CP166" s="23">
        <v>308.78922768999996</v>
      </c>
      <c r="CQ166" s="23">
        <v>306.40368397999998</v>
      </c>
      <c r="CR166" s="23">
        <v>0</v>
      </c>
      <c r="CS166" s="39">
        <v>362.41000731952033</v>
      </c>
      <c r="CT166" s="39">
        <v>338.8678261930923</v>
      </c>
      <c r="CU166" s="39">
        <v>363.48233389395688</v>
      </c>
      <c r="CV166" s="39">
        <v>344.48353382503439</v>
      </c>
      <c r="CW166" s="39">
        <v>0</v>
      </c>
      <c r="CX166" s="31">
        <v>0.23020288999999999</v>
      </c>
      <c r="CY166" s="31">
        <v>1.9606077</v>
      </c>
      <c r="CZ166" s="31">
        <v>0</v>
      </c>
      <c r="DA166" s="31">
        <v>0</v>
      </c>
      <c r="DB166" s="31">
        <v>0</v>
      </c>
      <c r="DC166" s="39">
        <v>15.661064783868778</v>
      </c>
      <c r="DD166" s="39">
        <v>130.70978176566072</v>
      </c>
      <c r="DE166" s="39">
        <v>0</v>
      </c>
      <c r="DF166" s="39">
        <v>0</v>
      </c>
      <c r="DG166" s="39">
        <v>0</v>
      </c>
      <c r="DH166" s="39">
        <v>2532.0202272950482</v>
      </c>
      <c r="DI166" s="39">
        <v>2637.2735553395701</v>
      </c>
      <c r="DJ166" s="39">
        <v>2423.2941554649415</v>
      </c>
      <c r="DK166" s="39">
        <v>2299.4870568292986</v>
      </c>
      <c r="DL166" s="39">
        <v>0</v>
      </c>
      <c r="DM166" s="24">
        <v>17.843</v>
      </c>
      <c r="DN166" s="24">
        <v>17.885999999999999</v>
      </c>
      <c r="DO166" s="24">
        <v>17.946999999999999</v>
      </c>
      <c r="DP166" s="24">
        <v>17.997</v>
      </c>
      <c r="DQ166" s="24">
        <v>18.053999999999998</v>
      </c>
      <c r="DR166" s="24">
        <v>18.056999999999999</v>
      </c>
      <c r="DS166" s="24">
        <v>17.8645</v>
      </c>
      <c r="DT166" s="24">
        <v>17.916500000000003</v>
      </c>
      <c r="DU166" s="24">
        <v>17.972000000000001</v>
      </c>
      <c r="DV166" s="24">
        <v>18.024000000000001</v>
      </c>
      <c r="DW166" s="24">
        <v>0</v>
      </c>
      <c r="DX166" s="24"/>
      <c r="DY166" s="24"/>
      <c r="DZ166" s="24"/>
      <c r="EA166" s="24"/>
      <c r="EB166" s="28"/>
      <c r="EC166" s="28"/>
      <c r="ED166" s="24"/>
      <c r="EE166" s="24"/>
      <c r="EF166" s="24"/>
      <c r="EG166" s="24"/>
      <c r="EH166" s="24"/>
      <c r="EI166" s="24"/>
      <c r="EJ166" s="24"/>
      <c r="EK166" s="24"/>
      <c r="EL166" s="24"/>
      <c r="EM166" s="24"/>
      <c r="EN166" s="24"/>
      <c r="EO166" s="24"/>
      <c r="EP166" s="24"/>
      <c r="EQ166" s="24"/>
      <c r="ER166" s="24"/>
      <c r="ES166" s="24"/>
      <c r="ET166" s="24"/>
      <c r="EU166" s="24"/>
      <c r="EV166">
        <v>49.14</v>
      </c>
      <c r="EW166">
        <v>57.84</v>
      </c>
      <c r="EX166">
        <v>64.64</v>
      </c>
      <c r="EY166">
        <v>67.040000000000006</v>
      </c>
      <c r="EZ166">
        <v>65.98</v>
      </c>
      <c r="FA166">
        <v>64.77</v>
      </c>
      <c r="FB166">
        <v>0</v>
      </c>
      <c r="FC166">
        <v>0</v>
      </c>
      <c r="FD166">
        <v>47</v>
      </c>
      <c r="FE166">
        <v>43.15</v>
      </c>
      <c r="FF166">
        <v>17.777999999999999</v>
      </c>
      <c r="FG166">
        <v>65</v>
      </c>
      <c r="FH166" s="22" t="s">
        <v>422</v>
      </c>
      <c r="FI166" s="43">
        <v>19397.920049736815</v>
      </c>
      <c r="FJ166" s="43">
        <v>19293.416033594396</v>
      </c>
      <c r="FK166" s="43">
        <v>17809.843150799999</v>
      </c>
      <c r="FL166" s="43">
        <v>15087.837599999999</v>
      </c>
      <c r="FM166" s="43">
        <v>0</v>
      </c>
      <c r="FN166" s="23"/>
      <c r="FO166" s="23"/>
      <c r="FP166" s="23"/>
      <c r="FQ166" s="23"/>
      <c r="FR166" s="23"/>
      <c r="FS166" s="23"/>
      <c r="FT166" s="23"/>
      <c r="FU166" s="23"/>
      <c r="FV166" s="14">
        <v>0</v>
      </c>
      <c r="FW166" s="14">
        <v>0</v>
      </c>
      <c r="FX166" s="14">
        <v>0</v>
      </c>
      <c r="FY166" s="14">
        <v>0</v>
      </c>
      <c r="FZ166" s="102">
        <v>0</v>
      </c>
      <c r="GA166" s="102">
        <v>0</v>
      </c>
      <c r="GB166" s="102">
        <v>0</v>
      </c>
      <c r="GC166" s="102">
        <v>0</v>
      </c>
      <c r="GD166" s="102">
        <v>0</v>
      </c>
      <c r="GE166" s="102">
        <v>0</v>
      </c>
      <c r="GF166" s="102">
        <v>0</v>
      </c>
      <c r="GG166" s="102">
        <v>0</v>
      </c>
    </row>
    <row r="167" spans="1:189" x14ac:dyDescent="0.35">
      <c r="A167" t="e">
        <v>#REF!</v>
      </c>
      <c r="B167" s="22" t="s">
        <v>401</v>
      </c>
      <c r="C167" s="22" t="s">
        <v>343</v>
      </c>
      <c r="D167" s="22" t="s">
        <v>539</v>
      </c>
      <c r="E167" s="22" t="s">
        <v>458</v>
      </c>
      <c r="F167" s="22" t="s">
        <v>402</v>
      </c>
      <c r="G167" s="24">
        <v>11253.727815476201</v>
      </c>
      <c r="H167" s="24">
        <v>11735.7746344239</v>
      </c>
      <c r="I167" s="24">
        <v>11531.967881062401</v>
      </c>
      <c r="J167" s="24">
        <v>13692.230147058799</v>
      </c>
      <c r="K167" s="24">
        <v>14508.3332804233</v>
      </c>
      <c r="L167" s="24">
        <v>8848.2925822128691</v>
      </c>
      <c r="M167" s="24">
        <v>9162.6117259235798</v>
      </c>
      <c r="N167" s="24">
        <v>8404.3159659614903</v>
      </c>
      <c r="O167" s="24">
        <v>9575.0371622850216</v>
      </c>
      <c r="P167" s="24">
        <v>9094.8028672933197</v>
      </c>
      <c r="Q167" s="43">
        <v>11375.56585349371</v>
      </c>
      <c r="R167" s="43">
        <v>11779.661681595353</v>
      </c>
      <c r="S167" s="43">
        <v>10804.779434684331</v>
      </c>
      <c r="T167" s="43">
        <v>12309.885187135464</v>
      </c>
      <c r="U167" s="43">
        <v>11692.485073268748</v>
      </c>
      <c r="V167" s="23">
        <v>4156.957500222994</v>
      </c>
      <c r="W167" s="23">
        <v>4404.9504224959683</v>
      </c>
      <c r="X167" s="23">
        <v>4376.242493183393</v>
      </c>
      <c r="Y167" s="23">
        <v>5274.7448471974731</v>
      </c>
      <c r="Z167" s="23">
        <v>5714.4304884029352</v>
      </c>
      <c r="AA167" s="23">
        <v>3268.4259666574203</v>
      </c>
      <c r="AB167" s="23">
        <v>3439.129639971557</v>
      </c>
      <c r="AC167" s="23">
        <v>3189.3363765588374</v>
      </c>
      <c r="AD167" s="23">
        <v>3688.6524248452088</v>
      </c>
      <c r="AE167" s="23">
        <v>3582.1908544796747</v>
      </c>
      <c r="AF167" s="39">
        <v>4201.9626357881953</v>
      </c>
      <c r="AG167" s="39">
        <v>4421.4231542075122</v>
      </c>
      <c r="AH167" s="39">
        <v>4100.2832629450277</v>
      </c>
      <c r="AI167" s="39">
        <v>4742.215312118672</v>
      </c>
      <c r="AJ167" s="39">
        <v>4605.3458999346758</v>
      </c>
      <c r="AK167" s="23">
        <v>754.76703386999986</v>
      </c>
      <c r="AL167" s="23">
        <v>762.50962474999994</v>
      </c>
      <c r="AM167" s="23">
        <v>807.71327757999995</v>
      </c>
      <c r="AN167" s="23">
        <v>1060.9881384200003</v>
      </c>
      <c r="AO167" s="23">
        <v>0</v>
      </c>
      <c r="AP167" s="39">
        <v>916.20216390408348</v>
      </c>
      <c r="AQ167" s="39">
        <v>909.23457477884392</v>
      </c>
      <c r="AR167" s="39">
        <v>950.77639025237158</v>
      </c>
      <c r="AS167" s="39">
        <v>1192.8477442628378</v>
      </c>
      <c r="AT167" s="39">
        <v>0</v>
      </c>
      <c r="AU167" s="23">
        <v>6.7076034499999988</v>
      </c>
      <c r="AV167" s="23">
        <v>6.4967627500000003</v>
      </c>
      <c r="AW167" s="23">
        <v>7.0048403699999993</v>
      </c>
      <c r="AX167" s="23">
        <v>7.7490405999999981</v>
      </c>
      <c r="AY167" s="23">
        <v>0</v>
      </c>
      <c r="AZ167" s="23">
        <v>276.47143554999997</v>
      </c>
      <c r="BA167" s="23">
        <v>284.30636597</v>
      </c>
      <c r="BB167" s="23">
        <v>306.64892578000007</v>
      </c>
      <c r="BC167" s="23">
        <v>410.12298584000007</v>
      </c>
      <c r="BD167" s="23">
        <v>0</v>
      </c>
      <c r="BE167" s="39">
        <v>335.60518165424679</v>
      </c>
      <c r="BF167" s="39">
        <v>339.01365881696876</v>
      </c>
      <c r="BG167" s="39">
        <v>360.96293922690757</v>
      </c>
      <c r="BH167" s="39">
        <v>461.09307052019528</v>
      </c>
      <c r="BI167" s="39">
        <v>0</v>
      </c>
      <c r="BJ167" s="23">
        <v>156.27829496999999</v>
      </c>
      <c r="BK167" s="23">
        <v>169.66104669999999</v>
      </c>
      <c r="BL167" s="23">
        <v>198.76154015</v>
      </c>
      <c r="BM167" s="23">
        <v>267.61557175000002</v>
      </c>
      <c r="BN167" s="23">
        <v>0</v>
      </c>
      <c r="BO167" s="39">
        <v>189.70424726766248</v>
      </c>
      <c r="BP167" s="39">
        <v>202.30785900359626</v>
      </c>
      <c r="BQ167" s="39">
        <v>233.96641470475458</v>
      </c>
      <c r="BR167" s="39">
        <v>300.87483500708998</v>
      </c>
      <c r="BS167" s="39">
        <v>0</v>
      </c>
      <c r="BT167" s="23">
        <v>112.68104425999999</v>
      </c>
      <c r="BU167" s="23">
        <v>104.94915815999998</v>
      </c>
      <c r="BV167" s="23">
        <v>98.404439299999993</v>
      </c>
      <c r="BW167" s="23">
        <v>128.22717734999998</v>
      </c>
      <c r="BX167" s="23">
        <v>0</v>
      </c>
      <c r="BY167" s="39">
        <v>136.78209559927004</v>
      </c>
      <c r="BZ167" s="39">
        <v>125.14386716664882</v>
      </c>
      <c r="CA167" s="39">
        <v>115.83394773796557</v>
      </c>
      <c r="CB167" s="39">
        <v>144.16325095105796</v>
      </c>
      <c r="CC167" s="39">
        <v>0</v>
      </c>
      <c r="CD167" s="23">
        <v>7.5121006399999999</v>
      </c>
      <c r="CE167" s="23">
        <v>9.6961463200000004</v>
      </c>
      <c r="CF167" s="23">
        <v>9.4829463900000004</v>
      </c>
      <c r="CG167" s="23">
        <v>14.280231839999999</v>
      </c>
      <c r="CH167" s="23">
        <v>0</v>
      </c>
      <c r="CI167" s="39">
        <v>9.1188440313076811</v>
      </c>
      <c r="CJ167" s="39">
        <v>11.561915010776595</v>
      </c>
      <c r="CK167" s="39">
        <v>11.162576854814613</v>
      </c>
      <c r="CL167" s="39">
        <v>16.054979053075197</v>
      </c>
      <c r="CM167" s="39">
        <v>0</v>
      </c>
      <c r="CN167" s="23">
        <v>110.85022584000004</v>
      </c>
      <c r="CO167" s="23">
        <v>101.47730018999998</v>
      </c>
      <c r="CP167" s="23">
        <v>94.83508483</v>
      </c>
      <c r="CQ167" s="23">
        <v>120.64136271</v>
      </c>
      <c r="CR167" s="23">
        <v>0</v>
      </c>
      <c r="CS167" s="39">
        <v>134.55968825654509</v>
      </c>
      <c r="CT167" s="39">
        <v>121.00394131839414</v>
      </c>
      <c r="CU167" s="39">
        <v>111.63238506378801</v>
      </c>
      <c r="CV167" s="39">
        <v>135.63467126759878</v>
      </c>
      <c r="CW167" s="39">
        <v>0</v>
      </c>
      <c r="CX167" s="31">
        <v>57.615577209999991</v>
      </c>
      <c r="CY167" s="31">
        <v>0</v>
      </c>
      <c r="CZ167" s="31">
        <v>0</v>
      </c>
      <c r="DA167" s="31">
        <v>35.944119230000005</v>
      </c>
      <c r="DB167" s="31">
        <v>0</v>
      </c>
      <c r="DC167" s="39">
        <v>22.134527611816388</v>
      </c>
      <c r="DD167" s="39">
        <v>0</v>
      </c>
      <c r="DE167" s="39">
        <v>0</v>
      </c>
      <c r="DF167" s="39">
        <v>13.143281837694584</v>
      </c>
      <c r="DG167" s="39">
        <v>0</v>
      </c>
      <c r="DH167" s="39">
        <v>357.73970926606319</v>
      </c>
      <c r="DI167" s="39">
        <v>339.01365881696876</v>
      </c>
      <c r="DJ167" s="39">
        <v>360.96293922690757</v>
      </c>
      <c r="DK167" s="39">
        <v>474.23635235788987</v>
      </c>
      <c r="DL167" s="39">
        <v>0</v>
      </c>
      <c r="DM167" s="24">
        <v>3159.7159999999999</v>
      </c>
      <c r="DN167" s="24">
        <v>3123.9580000000001</v>
      </c>
      <c r="DO167" s="24">
        <v>3095.0239999999999</v>
      </c>
      <c r="DP167" s="24">
        <v>3074.67</v>
      </c>
      <c r="DQ167" s="24">
        <v>3272.9960000000001</v>
      </c>
      <c r="DR167" s="24">
        <v>3435.931</v>
      </c>
      <c r="DS167" s="24">
        <v>2730</v>
      </c>
      <c r="DT167" s="24">
        <v>2682</v>
      </c>
      <c r="DU167" s="24">
        <v>2634</v>
      </c>
      <c r="DV167" s="24">
        <v>2587</v>
      </c>
      <c r="DW167" s="24">
        <v>0</v>
      </c>
      <c r="DX167" s="24">
        <v>502</v>
      </c>
      <c r="DY167" s="24">
        <v>511</v>
      </c>
      <c r="DZ167" s="24">
        <v>464</v>
      </c>
      <c r="EA167" s="24">
        <v>405</v>
      </c>
      <c r="EB167" s="28">
        <v>108994</v>
      </c>
      <c r="EC167" s="28">
        <v>108740</v>
      </c>
      <c r="ED167" s="24">
        <v>409</v>
      </c>
      <c r="EE167" s="24">
        <v>417</v>
      </c>
      <c r="EF167" s="24">
        <v>405</v>
      </c>
      <c r="EG167" s="24">
        <v>349</v>
      </c>
      <c r="EH167" s="24">
        <v>105374</v>
      </c>
      <c r="EI167" s="24">
        <v>106945</v>
      </c>
      <c r="EJ167" s="24">
        <v>93</v>
      </c>
      <c r="EK167" s="24">
        <v>94</v>
      </c>
      <c r="EL167" s="24">
        <v>59</v>
      </c>
      <c r="EM167" s="24">
        <v>56</v>
      </c>
      <c r="EN167" s="24">
        <v>3620</v>
      </c>
      <c r="EO167" s="24">
        <v>1795</v>
      </c>
      <c r="EP167" s="24">
        <v>0</v>
      </c>
      <c r="EQ167" s="24">
        <v>0</v>
      </c>
      <c r="ER167" s="24">
        <v>0</v>
      </c>
      <c r="ES167" s="24">
        <v>0</v>
      </c>
      <c r="ET167" s="24">
        <v>0</v>
      </c>
      <c r="EU167" s="24">
        <v>0</v>
      </c>
      <c r="EV167">
        <v>54.44</v>
      </c>
      <c r="EW167">
        <v>63.27</v>
      </c>
      <c r="EX167">
        <v>69.849999999999994</v>
      </c>
      <c r="EY167">
        <v>70.94</v>
      </c>
      <c r="EZ167">
        <v>71.650000000000006</v>
      </c>
      <c r="FA167">
        <v>70.75</v>
      </c>
      <c r="FB167">
        <v>14.2</v>
      </c>
      <c r="FC167">
        <v>2.5</v>
      </c>
      <c r="FD167">
        <v>62</v>
      </c>
      <c r="FE167">
        <v>56.6</v>
      </c>
      <c r="FF167">
        <v>40.573</v>
      </c>
      <c r="FG167">
        <v>61.180999999999997</v>
      </c>
      <c r="FH167" s="22" t="s">
        <v>402</v>
      </c>
      <c r="FI167" s="43">
        <v>4673.4663448990441</v>
      </c>
      <c r="FJ167" s="43">
        <v>5353.9825705091989</v>
      </c>
      <c r="FK167" s="43">
        <v>5132.2482576000002</v>
      </c>
      <c r="FL167" s="43">
        <v>5924.9555999999993</v>
      </c>
      <c r="FM167" s="43">
        <v>5725.5</v>
      </c>
      <c r="FN167" s="23">
        <v>7.7200333299999997</v>
      </c>
      <c r="FO167" s="23">
        <v>5.1782513399999992</v>
      </c>
      <c r="FP167" s="23">
        <v>5.1273372299999993</v>
      </c>
      <c r="FQ167" s="23">
        <v>11.559062239999999</v>
      </c>
      <c r="FR167" s="23">
        <v>426.63974526999999</v>
      </c>
      <c r="FS167" s="23">
        <v>455.03092725000005</v>
      </c>
      <c r="FT167" s="23">
        <v>523.53789674999985</v>
      </c>
      <c r="FU167" s="23">
        <v>692.32148411999992</v>
      </c>
      <c r="FV167" s="14">
        <v>434.35977859999997</v>
      </c>
      <c r="FW167" s="14">
        <v>460.20917859000002</v>
      </c>
      <c r="FX167" s="14">
        <v>528.66523397999981</v>
      </c>
      <c r="FY167" s="14">
        <v>703.88054635999993</v>
      </c>
      <c r="FZ167" s="102">
        <v>527.26384593893511</v>
      </c>
      <c r="GA167" s="102">
        <v>548.7643476523865</v>
      </c>
      <c r="GB167" s="102">
        <v>622.30303347420875</v>
      </c>
      <c r="GC167" s="102">
        <v>791.35882066162071</v>
      </c>
      <c r="GD167" s="102">
        <v>517.89259504302504</v>
      </c>
      <c r="GE167" s="102">
        <v>542.58967784836068</v>
      </c>
      <c r="GF167" s="102">
        <v>616.26753632632006</v>
      </c>
      <c r="GG167" s="102">
        <v>778.36319816643345</v>
      </c>
    </row>
    <row r="168" spans="1:189" x14ac:dyDescent="0.35">
      <c r="A168" t="e">
        <v>#REF!</v>
      </c>
      <c r="B168" s="22" t="s">
        <v>20</v>
      </c>
      <c r="C168" s="22" t="s">
        <v>343</v>
      </c>
      <c r="D168" s="22" t="s">
        <v>541</v>
      </c>
      <c r="F168" s="22" t="s">
        <v>21</v>
      </c>
      <c r="G168" s="24">
        <v>639</v>
      </c>
      <c r="H168" s="24">
        <v>647</v>
      </c>
      <c r="I168" s="24">
        <v>721</v>
      </c>
      <c r="J168" s="24">
        <v>750</v>
      </c>
      <c r="K168" s="24">
        <v>871</v>
      </c>
      <c r="L168" s="24">
        <v>631.90076335877893</v>
      </c>
      <c r="M168" s="24">
        <v>628.81832061068701</v>
      </c>
      <c r="N168" s="24">
        <v>656.560305343511</v>
      </c>
      <c r="O168" s="24">
        <v>651.42290076335894</v>
      </c>
      <c r="P168" s="24">
        <v>662.72519083969496</v>
      </c>
      <c r="Q168" s="43">
        <v>812.38596934630641</v>
      </c>
      <c r="R168" s="43">
        <v>808.42311095925083</v>
      </c>
      <c r="S168" s="43">
        <v>844.0888364427467</v>
      </c>
      <c r="T168" s="43">
        <v>837.48407246432225</v>
      </c>
      <c r="U168" s="43">
        <v>852.01455321685796</v>
      </c>
      <c r="V168" s="23">
        <v>13195.935899553941</v>
      </c>
      <c r="W168" s="23">
        <v>13672.576657298028</v>
      </c>
      <c r="X168" s="23">
        <v>15609.77721968434</v>
      </c>
      <c r="Y168" s="23">
        <v>16653.713778172532</v>
      </c>
      <c r="Z168" s="23">
        <v>19673.3901023197</v>
      </c>
      <c r="AA168" s="23">
        <v>13049.330153617599</v>
      </c>
      <c r="AB168" s="23">
        <v>13288.356556511633</v>
      </c>
      <c r="AC168" s="23">
        <v>14214.646460055672</v>
      </c>
      <c r="AD168" s="23">
        <v>14464.814050479823</v>
      </c>
      <c r="AE168" s="23">
        <v>14969.059942621792</v>
      </c>
      <c r="AF168" s="39">
        <v>16776.515144273624</v>
      </c>
      <c r="AG168" s="39">
        <v>17083.812915180381</v>
      </c>
      <c r="AH168" s="39">
        <v>18274.672247564296</v>
      </c>
      <c r="AI168" s="39">
        <v>18596.293382132164</v>
      </c>
      <c r="AJ168" s="39">
        <v>19244.563350503864</v>
      </c>
      <c r="AP168" s="39">
        <v>0</v>
      </c>
      <c r="AQ168" s="39">
        <v>0</v>
      </c>
      <c r="AR168" s="39">
        <v>0</v>
      </c>
      <c r="AS168" s="39">
        <v>0</v>
      </c>
      <c r="AT168" s="39">
        <v>0</v>
      </c>
      <c r="AZ168" s="23"/>
      <c r="BA168" s="23"/>
      <c r="BB168" s="23"/>
      <c r="BC168" s="23"/>
      <c r="BD168" s="23"/>
      <c r="BE168" s="39">
        <v>0</v>
      </c>
      <c r="BF168" s="39">
        <v>0</v>
      </c>
      <c r="BG168" s="39">
        <v>0</v>
      </c>
      <c r="BH168" s="39">
        <v>0</v>
      </c>
      <c r="BI168" s="39">
        <v>0</v>
      </c>
      <c r="BJ168" s="23"/>
      <c r="BK168" s="23"/>
      <c r="BL168" s="23"/>
      <c r="BM168" s="23"/>
      <c r="BN168" s="23"/>
      <c r="BO168" s="39">
        <v>0</v>
      </c>
      <c r="BP168" s="39">
        <v>0</v>
      </c>
      <c r="BQ168" s="39">
        <v>0</v>
      </c>
      <c r="BR168" s="39">
        <v>0</v>
      </c>
      <c r="BS168" s="39">
        <v>0</v>
      </c>
      <c r="BT168" s="23"/>
      <c r="BU168" s="23"/>
      <c r="BV168" s="23"/>
      <c r="BW168" s="23"/>
      <c r="BX168" s="23"/>
      <c r="BY168" s="39">
        <v>0</v>
      </c>
      <c r="BZ168" s="39">
        <v>0</v>
      </c>
      <c r="CA168" s="39">
        <v>0</v>
      </c>
      <c r="CB168" s="39">
        <v>0</v>
      </c>
      <c r="CC168" s="39">
        <v>0</v>
      </c>
      <c r="CD168" s="23"/>
      <c r="CE168" s="23"/>
      <c r="CF168" s="23"/>
      <c r="CG168" s="23"/>
      <c r="CH168" s="23"/>
      <c r="CI168" s="39">
        <v>0</v>
      </c>
      <c r="CJ168" s="39">
        <v>0</v>
      </c>
      <c r="CK168" s="39">
        <v>0</v>
      </c>
      <c r="CL168" s="39">
        <v>0</v>
      </c>
      <c r="CM168" s="39">
        <v>0</v>
      </c>
      <c r="CN168" s="23"/>
      <c r="CO168" s="23"/>
      <c r="CP168" s="23"/>
      <c r="CQ168" s="23"/>
      <c r="CR168" s="23"/>
      <c r="CS168" s="39">
        <v>0</v>
      </c>
      <c r="CT168" s="39">
        <v>0</v>
      </c>
      <c r="CU168" s="39">
        <v>0</v>
      </c>
      <c r="CV168" s="39">
        <v>0</v>
      </c>
      <c r="CW168" s="39">
        <v>0</v>
      </c>
      <c r="CX168" s="31"/>
      <c r="CY168" s="31"/>
      <c r="CZ168" s="31"/>
      <c r="DA168" s="31"/>
      <c r="DB168" s="31"/>
      <c r="DC168" s="39"/>
      <c r="DD168" s="39"/>
      <c r="DE168" s="39"/>
      <c r="DF168" s="39"/>
      <c r="DG168" s="39"/>
      <c r="DH168" s="39"/>
      <c r="DI168" s="39"/>
      <c r="DJ168" s="39"/>
      <c r="DK168" s="39"/>
      <c r="DL168" s="39"/>
      <c r="DM168" s="24">
        <v>48.960999999999999</v>
      </c>
      <c r="DN168" s="24">
        <v>47.887</v>
      </c>
      <c r="DO168" s="24">
        <v>46.753999999999998</v>
      </c>
      <c r="DP168" s="24">
        <v>45.624000000000002</v>
      </c>
      <c r="DQ168" s="24">
        <v>44.271999999999998</v>
      </c>
      <c r="DR168" s="24">
        <v>43.914000000000001</v>
      </c>
      <c r="DS168" s="24"/>
      <c r="DT168" s="24"/>
      <c r="DU168" s="24"/>
      <c r="DV168" s="24"/>
      <c r="DW168" s="24"/>
      <c r="DX168" s="24"/>
      <c r="DY168" s="24"/>
      <c r="DZ168" s="24"/>
      <c r="EA168" s="24"/>
      <c r="EB168" s="28"/>
      <c r="EC168" s="28"/>
      <c r="ED168" s="24"/>
      <c r="EE168" s="24"/>
      <c r="EF168" s="24"/>
      <c r="EG168" s="24"/>
      <c r="EH168" s="24"/>
      <c r="EI168" s="24"/>
      <c r="EJ168" s="24"/>
      <c r="EK168" s="24"/>
      <c r="EL168" s="24"/>
      <c r="EM168" s="24"/>
      <c r="EN168" s="24"/>
      <c r="EO168" s="24"/>
      <c r="EP168" s="24"/>
      <c r="EQ168" s="24"/>
      <c r="ER168" s="24"/>
      <c r="ES168" s="24"/>
      <c r="ET168" s="24"/>
      <c r="EU168" s="24"/>
      <c r="FH168" s="22" t="s">
        <v>21</v>
      </c>
      <c r="FI168" s="43">
        <v>0</v>
      </c>
      <c r="FJ168" s="43">
        <v>0</v>
      </c>
      <c r="FK168" s="43">
        <v>0</v>
      </c>
      <c r="FL168" s="43">
        <v>0</v>
      </c>
      <c r="FM168" s="43">
        <v>0</v>
      </c>
      <c r="FN168" s="23"/>
      <c r="FO168" s="23"/>
      <c r="FP168" s="23"/>
      <c r="FQ168" s="23"/>
      <c r="FR168" s="23"/>
      <c r="FS168" s="23"/>
      <c r="FT168" s="23"/>
      <c r="FU168" s="23"/>
      <c r="FV168" s="14">
        <v>0</v>
      </c>
      <c r="FW168" s="14">
        <v>0</v>
      </c>
      <c r="FX168" s="14">
        <v>0</v>
      </c>
      <c r="FY168" s="14">
        <v>0</v>
      </c>
      <c r="FZ168" s="102">
        <v>0</v>
      </c>
      <c r="GA168" s="102">
        <v>0</v>
      </c>
      <c r="GB168" s="102">
        <v>0</v>
      </c>
      <c r="GC168" s="102">
        <v>0</v>
      </c>
      <c r="GD168" s="102">
        <v>0</v>
      </c>
      <c r="GE168" s="102">
        <v>0</v>
      </c>
      <c r="GF168" s="102">
        <v>0</v>
      </c>
      <c r="GG168" s="102">
        <v>0</v>
      </c>
    </row>
    <row r="169" spans="1:189" x14ac:dyDescent="0.35">
      <c r="A169" t="e">
        <v>#REF!</v>
      </c>
      <c r="B169" s="22" t="s">
        <v>80</v>
      </c>
      <c r="C169" s="22" t="s">
        <v>343</v>
      </c>
      <c r="D169" s="22" t="s">
        <v>536</v>
      </c>
      <c r="F169" s="22" t="s">
        <v>81</v>
      </c>
      <c r="G169" s="24">
        <v>4787.6370055356201</v>
      </c>
      <c r="H169" s="24">
        <v>5173.7601918465207</v>
      </c>
      <c r="I169" s="24">
        <v>5471.2565947242201</v>
      </c>
      <c r="J169" s="24">
        <v>8041.3621103117503</v>
      </c>
      <c r="K169" s="24">
        <v>14718.388489208599</v>
      </c>
      <c r="L169" s="24">
        <v>4813.3777257734801</v>
      </c>
      <c r="M169" s="24">
        <v>5071.0301357316202</v>
      </c>
      <c r="N169" s="24">
        <v>7275.8963772041798</v>
      </c>
      <c r="O169" s="24">
        <v>8735.4410127096799</v>
      </c>
      <c r="P169" s="24">
        <v>14270.9536188731</v>
      </c>
      <c r="Q169" s="43">
        <v>6188.1876970644162</v>
      </c>
      <c r="R169" s="43">
        <v>6519.4314855758921</v>
      </c>
      <c r="S169" s="43">
        <v>9354.0575894228787</v>
      </c>
      <c r="T169" s="43">
        <v>11230.481313326685</v>
      </c>
      <c r="U169" s="43">
        <v>18347.062009453315</v>
      </c>
      <c r="V169" s="23">
        <v>6094.9098367891838</v>
      </c>
      <c r="W169" s="23">
        <v>6477.2967260799296</v>
      </c>
      <c r="X169" s="23">
        <v>6863.0743459301657</v>
      </c>
      <c r="Y169" s="23">
        <v>9994.6457042256898</v>
      </c>
      <c r="Z169" s="23">
        <v>18199.474839696799</v>
      </c>
      <c r="AA169" s="23">
        <v>6127.6791066403348</v>
      </c>
      <c r="AB169" s="23">
        <v>6348.6836803512697</v>
      </c>
      <c r="AC169" s="23">
        <v>9126.7914245124575</v>
      </c>
      <c r="AD169" s="23">
        <v>10857.319542946303</v>
      </c>
      <c r="AE169" s="23">
        <v>17646.21592340682</v>
      </c>
      <c r="AF169" s="39">
        <v>7877.8833949037326</v>
      </c>
      <c r="AG169" s="39">
        <v>8162.0118930080871</v>
      </c>
      <c r="AH169" s="39">
        <v>11733.61028876355</v>
      </c>
      <c r="AI169" s="39">
        <v>13958.416531285378</v>
      </c>
      <c r="AJ169" s="39">
        <v>22686.375867046838</v>
      </c>
      <c r="AK169" s="23">
        <v>234.83000306000002</v>
      </c>
      <c r="AL169" s="23">
        <v>253.68575764000002</v>
      </c>
      <c r="AM169" s="23">
        <v>301.23872152000001</v>
      </c>
      <c r="AN169" s="23">
        <v>378.60412920000005</v>
      </c>
      <c r="AO169" s="23">
        <v>0</v>
      </c>
      <c r="AP169" s="39">
        <v>285.05717300609086</v>
      </c>
      <c r="AQ169" s="39">
        <v>302.50091866168839</v>
      </c>
      <c r="AR169" s="39">
        <v>354.59447331253938</v>
      </c>
      <c r="AS169" s="39">
        <v>425.65705037697603</v>
      </c>
      <c r="AT169" s="39">
        <v>0</v>
      </c>
      <c r="AU169" s="23">
        <v>4.9049253500000001</v>
      </c>
      <c r="AV169" s="23">
        <v>4.9033150700000006</v>
      </c>
      <c r="AW169" s="23">
        <v>5.5058417299999993</v>
      </c>
      <c r="AX169" s="23">
        <v>4.9438505199999998</v>
      </c>
      <c r="AY169" s="23">
        <v>0</v>
      </c>
      <c r="AZ169" s="23">
        <v>298.95074462999997</v>
      </c>
      <c r="BA169" s="23">
        <v>317.60226439999997</v>
      </c>
      <c r="BB169" s="23">
        <v>377.86999511999994</v>
      </c>
      <c r="BC169" s="23">
        <v>470.56878661999997</v>
      </c>
      <c r="BD169" s="23">
        <v>0</v>
      </c>
      <c r="BE169" s="39">
        <v>362.89253085995159</v>
      </c>
      <c r="BF169" s="39">
        <v>378.71647838571363</v>
      </c>
      <c r="BG169" s="39">
        <v>444.79876698484867</v>
      </c>
      <c r="BH169" s="39">
        <v>529.05107542113353</v>
      </c>
      <c r="BI169" s="39">
        <v>0</v>
      </c>
      <c r="BJ169" s="23">
        <v>179.89072611</v>
      </c>
      <c r="BK169" s="23">
        <v>188.09056248000002</v>
      </c>
      <c r="BL169" s="23">
        <v>272.76142042000004</v>
      </c>
      <c r="BM169" s="23">
        <v>318.07101890000001</v>
      </c>
      <c r="BN169" s="23">
        <v>0</v>
      </c>
      <c r="BO169" s="39">
        <v>218.36707902195761</v>
      </c>
      <c r="BP169" s="39">
        <v>224.28365104569968</v>
      </c>
      <c r="BQ169" s="39">
        <v>321.07323960803814</v>
      </c>
      <c r="BR169" s="39">
        <v>357.600885128892</v>
      </c>
      <c r="BS169" s="39">
        <v>0</v>
      </c>
      <c r="BT169" s="23">
        <v>109.61043670000001</v>
      </c>
      <c r="BU169" s="23">
        <v>120.91410528999999</v>
      </c>
      <c r="BV169" s="23">
        <v>99.34372642000001</v>
      </c>
      <c r="BW169" s="23">
        <v>146.92575256000001</v>
      </c>
      <c r="BX169" s="23">
        <v>0</v>
      </c>
      <c r="BY169" s="39">
        <v>133.05472388756809</v>
      </c>
      <c r="BZ169" s="39">
        <v>144.18084905375815</v>
      </c>
      <c r="CA169" s="39">
        <v>116.93960248223306</v>
      </c>
      <c r="CB169" s="39">
        <v>165.18568508815679</v>
      </c>
      <c r="CC169" s="39">
        <v>0</v>
      </c>
      <c r="CD169" s="23">
        <v>9.4495960299999986</v>
      </c>
      <c r="CE169" s="23">
        <v>8.5975876200000023</v>
      </c>
      <c r="CF169" s="23">
        <v>5.7648518499999986</v>
      </c>
      <c r="CG169" s="23">
        <v>5.5720335099999998</v>
      </c>
      <c r="CH169" s="23">
        <v>0</v>
      </c>
      <c r="CI169" s="39">
        <v>11.470745199765355</v>
      </c>
      <c r="CJ169" s="39">
        <v>10.251967542517969</v>
      </c>
      <c r="CK169" s="39">
        <v>6.7859290969001442</v>
      </c>
      <c r="CL169" s="39">
        <v>6.2645258346227992</v>
      </c>
      <c r="CM169" s="39">
        <v>0</v>
      </c>
      <c r="CN169" s="23">
        <v>100.83728085999999</v>
      </c>
      <c r="CO169" s="23">
        <v>111.23620257999998</v>
      </c>
      <c r="CP169" s="23">
        <v>91.392315539999998</v>
      </c>
      <c r="CQ169" s="23">
        <v>135.16587833</v>
      </c>
      <c r="CR169" s="23">
        <v>0</v>
      </c>
      <c r="CS169" s="39">
        <v>122.40510088580326</v>
      </c>
      <c r="CT169" s="39">
        <v>132.64068815655909</v>
      </c>
      <c r="CU169" s="39">
        <v>107.57982848353082</v>
      </c>
      <c r="CV169" s="39">
        <v>151.96429368885239</v>
      </c>
      <c r="CW169" s="39">
        <v>0</v>
      </c>
      <c r="CX169" s="31"/>
      <c r="CY169" s="31"/>
      <c r="CZ169" s="31"/>
      <c r="DA169" s="31"/>
      <c r="DB169" s="31"/>
      <c r="DC169" s="39"/>
      <c r="DD169" s="39"/>
      <c r="DE169" s="39"/>
      <c r="DF169" s="39"/>
      <c r="DG169" s="39"/>
      <c r="DH169" s="39"/>
      <c r="DI169" s="39"/>
      <c r="DJ169" s="39"/>
      <c r="DK169" s="39"/>
      <c r="DL169" s="39"/>
      <c r="DM169" s="24">
        <v>765.36400000000003</v>
      </c>
      <c r="DN169" s="24">
        <v>805.66399999999999</v>
      </c>
      <c r="DO169" s="24">
        <v>791.84199999999998</v>
      </c>
      <c r="DP169" s="24">
        <v>802.56200000000001</v>
      </c>
      <c r="DQ169" s="24">
        <v>808.726</v>
      </c>
      <c r="DR169" s="24">
        <v>813.83399999999995</v>
      </c>
      <c r="DS169" s="24">
        <v>785.5139999999999</v>
      </c>
      <c r="DT169" s="24">
        <v>798.75300000000004</v>
      </c>
      <c r="DU169" s="24">
        <v>797.202</v>
      </c>
      <c r="DV169" s="24">
        <v>804.56700000000001</v>
      </c>
      <c r="DW169" s="24">
        <v>0</v>
      </c>
      <c r="DX169" s="24">
        <v>36437</v>
      </c>
      <c r="DY169" s="24">
        <v>22071</v>
      </c>
      <c r="DZ169" s="24">
        <v>23402</v>
      </c>
      <c r="EA169" s="24">
        <v>25934</v>
      </c>
      <c r="EB169" s="28">
        <v>19810</v>
      </c>
      <c r="EC169" s="28">
        <v>19783</v>
      </c>
      <c r="ED169" s="24">
        <v>25</v>
      </c>
      <c r="EE169" s="24">
        <v>14</v>
      </c>
      <c r="EF169" s="24">
        <v>23</v>
      </c>
      <c r="EG169" s="24">
        <v>40</v>
      </c>
      <c r="EH169" s="24">
        <v>12</v>
      </c>
      <c r="EI169" s="24">
        <v>32</v>
      </c>
      <c r="EJ169" s="24">
        <v>12</v>
      </c>
      <c r="EK169" s="24">
        <v>57</v>
      </c>
      <c r="EL169" s="24">
        <v>72</v>
      </c>
      <c r="EM169" s="24">
        <v>94</v>
      </c>
      <c r="EN169" s="24">
        <v>163</v>
      </c>
      <c r="EO169" s="24">
        <v>116</v>
      </c>
      <c r="EP169" s="24">
        <v>36400</v>
      </c>
      <c r="EQ169" s="24">
        <v>22000</v>
      </c>
      <c r="ER169" s="24">
        <v>23307</v>
      </c>
      <c r="ES169" s="24">
        <v>25800</v>
      </c>
      <c r="ET169" s="24">
        <v>19635</v>
      </c>
      <c r="EU169" s="24">
        <v>19635</v>
      </c>
      <c r="EV169">
        <v>58.67</v>
      </c>
      <c r="EW169">
        <v>64.959999999999994</v>
      </c>
      <c r="EX169">
        <v>75.08</v>
      </c>
      <c r="EY169">
        <v>76.64</v>
      </c>
      <c r="EZ169">
        <v>77.41</v>
      </c>
      <c r="FA169">
        <v>75.930000000000007</v>
      </c>
      <c r="FD169">
        <v>54</v>
      </c>
      <c r="FE169">
        <v>25.86</v>
      </c>
      <c r="FF169">
        <v>14.048999999999999</v>
      </c>
      <c r="FG169">
        <v>34.834000000000003</v>
      </c>
      <c r="FH169" s="22" t="s">
        <v>81</v>
      </c>
      <c r="FI169" s="43">
        <v>7574.6571408233867</v>
      </c>
      <c r="FJ169" s="43">
        <v>7750.7542780199983</v>
      </c>
      <c r="FK169" s="43">
        <v>9546.4526076000002</v>
      </c>
      <c r="FL169" s="43">
        <v>10500.7752</v>
      </c>
      <c r="FM169" s="43">
        <v>15531.72</v>
      </c>
      <c r="FN169" s="23">
        <v>1.6102963299999999</v>
      </c>
      <c r="FO169" s="23">
        <v>3.0215827299999996</v>
      </c>
      <c r="FP169" s="23">
        <v>2.9397074299999995</v>
      </c>
      <c r="FQ169" s="23">
        <v>2.5746282999999996</v>
      </c>
      <c r="FR169" s="23">
        <v>141.30668382999997</v>
      </c>
      <c r="FS169" s="23">
        <v>150.23790105000003</v>
      </c>
      <c r="FT169" s="23">
        <v>217.44594988000003</v>
      </c>
      <c r="FU169" s="23">
        <v>255.90944546</v>
      </c>
      <c r="FV169" s="14">
        <v>142.91698015999998</v>
      </c>
      <c r="FW169" s="14">
        <v>153.25948378000004</v>
      </c>
      <c r="FX169" s="14">
        <v>220.38565731000003</v>
      </c>
      <c r="FY169" s="14">
        <v>258.48407376</v>
      </c>
      <c r="FZ169" s="102">
        <v>173.48511607593881</v>
      </c>
      <c r="GA169" s="102">
        <v>182.7502460853803</v>
      </c>
      <c r="GB169" s="102">
        <v>259.4206205801097</v>
      </c>
      <c r="GC169" s="102">
        <v>290.60847444689279</v>
      </c>
      <c r="GD169" s="102">
        <v>171.53039771137529</v>
      </c>
      <c r="GE169" s="102">
        <v>179.14723912062047</v>
      </c>
      <c r="GF169" s="102">
        <v>255.9602287600475</v>
      </c>
      <c r="GG169" s="102">
        <v>287.71387134176877</v>
      </c>
    </row>
    <row r="170" spans="1:189" x14ac:dyDescent="0.35">
      <c r="A170" t="e">
        <v>#REF!</v>
      </c>
      <c r="B170" s="22" t="s">
        <v>274</v>
      </c>
      <c r="C170" s="22" t="s">
        <v>343</v>
      </c>
      <c r="D170" s="22" t="s">
        <v>540</v>
      </c>
      <c r="E170" s="22" t="s">
        <v>458</v>
      </c>
      <c r="F170" s="22" t="s">
        <v>275</v>
      </c>
      <c r="G170" s="24">
        <v>43370.860704225401</v>
      </c>
      <c r="H170" s="24">
        <v>44502.8169014085</v>
      </c>
      <c r="I170" s="24">
        <v>43700.383098591599</v>
      </c>
      <c r="J170" s="24">
        <v>46296.100140845097</v>
      </c>
      <c r="K170" s="24">
        <v>48653.381780639698</v>
      </c>
      <c r="L170" s="24">
        <v>41103.997444499197</v>
      </c>
      <c r="M170" s="24">
        <v>41823.826702478</v>
      </c>
      <c r="N170" s="24">
        <v>41362.613665935896</v>
      </c>
      <c r="O170" s="24">
        <v>42874.682706305</v>
      </c>
      <c r="P170" s="24">
        <v>43915.711448703201</v>
      </c>
      <c r="Q170" s="43">
        <v>52844.232424195041</v>
      </c>
      <c r="R170" s="43">
        <v>53769.661262733913</v>
      </c>
      <c r="S170" s="43">
        <v>53176.715310627704</v>
      </c>
      <c r="T170" s="43">
        <v>55120.665602046087</v>
      </c>
      <c r="U170" s="43">
        <v>56459.035790927075</v>
      </c>
      <c r="V170" s="23">
        <v>4146.4073106321503</v>
      </c>
      <c r="W170" s="23">
        <v>4159.6537537759041</v>
      </c>
      <c r="X170" s="23">
        <v>3998.673138292354</v>
      </c>
      <c r="Y170" s="23">
        <v>4152.7579542638841</v>
      </c>
      <c r="Z170" s="23">
        <v>4311.0000462206071</v>
      </c>
      <c r="AA170" s="23">
        <v>3929.6871847293633</v>
      </c>
      <c r="AB170" s="23">
        <v>3909.2500172664204</v>
      </c>
      <c r="AC170" s="23">
        <v>3784.7625230743733</v>
      </c>
      <c r="AD170" s="23">
        <v>3845.8569750687029</v>
      </c>
      <c r="AE170" s="23">
        <v>3891.2122273174732</v>
      </c>
      <c r="AF170" s="39">
        <v>5052.0950723737878</v>
      </c>
      <c r="AG170" s="39">
        <v>5025.8205858360197</v>
      </c>
      <c r="AH170" s="39">
        <v>4865.7766366830756</v>
      </c>
      <c r="AI170" s="39">
        <v>4944.3210513808544</v>
      </c>
      <c r="AJ170" s="39">
        <v>5002.630793510637</v>
      </c>
      <c r="AK170" s="23">
        <v>3028.5349664799996</v>
      </c>
      <c r="AL170" s="23">
        <v>3147.4379875299996</v>
      </c>
      <c r="AM170" s="23">
        <v>3109.5968773100003</v>
      </c>
      <c r="AN170" s="23">
        <v>3334.1416129600002</v>
      </c>
      <c r="AO170" s="23">
        <v>0</v>
      </c>
      <c r="AP170" s="39">
        <v>3676.3003221283725</v>
      </c>
      <c r="AQ170" s="39">
        <v>3753.0797610231998</v>
      </c>
      <c r="AR170" s="39">
        <v>3660.3722833515253</v>
      </c>
      <c r="AS170" s="39">
        <v>3748.508732618669</v>
      </c>
      <c r="AT170" s="39">
        <v>0</v>
      </c>
      <c r="AU170" s="23">
        <v>6.9829502100000003</v>
      </c>
      <c r="AV170" s="23">
        <v>6.9951825099999976</v>
      </c>
      <c r="AW170" s="23">
        <v>7.0382027599999999</v>
      </c>
      <c r="AX170" s="23">
        <v>7.2887506499999999</v>
      </c>
      <c r="AY170" s="23">
        <v>0</v>
      </c>
      <c r="AZ170" s="23">
        <v>289.53860473999998</v>
      </c>
      <c r="BA170" s="23">
        <v>294.18927001999998</v>
      </c>
      <c r="BB170" s="23">
        <v>284.53439330999998</v>
      </c>
      <c r="BC170" s="23">
        <v>299.07235718000004</v>
      </c>
      <c r="BD170" s="23">
        <v>0</v>
      </c>
      <c r="BE170" s="39">
        <v>351.46725319517321</v>
      </c>
      <c r="BF170" s="39">
        <v>350.79826817770697</v>
      </c>
      <c r="BG170" s="39">
        <v>334.93145511296342</v>
      </c>
      <c r="BH170" s="39">
        <v>336.24106973033042</v>
      </c>
      <c r="BI170" s="39">
        <v>0</v>
      </c>
      <c r="BJ170" s="23">
        <v>124.39826642999999</v>
      </c>
      <c r="BK170" s="23">
        <v>126.34787630999999</v>
      </c>
      <c r="BL170" s="23">
        <v>111.09603484000002</v>
      </c>
      <c r="BM170" s="23">
        <v>106.40920709000002</v>
      </c>
      <c r="BN170" s="23">
        <v>0</v>
      </c>
      <c r="BO170" s="39">
        <v>151.00548351282845</v>
      </c>
      <c r="BP170" s="39">
        <v>150.660206588996</v>
      </c>
      <c r="BQ170" s="39">
        <v>130.77349340226124</v>
      </c>
      <c r="BR170" s="39">
        <v>119.63374334714523</v>
      </c>
      <c r="BS170" s="39">
        <v>0</v>
      </c>
      <c r="BT170" s="23">
        <v>155.77019239000006</v>
      </c>
      <c r="BU170" s="23">
        <v>157.80596065000003</v>
      </c>
      <c r="BV170" s="23">
        <v>159.38478854000005</v>
      </c>
      <c r="BW170" s="23">
        <v>167.73024884</v>
      </c>
      <c r="BX170" s="23">
        <v>0</v>
      </c>
      <c r="BY170" s="39">
        <v>189.08746796704273</v>
      </c>
      <c r="BZ170" s="39">
        <v>188.17157301616049</v>
      </c>
      <c r="CA170" s="39">
        <v>187.61520717255956</v>
      </c>
      <c r="CB170" s="39">
        <v>188.57576416583518</v>
      </c>
      <c r="CC170" s="39">
        <v>0</v>
      </c>
      <c r="CD170" s="23">
        <v>9.3701487599999993</v>
      </c>
      <c r="CE170" s="23">
        <v>10.03543668</v>
      </c>
      <c r="CF170" s="23">
        <v>14.0535538</v>
      </c>
      <c r="CG170" s="23">
        <v>24.932902889999998</v>
      </c>
      <c r="CH170" s="23">
        <v>0</v>
      </c>
      <c r="CI170" s="39">
        <v>11.37430516274221</v>
      </c>
      <c r="CJ170" s="39">
        <v>11.966492889124433</v>
      </c>
      <c r="CK170" s="39">
        <v>16.542735551178406</v>
      </c>
      <c r="CL170" s="39">
        <v>28.031564061169195</v>
      </c>
      <c r="CM170" s="39">
        <v>0</v>
      </c>
      <c r="CN170" s="23">
        <v>102.25494927000003</v>
      </c>
      <c r="CO170" s="23">
        <v>105.92397544000001</v>
      </c>
      <c r="CP170" s="23">
        <v>106.78934196999998</v>
      </c>
      <c r="CQ170" s="23">
        <v>112.01424515000001</v>
      </c>
      <c r="CR170" s="23">
        <v>0</v>
      </c>
      <c r="CS170" s="39">
        <v>124.12599065265044</v>
      </c>
      <c r="CT170" s="39">
        <v>126.30626242868696</v>
      </c>
      <c r="CU170" s="39">
        <v>125.70399409536306</v>
      </c>
      <c r="CV170" s="39">
        <v>125.93537553724201</v>
      </c>
      <c r="CW170" s="39">
        <v>0</v>
      </c>
      <c r="CX170" s="31">
        <v>146.88661072999997</v>
      </c>
      <c r="CY170" s="31">
        <v>145.30429484000001</v>
      </c>
      <c r="CZ170" s="31">
        <v>0</v>
      </c>
      <c r="DA170" s="31">
        <v>0</v>
      </c>
      <c r="DB170" s="31">
        <v>0</v>
      </c>
      <c r="DC170" s="39">
        <v>17.245013580318986</v>
      </c>
      <c r="DD170" s="39">
        <v>16.376138080929572</v>
      </c>
      <c r="DE170" s="39">
        <v>0</v>
      </c>
      <c r="DF170" s="39">
        <v>0</v>
      </c>
      <c r="DG170" s="39">
        <v>0</v>
      </c>
      <c r="DH170" s="39">
        <v>368.7122667754922</v>
      </c>
      <c r="DI170" s="39">
        <v>367.17440625863657</v>
      </c>
      <c r="DJ170" s="39">
        <v>334.93145511296342</v>
      </c>
      <c r="DK170" s="39">
        <v>336.24106973033042</v>
      </c>
      <c r="DL170" s="39">
        <v>0</v>
      </c>
      <c r="DM170" s="24">
        <v>10339.441000000001</v>
      </c>
      <c r="DN170" s="24">
        <v>10580.29</v>
      </c>
      <c r="DO170" s="24">
        <v>10817.076999999999</v>
      </c>
      <c r="DP170" s="24">
        <v>11040.365</v>
      </c>
      <c r="DQ170" s="24">
        <v>11285.868</v>
      </c>
      <c r="DR170" s="24">
        <v>11337.053</v>
      </c>
      <c r="DS170" s="24">
        <v>10459.8655</v>
      </c>
      <c r="DT170" s="24">
        <v>10698.683500000001</v>
      </c>
      <c r="DU170" s="24">
        <v>10928.721000000001</v>
      </c>
      <c r="DV170" s="24">
        <v>11148.2775</v>
      </c>
      <c r="DW170" s="24">
        <v>0</v>
      </c>
      <c r="DX170" s="24">
        <v>767834</v>
      </c>
      <c r="DY170" s="24">
        <v>744951</v>
      </c>
      <c r="DZ170" s="24">
        <v>752147</v>
      </c>
      <c r="EA170" s="24">
        <v>760020</v>
      </c>
      <c r="EB170" s="28">
        <v>742938</v>
      </c>
      <c r="EC170" s="28">
        <v>739981</v>
      </c>
      <c r="ED170" s="24">
        <v>715298</v>
      </c>
      <c r="EE170" s="24">
        <v>693668</v>
      </c>
      <c r="EF170" s="24">
        <v>702461</v>
      </c>
      <c r="EG170" s="24">
        <v>712823</v>
      </c>
      <c r="EH170" s="24">
        <v>697761</v>
      </c>
      <c r="EI170" s="24">
        <v>695821</v>
      </c>
      <c r="EJ170" s="24">
        <v>52536</v>
      </c>
      <c r="EK170" s="24">
        <v>51283</v>
      </c>
      <c r="EL170" s="24">
        <v>49686</v>
      </c>
      <c r="EM170" s="24">
        <v>47197</v>
      </c>
      <c r="EN170" s="24">
        <v>45177</v>
      </c>
      <c r="EO170" s="24">
        <v>44160</v>
      </c>
      <c r="EP170" s="24">
        <v>0</v>
      </c>
      <c r="EQ170" s="24">
        <v>0</v>
      </c>
      <c r="ER170" s="24">
        <v>0</v>
      </c>
      <c r="ES170" s="24">
        <v>0</v>
      </c>
      <c r="ET170" s="24">
        <v>0</v>
      </c>
      <c r="EU170" s="24">
        <v>0</v>
      </c>
      <c r="EV170">
        <v>68.37</v>
      </c>
      <c r="EW170">
        <v>71.55</v>
      </c>
      <c r="EX170">
        <v>69.989999999999995</v>
      </c>
      <c r="EY170">
        <v>69.75</v>
      </c>
      <c r="EZ170">
        <v>66.67</v>
      </c>
      <c r="FA170">
        <v>64.91</v>
      </c>
      <c r="FB170">
        <v>6.4</v>
      </c>
      <c r="FC170">
        <v>1.3</v>
      </c>
      <c r="FD170">
        <v>60</v>
      </c>
      <c r="FE170">
        <v>13.76</v>
      </c>
      <c r="FF170">
        <v>25.129000000000001</v>
      </c>
      <c r="FG170">
        <v>31.602</v>
      </c>
      <c r="FH170" s="22" t="s">
        <v>275</v>
      </c>
      <c r="FI170" s="43">
        <v>4964.7993118537897</v>
      </c>
      <c r="FJ170" s="43">
        <v>4984.331212634399</v>
      </c>
      <c r="FK170" s="43">
        <v>4767.340698</v>
      </c>
      <c r="FL170" s="43">
        <v>4733.2187999999996</v>
      </c>
      <c r="FM170" s="43">
        <v>4528.3499999999995</v>
      </c>
      <c r="FN170" s="23">
        <v>19.823282249999998</v>
      </c>
      <c r="FO170" s="23">
        <v>25.91960636</v>
      </c>
      <c r="FP170" s="23">
        <v>78.085159820000015</v>
      </c>
      <c r="FQ170" s="23">
        <v>203.27170526000003</v>
      </c>
      <c r="FR170" s="23">
        <v>1301.1891352400003</v>
      </c>
      <c r="FS170" s="23">
        <v>1351.7559394899999</v>
      </c>
      <c r="FT170" s="23">
        <v>1214.1375689500001</v>
      </c>
      <c r="FU170" s="23">
        <v>1186.2793692200003</v>
      </c>
      <c r="FV170" s="14">
        <v>1321.0124174900002</v>
      </c>
      <c r="FW170" s="14">
        <v>1377.6755458499999</v>
      </c>
      <c r="FX170" s="14">
        <v>1292.22272877</v>
      </c>
      <c r="FY170" s="14">
        <v>1389.5510744800004</v>
      </c>
      <c r="FZ170" s="102">
        <v>1603.5602790475953</v>
      </c>
      <c r="GA170" s="102">
        <v>1642.7730201108343</v>
      </c>
      <c r="GB170" s="102">
        <v>1521.1027174681078</v>
      </c>
      <c r="GC170" s="102">
        <v>1562.2444820163748</v>
      </c>
      <c r="GD170" s="102">
        <v>1579.4970472447876</v>
      </c>
      <c r="GE170" s="102">
        <v>1611.8658662832399</v>
      </c>
      <c r="GF170" s="102">
        <v>1429.187023562004</v>
      </c>
      <c r="GG170" s="102">
        <v>1333.7101692266617</v>
      </c>
    </row>
    <row r="171" spans="1:189" x14ac:dyDescent="0.35">
      <c r="A171" t="e">
        <v>#REF!</v>
      </c>
      <c r="B171" s="22" t="s">
        <v>441</v>
      </c>
      <c r="C171" s="22" t="s">
        <v>343</v>
      </c>
      <c r="D171" s="22" t="s">
        <v>539</v>
      </c>
      <c r="E171" s="22" t="s">
        <v>458</v>
      </c>
      <c r="F171" s="22" t="s">
        <v>442</v>
      </c>
      <c r="G171" s="24">
        <v>778972.199727859</v>
      </c>
      <c r="H171" s="24">
        <v>761005.9467882209</v>
      </c>
      <c r="I171" s="24">
        <v>720338.49817474408</v>
      </c>
      <c r="J171" s="24">
        <v>819865.253669661</v>
      </c>
      <c r="K171" s="24">
        <v>907118.43595268799</v>
      </c>
      <c r="L171" s="24">
        <v>988958.66823633108</v>
      </c>
      <c r="M171" s="24">
        <v>997053.55143422598</v>
      </c>
      <c r="N171" s="24">
        <v>1015597.14911451</v>
      </c>
      <c r="O171" s="24">
        <v>1131775.2144573301</v>
      </c>
      <c r="P171" s="24">
        <v>1194401.6481091201</v>
      </c>
      <c r="Q171" s="43">
        <v>1271427.7192326204</v>
      </c>
      <c r="R171" s="43">
        <v>1281834.6848746815</v>
      </c>
      <c r="S171" s="43">
        <v>1305674.7551043676</v>
      </c>
      <c r="T171" s="43">
        <v>1455035.9138544127</v>
      </c>
      <c r="U171" s="43">
        <v>1535549.8789562795</v>
      </c>
      <c r="V171" s="23">
        <v>9568.8361895816797</v>
      </c>
      <c r="W171" s="23">
        <v>9215.4408747288853</v>
      </c>
      <c r="X171" s="23">
        <v>8638.7391325929875</v>
      </c>
      <c r="Y171" s="23">
        <v>9743.213130924285</v>
      </c>
      <c r="Z171" s="23">
        <v>10674.504173153106</v>
      </c>
      <c r="AA171" s="23">
        <v>12148.294249687428</v>
      </c>
      <c r="AB171" s="23">
        <v>12073.871552461795</v>
      </c>
      <c r="AC171" s="23">
        <v>12179.661169347984</v>
      </c>
      <c r="AD171" s="23">
        <v>13449.926169451206</v>
      </c>
      <c r="AE171" s="23">
        <v>14055.105564877724</v>
      </c>
      <c r="AF171" s="39">
        <v>15618.122927211954</v>
      </c>
      <c r="AG171" s="39">
        <v>15522.44341781297</v>
      </c>
      <c r="AH171" s="39">
        <v>15658.448951346509</v>
      </c>
      <c r="AI171" s="39">
        <v>17291.5304781837</v>
      </c>
      <c r="AJ171" s="39">
        <v>18069.562850179493</v>
      </c>
      <c r="AK171" s="23">
        <v>32101.564603759994</v>
      </c>
      <c r="AL171" s="23">
        <v>33176.383411709998</v>
      </c>
      <c r="AM171" s="23">
        <v>33253.722120879997</v>
      </c>
      <c r="AN171" s="23">
        <v>37391.229868330003</v>
      </c>
      <c r="AO171" s="23">
        <v>0</v>
      </c>
      <c r="AP171" s="39">
        <v>38967.683582928512</v>
      </c>
      <c r="AQ171" s="39">
        <v>39560.30702423738</v>
      </c>
      <c r="AR171" s="39">
        <v>39143.659957247924</v>
      </c>
      <c r="AS171" s="39">
        <v>42038.211916366054</v>
      </c>
      <c r="AT171" s="39">
        <v>0</v>
      </c>
      <c r="AU171" s="23">
        <v>4.1236381500000006</v>
      </c>
      <c r="AV171" s="23">
        <v>4.3656878500000005</v>
      </c>
      <c r="AW171" s="23">
        <v>4.6167202000000014</v>
      </c>
      <c r="AX171" s="23">
        <v>4.5652813899999991</v>
      </c>
      <c r="AY171" s="23">
        <v>0</v>
      </c>
      <c r="AZ171" s="23">
        <v>387.65649414000001</v>
      </c>
      <c r="BA171" s="23">
        <v>397.40911864999993</v>
      </c>
      <c r="BB171" s="23">
        <v>395.24041748000002</v>
      </c>
      <c r="BC171" s="23">
        <v>441.06225585999999</v>
      </c>
      <c r="BD171" s="23">
        <v>0</v>
      </c>
      <c r="BE171" s="39">
        <v>470.57131915450486</v>
      </c>
      <c r="BF171" s="39">
        <v>473.88006561548372</v>
      </c>
      <c r="BG171" s="39">
        <v>465.24585870294192</v>
      </c>
      <c r="BH171" s="39">
        <v>495.8774730182808</v>
      </c>
      <c r="BI171" s="39">
        <v>0</v>
      </c>
      <c r="BJ171" s="23">
        <v>299.97738575000005</v>
      </c>
      <c r="BK171" s="23">
        <v>308.72857968000005</v>
      </c>
      <c r="BL171" s="23">
        <v>311.62879855</v>
      </c>
      <c r="BM171" s="23">
        <v>347.56514283000013</v>
      </c>
      <c r="BN171" s="23">
        <v>0</v>
      </c>
      <c r="BO171" s="39">
        <v>364.13875754114895</v>
      </c>
      <c r="BP171" s="39">
        <v>368.13528610796897</v>
      </c>
      <c r="BQ171" s="39">
        <v>366.82485283858233</v>
      </c>
      <c r="BR171" s="39">
        <v>390.7605387809125</v>
      </c>
      <c r="BS171" s="39">
        <v>0</v>
      </c>
      <c r="BT171" s="23">
        <v>87.679108460000009</v>
      </c>
      <c r="BU171" s="23">
        <v>88.680548029999983</v>
      </c>
      <c r="BV171" s="23">
        <v>83.611627219999988</v>
      </c>
      <c r="BW171" s="23">
        <v>93.497105260000012</v>
      </c>
      <c r="BX171" s="23">
        <v>0</v>
      </c>
      <c r="BY171" s="39">
        <v>106.43256169832809</v>
      </c>
      <c r="BZ171" s="39">
        <v>105.7447903108739</v>
      </c>
      <c r="CA171" s="39">
        <v>98.421015622693957</v>
      </c>
      <c r="CB171" s="39">
        <v>105.11692550171281</v>
      </c>
      <c r="CC171" s="39">
        <v>0</v>
      </c>
      <c r="CD171" s="23"/>
      <c r="CE171" s="23"/>
      <c r="CF171" s="23"/>
      <c r="CG171" s="23"/>
      <c r="CH171" s="23"/>
      <c r="CI171" s="39">
        <v>0</v>
      </c>
      <c r="CJ171" s="39">
        <v>0</v>
      </c>
      <c r="CK171" s="39">
        <v>0</v>
      </c>
      <c r="CL171" s="39">
        <v>0</v>
      </c>
      <c r="CM171" s="39">
        <v>0</v>
      </c>
      <c r="CN171" s="23">
        <v>67.806616569999989</v>
      </c>
      <c r="CO171" s="23">
        <v>67.748853579999988</v>
      </c>
      <c r="CP171" s="23">
        <v>64.940426950000003</v>
      </c>
      <c r="CQ171" s="23">
        <v>71.766136629999991</v>
      </c>
      <c r="CR171" s="23">
        <v>0</v>
      </c>
      <c r="CS171" s="39">
        <v>82.309594935420478</v>
      </c>
      <c r="CT171" s="39">
        <v>80.785341033251598</v>
      </c>
      <c r="CU171" s="39">
        <v>76.44275070227927</v>
      </c>
      <c r="CV171" s="39">
        <v>80.685232090376388</v>
      </c>
      <c r="CW171" s="39">
        <v>0</v>
      </c>
      <c r="CX171" s="31" t="e">
        <v>#N/A</v>
      </c>
      <c r="CY171" s="31" t="e">
        <v>#N/A</v>
      </c>
      <c r="CZ171" s="31" t="e">
        <v>#N/A</v>
      </c>
      <c r="DA171" s="31" t="e">
        <v>#N/A</v>
      </c>
      <c r="DB171" s="31" t="e">
        <v>#N/A</v>
      </c>
      <c r="DC171" s="39">
        <v>0</v>
      </c>
      <c r="DD171" s="39">
        <v>0</v>
      </c>
      <c r="DE171" s="39">
        <v>0</v>
      </c>
      <c r="DF171" s="39">
        <v>0</v>
      </c>
      <c r="DG171" s="39">
        <v>0</v>
      </c>
      <c r="DH171" s="39">
        <v>470.57131915450486</v>
      </c>
      <c r="DI171" s="39">
        <v>473.88006561548372</v>
      </c>
      <c r="DJ171" s="39">
        <v>465.24585870294192</v>
      </c>
      <c r="DK171" s="39">
        <v>495.8774730182808</v>
      </c>
      <c r="DL171" s="39">
        <v>0</v>
      </c>
      <c r="DM171" s="24">
        <v>82466.922000000006</v>
      </c>
      <c r="DN171" s="24">
        <v>83151.687000000005</v>
      </c>
      <c r="DO171" s="24">
        <v>83811.680999999997</v>
      </c>
      <c r="DP171" s="24">
        <v>84459.173999999999</v>
      </c>
      <c r="DQ171" s="24">
        <v>85341.240999999995</v>
      </c>
      <c r="DR171" s="24">
        <v>85816.198999999993</v>
      </c>
      <c r="DS171" s="24">
        <v>82809.304499999998</v>
      </c>
      <c r="DT171" s="24">
        <v>83481.684000000008</v>
      </c>
      <c r="DU171" s="24">
        <v>84135.427500000005</v>
      </c>
      <c r="DV171" s="24">
        <v>84775.403499999986</v>
      </c>
      <c r="DW171" s="24">
        <v>0</v>
      </c>
      <c r="DX171" s="24">
        <v>3993387</v>
      </c>
      <c r="DY171" s="24">
        <v>3907788</v>
      </c>
      <c r="DZ171" s="24">
        <v>3974550</v>
      </c>
      <c r="EA171" s="24">
        <v>4064787</v>
      </c>
      <c r="EB171" s="28">
        <v>3840595</v>
      </c>
      <c r="EC171" s="28">
        <v>3629581</v>
      </c>
      <c r="ED171" s="24">
        <v>3681688</v>
      </c>
      <c r="EE171" s="24">
        <v>3579531</v>
      </c>
      <c r="EF171" s="24">
        <v>3652362</v>
      </c>
      <c r="EG171" s="24">
        <v>3759817</v>
      </c>
      <c r="EH171" s="24">
        <v>3568259</v>
      </c>
      <c r="EI171" s="24">
        <v>3368976</v>
      </c>
      <c r="EJ171" s="24">
        <v>311699</v>
      </c>
      <c r="EK171" s="24">
        <v>328257</v>
      </c>
      <c r="EL171" s="24">
        <v>322188</v>
      </c>
      <c r="EM171" s="24">
        <v>304970</v>
      </c>
      <c r="EN171" s="24">
        <v>272336</v>
      </c>
      <c r="EO171" s="24">
        <v>260605</v>
      </c>
      <c r="EP171" s="24">
        <v>0</v>
      </c>
      <c r="EQ171" s="24">
        <v>0</v>
      </c>
      <c r="ER171" s="24">
        <v>0</v>
      </c>
      <c r="ES171" s="24">
        <v>0</v>
      </c>
      <c r="ET171" s="24">
        <v>0</v>
      </c>
      <c r="EU171" s="24">
        <v>0</v>
      </c>
      <c r="EV171">
        <v>63.96</v>
      </c>
      <c r="EW171">
        <v>65.81</v>
      </c>
      <c r="EX171">
        <v>76.33</v>
      </c>
      <c r="EY171">
        <v>76.650000000000006</v>
      </c>
      <c r="EZ171">
        <v>76.650000000000006</v>
      </c>
      <c r="FA171">
        <v>75.59</v>
      </c>
      <c r="FB171">
        <v>4.2</v>
      </c>
      <c r="FC171">
        <v>0.7</v>
      </c>
      <c r="FD171">
        <v>77</v>
      </c>
      <c r="FE171">
        <v>29.85</v>
      </c>
      <c r="FF171">
        <v>20.355</v>
      </c>
      <c r="FG171">
        <v>34.031999999999996</v>
      </c>
      <c r="FH171" s="22" t="s">
        <v>442</v>
      </c>
      <c r="FI171" s="43">
        <v>12927.900408616837</v>
      </c>
      <c r="FJ171" s="43">
        <v>11685.752603783998</v>
      </c>
      <c r="FK171" s="43">
        <v>10782.4298256</v>
      </c>
      <c r="FL171" s="43">
        <v>11254.042799999999</v>
      </c>
      <c r="FM171" s="43">
        <v>11076.24</v>
      </c>
      <c r="FN171" s="23"/>
      <c r="FO171" s="23"/>
      <c r="FP171" s="23"/>
      <c r="FQ171" s="23"/>
      <c r="FR171" s="23">
        <v>24841</v>
      </c>
      <c r="FS171" s="23">
        <v>25773</v>
      </c>
      <c r="FT171" s="23">
        <v>26219</v>
      </c>
      <c r="FU171" s="23">
        <v>29465</v>
      </c>
      <c r="FV171" s="14">
        <v>24841</v>
      </c>
      <c r="FW171" s="14">
        <v>25773</v>
      </c>
      <c r="FX171" s="14">
        <v>26219</v>
      </c>
      <c r="FY171" s="14">
        <v>29465</v>
      </c>
      <c r="FZ171" s="102">
        <v>30154.175967178486</v>
      </c>
      <c r="GA171" s="102">
        <v>30732.336924216834</v>
      </c>
      <c r="GB171" s="102">
        <v>30862.93969404</v>
      </c>
      <c r="GC171" s="102">
        <v>33126.910199999998</v>
      </c>
      <c r="GD171" s="102">
        <v>30154.175967178486</v>
      </c>
      <c r="GE171" s="102">
        <v>30732.336924216834</v>
      </c>
      <c r="GF171" s="102">
        <v>30862.93969404</v>
      </c>
      <c r="GG171" s="102">
        <v>33126.910199999998</v>
      </c>
    </row>
    <row r="172" spans="1:189" x14ac:dyDescent="0.35">
      <c r="A172" t="e">
        <v>#REF!</v>
      </c>
      <c r="B172" s="22" t="s">
        <v>365</v>
      </c>
      <c r="C172" s="22" t="s">
        <v>343</v>
      </c>
      <c r="D172" s="22" t="s">
        <v>536</v>
      </c>
      <c r="E172" s="22" t="s">
        <v>458</v>
      </c>
      <c r="F172" s="22" t="s">
        <v>366</v>
      </c>
      <c r="G172" s="24">
        <v>334198.21810071898</v>
      </c>
      <c r="H172" s="24">
        <v>323031.70121076499</v>
      </c>
      <c r="I172" s="24">
        <v>270150.95677257003</v>
      </c>
      <c r="J172" s="24">
        <v>318511.81357696996</v>
      </c>
      <c r="K172" s="24">
        <v>343622.11456040898</v>
      </c>
      <c r="L172" s="24">
        <v>311479.21454965998</v>
      </c>
      <c r="M172" s="24">
        <v>321405.606694913</v>
      </c>
      <c r="N172" s="24">
        <v>298096.31085382705</v>
      </c>
      <c r="O172" s="24">
        <v>330935.17657921603</v>
      </c>
      <c r="P172" s="24">
        <v>354949.69573965803</v>
      </c>
      <c r="Q172" s="43">
        <v>400444.75068861491</v>
      </c>
      <c r="R172" s="43">
        <v>413206.34581973893</v>
      </c>
      <c r="S172" s="43">
        <v>383239.38582433073</v>
      </c>
      <c r="T172" s="43">
        <v>425457.77724191832</v>
      </c>
      <c r="U172" s="43">
        <v>456331.38834952877</v>
      </c>
      <c r="V172" s="23">
        <v>6782.037920331949</v>
      </c>
      <c r="W172" s="23">
        <v>6436.509215295273</v>
      </c>
      <c r="X172" s="23">
        <v>5304.2891288664141</v>
      </c>
      <c r="Y172" s="23">
        <v>6182.707098679638</v>
      </c>
      <c r="Z172" s="23">
        <v>6624.1653926907456</v>
      </c>
      <c r="AA172" s="23">
        <v>6320.9907475759219</v>
      </c>
      <c r="AB172" s="23">
        <v>6404.1087657511707</v>
      </c>
      <c r="AC172" s="23">
        <v>5852.98323540006</v>
      </c>
      <c r="AD172" s="23">
        <v>6423.8598953714245</v>
      </c>
      <c r="AE172" s="23">
        <v>6842.5325118340061</v>
      </c>
      <c r="AF172" s="39">
        <v>8126.4092298348987</v>
      </c>
      <c r="AG172" s="39">
        <v>8233.2676412831297</v>
      </c>
      <c r="AH172" s="39">
        <v>7524.7281455782086</v>
      </c>
      <c r="AI172" s="39">
        <v>8258.6601419931249</v>
      </c>
      <c r="AJ172" s="39">
        <v>8796.9151641200642</v>
      </c>
      <c r="AK172" s="23">
        <v>25483.998273680001</v>
      </c>
      <c r="AL172" s="23">
        <v>25130.409321290004</v>
      </c>
      <c r="AM172" s="23">
        <v>23541.823262240003</v>
      </c>
      <c r="AN172" s="23">
        <v>28722.51807328</v>
      </c>
      <c r="AO172" s="23">
        <v>0</v>
      </c>
      <c r="AP172" s="39">
        <v>30934.703445586711</v>
      </c>
      <c r="AQ172" s="39">
        <v>29966.096546981869</v>
      </c>
      <c r="AR172" s="39">
        <v>27711.578306962936</v>
      </c>
      <c r="AS172" s="39">
        <v>32292.152619427237</v>
      </c>
      <c r="AT172" s="39">
        <v>0</v>
      </c>
      <c r="AU172" s="23">
        <v>7.6254143700000014</v>
      </c>
      <c r="AV172" s="23">
        <v>7.7795491200000004</v>
      </c>
      <c r="AW172" s="23">
        <v>8.7143211399999991</v>
      </c>
      <c r="AX172" s="23">
        <v>9.0177240400000009</v>
      </c>
      <c r="AY172" s="23">
        <v>0</v>
      </c>
      <c r="AZ172" s="23">
        <v>517.15844727000001</v>
      </c>
      <c r="BA172" s="23">
        <v>500.73138428000004</v>
      </c>
      <c r="BB172" s="23">
        <v>462.23281860000009</v>
      </c>
      <c r="BC172" s="23">
        <v>557.53948974999992</v>
      </c>
      <c r="BD172" s="23">
        <v>0</v>
      </c>
      <c r="BE172" s="39">
        <v>627.77210345366029</v>
      </c>
      <c r="BF172" s="39">
        <v>597.08398751493633</v>
      </c>
      <c r="BG172" s="39">
        <v>544.1040316205017</v>
      </c>
      <c r="BH172" s="39">
        <v>626.83049753612988</v>
      </c>
      <c r="BI172" s="39">
        <v>0</v>
      </c>
      <c r="BJ172" s="23">
        <v>370.36023852</v>
      </c>
      <c r="BK172" s="23">
        <v>349.89278238999998</v>
      </c>
      <c r="BL172" s="23">
        <v>329.51225434000008</v>
      </c>
      <c r="BM172" s="23">
        <v>404.72371716999999</v>
      </c>
      <c r="BN172" s="23">
        <v>0</v>
      </c>
      <c r="BO172" s="39">
        <v>449.5756130420786</v>
      </c>
      <c r="BP172" s="39">
        <v>417.22045845501736</v>
      </c>
      <c r="BQ172" s="39">
        <v>387.87584706291591</v>
      </c>
      <c r="BR172" s="39">
        <v>455.02278073988754</v>
      </c>
      <c r="BS172" s="39">
        <v>0</v>
      </c>
      <c r="BT172" s="23">
        <v>146.79824343000001</v>
      </c>
      <c r="BU172" s="23">
        <v>150.83859318999998</v>
      </c>
      <c r="BV172" s="23">
        <v>132.72055802000003</v>
      </c>
      <c r="BW172" s="23">
        <v>152.81578381</v>
      </c>
      <c r="BX172" s="23">
        <v>0</v>
      </c>
      <c r="BY172" s="39">
        <v>178.19653250919541</v>
      </c>
      <c r="BZ172" s="39">
        <v>179.86351868583239</v>
      </c>
      <c r="CA172" s="39">
        <v>156.22817721234975</v>
      </c>
      <c r="CB172" s="39">
        <v>171.8077294219068</v>
      </c>
      <c r="CC172" s="39">
        <v>0</v>
      </c>
      <c r="CD172" s="23"/>
      <c r="CE172" s="23"/>
      <c r="CF172" s="23"/>
      <c r="CG172" s="23"/>
      <c r="CH172" s="23"/>
      <c r="CI172" s="39">
        <v>0</v>
      </c>
      <c r="CJ172" s="39">
        <v>0</v>
      </c>
      <c r="CK172" s="39">
        <v>0</v>
      </c>
      <c r="CL172" s="39">
        <v>0</v>
      </c>
      <c r="CM172" s="39">
        <v>0</v>
      </c>
      <c r="CN172" s="23">
        <v>78.249943920000007</v>
      </c>
      <c r="CO172" s="23">
        <v>73.796090460000002</v>
      </c>
      <c r="CP172" s="23">
        <v>67.052800629999979</v>
      </c>
      <c r="CQ172" s="23">
        <v>76.21366780999999</v>
      </c>
      <c r="CR172" s="23">
        <v>0</v>
      </c>
      <c r="CS172" s="39">
        <v>94.986618026066921</v>
      </c>
      <c r="CT172" s="39">
        <v>87.996209820614737</v>
      </c>
      <c r="CU172" s="39">
        <v>78.92927045883431</v>
      </c>
      <c r="CV172" s="39">
        <v>85.685502445426778</v>
      </c>
      <c r="CW172" s="39">
        <v>0</v>
      </c>
      <c r="CX172" s="31" t="e">
        <v>#N/A</v>
      </c>
      <c r="CY172" s="31" t="e">
        <v>#N/A</v>
      </c>
      <c r="CZ172" s="31" t="e">
        <v>#N/A</v>
      </c>
      <c r="DA172" s="31" t="e">
        <v>#N/A</v>
      </c>
      <c r="DB172" s="31" t="e">
        <v>#N/A</v>
      </c>
      <c r="DC172" s="39">
        <v>0</v>
      </c>
      <c r="DD172" s="39">
        <v>0</v>
      </c>
      <c r="DE172" s="39">
        <v>0</v>
      </c>
      <c r="DF172" s="39">
        <v>0</v>
      </c>
      <c r="DG172" s="39">
        <v>0</v>
      </c>
      <c r="DH172" s="39">
        <v>627.77210345366029</v>
      </c>
      <c r="DI172" s="39">
        <v>597.08398751493633</v>
      </c>
      <c r="DJ172" s="39">
        <v>544.1040316205017</v>
      </c>
      <c r="DK172" s="39">
        <v>626.83049753612988</v>
      </c>
      <c r="DL172" s="39">
        <v>0</v>
      </c>
      <c r="DM172" s="24">
        <v>48796.137999999999</v>
      </c>
      <c r="DN172" s="24">
        <v>49757.785000000003</v>
      </c>
      <c r="DO172" s="24">
        <v>50617.027999999998</v>
      </c>
      <c r="DP172" s="24">
        <v>51244.296999999999</v>
      </c>
      <c r="DQ172" s="24">
        <v>51874.023999999998</v>
      </c>
      <c r="DR172" s="24">
        <v>52085.167000000001</v>
      </c>
      <c r="DS172" s="24">
        <v>49276.961500000005</v>
      </c>
      <c r="DT172" s="24">
        <v>50187.406500000005</v>
      </c>
      <c r="DU172" s="24">
        <v>50930.662499999999</v>
      </c>
      <c r="DV172" s="24">
        <v>51516.561999999998</v>
      </c>
      <c r="DW172" s="24">
        <v>0</v>
      </c>
      <c r="DX172" s="24">
        <v>1174697</v>
      </c>
      <c r="DY172" s="24">
        <v>1780965</v>
      </c>
      <c r="DZ172" s="24">
        <v>1750427</v>
      </c>
      <c r="EA172" s="24">
        <v>1872814</v>
      </c>
      <c r="EB172" s="28">
        <v>2478144</v>
      </c>
      <c r="EC172" s="28">
        <v>2478226</v>
      </c>
      <c r="ED172" s="24">
        <v>294</v>
      </c>
      <c r="EE172" s="24">
        <v>634</v>
      </c>
      <c r="EF172" s="24">
        <v>957</v>
      </c>
      <c r="EG172" s="24">
        <v>1504</v>
      </c>
      <c r="EH172" s="24">
        <v>1607</v>
      </c>
      <c r="EI172" s="24">
        <v>1497</v>
      </c>
      <c r="EJ172" s="24">
        <v>2851</v>
      </c>
      <c r="EK172" s="24">
        <v>9094</v>
      </c>
      <c r="EL172" s="24">
        <v>19933</v>
      </c>
      <c r="EM172" s="24">
        <v>28920</v>
      </c>
      <c r="EN172" s="24">
        <v>22675</v>
      </c>
      <c r="EO172" s="24">
        <v>23839</v>
      </c>
      <c r="EP172" s="24">
        <v>1171552</v>
      </c>
      <c r="EQ172" s="24">
        <v>1771237</v>
      </c>
      <c r="ER172" s="24">
        <v>1729537</v>
      </c>
      <c r="ES172" s="24">
        <v>1842390</v>
      </c>
      <c r="ET172" s="24">
        <v>2453862</v>
      </c>
      <c r="EU172" s="24">
        <v>2452890</v>
      </c>
      <c r="EV172">
        <v>62.69</v>
      </c>
      <c r="EW172">
        <v>68.33</v>
      </c>
      <c r="EX172">
        <v>77.83</v>
      </c>
      <c r="EY172">
        <v>80.33</v>
      </c>
      <c r="EZ172">
        <v>79.69</v>
      </c>
      <c r="FA172">
        <v>79.569999999999993</v>
      </c>
      <c r="FB172">
        <v>8.1999999999999993</v>
      </c>
      <c r="FC172">
        <v>2.2000000000000002</v>
      </c>
      <c r="FD172">
        <v>73</v>
      </c>
      <c r="FE172">
        <v>16.89</v>
      </c>
      <c r="FF172">
        <v>23.614999999999998</v>
      </c>
      <c r="FG172">
        <v>14.486000000000001</v>
      </c>
      <c r="FH172" s="22" t="s">
        <v>366</v>
      </c>
      <c r="FI172" s="43">
        <v>7671.7681298083016</v>
      </c>
      <c r="FJ172" s="43">
        <v>7858.0724141771989</v>
      </c>
      <c r="FK172" s="43">
        <v>6827.3027279999997</v>
      </c>
      <c r="FL172" s="43">
        <v>6993.0216</v>
      </c>
      <c r="FM172" s="43">
        <v>6766.4999999999991</v>
      </c>
      <c r="FN172" s="23"/>
      <c r="FO172" s="23"/>
      <c r="FP172" s="23"/>
      <c r="FQ172" s="23"/>
      <c r="FR172" s="23">
        <v>18250.227214920003</v>
      </c>
      <c r="FS172" s="23">
        <v>17560.211301209994</v>
      </c>
      <c r="FT172" s="23">
        <v>16782.277415390003</v>
      </c>
      <c r="FU172" s="23">
        <v>20849.974468209999</v>
      </c>
      <c r="FV172" s="14">
        <v>18250.227214920003</v>
      </c>
      <c r="FW172" s="14">
        <v>17560.211301209994</v>
      </c>
      <c r="FX172" s="14">
        <v>16782.277415390003</v>
      </c>
      <c r="FY172" s="14">
        <v>20849.974468209999</v>
      </c>
      <c r="FZ172" s="102">
        <v>22153.720175503702</v>
      </c>
      <c r="GA172" s="102">
        <v>20939.212748582846</v>
      </c>
      <c r="GB172" s="102">
        <v>19754.773858645684</v>
      </c>
      <c r="GC172" s="102">
        <v>23441.209295119137</v>
      </c>
      <c r="GD172" s="102">
        <v>22153.720175503702</v>
      </c>
      <c r="GE172" s="102">
        <v>20939.212748582846</v>
      </c>
      <c r="GF172" s="102">
        <v>19754.773858645684</v>
      </c>
      <c r="GG172" s="102">
        <v>23441.209295119137</v>
      </c>
    </row>
    <row r="173" spans="1:189" x14ac:dyDescent="0.35">
      <c r="A173" t="e">
        <v>#REF!</v>
      </c>
      <c r="B173" s="22" t="s">
        <v>419</v>
      </c>
      <c r="C173" s="22" t="s">
        <v>343</v>
      </c>
      <c r="D173" s="22" t="s">
        <v>536</v>
      </c>
      <c r="E173" s="22" t="s">
        <v>458</v>
      </c>
      <c r="F173" s="22" t="s">
        <v>420</v>
      </c>
      <c r="G173" s="24">
        <v>222597.00973923499</v>
      </c>
      <c r="H173" s="24">
        <v>228325.821196153</v>
      </c>
      <c r="I173" s="24">
        <v>201947.61513856699</v>
      </c>
      <c r="J173" s="24">
        <v>223717.79905652601</v>
      </c>
      <c r="K173" s="24">
        <v>242631.57332079002</v>
      </c>
      <c r="L173" s="24">
        <v>210305.37651278</v>
      </c>
      <c r="M173" s="24">
        <v>215017.54559031501</v>
      </c>
      <c r="N173" s="24">
        <v>191645.91076497899</v>
      </c>
      <c r="O173" s="24">
        <v>217360.058893323</v>
      </c>
      <c r="P173" s="24">
        <v>223193.72342457401</v>
      </c>
      <c r="Q173" s="43">
        <v>270373.36724986747</v>
      </c>
      <c r="R173" s="43">
        <v>276431.43881070759</v>
      </c>
      <c r="S173" s="43">
        <v>246384.33440167518</v>
      </c>
      <c r="T173" s="43">
        <v>279443.027102286</v>
      </c>
      <c r="U173" s="43">
        <v>286942.91868315864</v>
      </c>
      <c r="V173" s="23">
        <v>6912.1039876120549</v>
      </c>
      <c r="W173" s="23">
        <v>6955.8808244809561</v>
      </c>
      <c r="X173" s="23">
        <v>6063.6269227904704</v>
      </c>
      <c r="Y173" s="23">
        <v>6635.4641480917307</v>
      </c>
      <c r="Z173" s="23">
        <v>7125.8299313574607</v>
      </c>
      <c r="AA173" s="23">
        <v>6530.4229976545657</v>
      </c>
      <c r="AB173" s="23">
        <v>6550.4480153111826</v>
      </c>
      <c r="AC173" s="23">
        <v>5754.310608520268</v>
      </c>
      <c r="AD173" s="23">
        <v>6446.8937388809663</v>
      </c>
      <c r="AE173" s="23">
        <v>6554.9610592813524</v>
      </c>
      <c r="AF173" s="39">
        <v>8395.6600859157861</v>
      </c>
      <c r="AG173" s="39">
        <v>8421.4047033042461</v>
      </c>
      <c r="AH173" s="39">
        <v>7397.8723759956465</v>
      </c>
      <c r="AI173" s="39">
        <v>8288.2729742166648</v>
      </c>
      <c r="AJ173" s="39">
        <v>8427.2067751057129</v>
      </c>
      <c r="AK173" s="23">
        <v>11703.712506840002</v>
      </c>
      <c r="AL173" s="23">
        <v>12032.442857669999</v>
      </c>
      <c r="AM173" s="23">
        <v>12938.474338639997</v>
      </c>
      <c r="AN173" s="23">
        <v>13897.805749720002</v>
      </c>
      <c r="AO173" s="23">
        <v>0</v>
      </c>
      <c r="AP173" s="39">
        <v>14206.988704179423</v>
      </c>
      <c r="AQ173" s="39">
        <v>14347.770454479527</v>
      </c>
      <c r="AR173" s="39">
        <v>15230.151922130146</v>
      </c>
      <c r="AS173" s="39">
        <v>15625.025048295203</v>
      </c>
      <c r="AT173" s="39">
        <v>0</v>
      </c>
      <c r="AU173" s="23">
        <v>5.1596713100000011</v>
      </c>
      <c r="AV173" s="23">
        <v>5.1791639299999996</v>
      </c>
      <c r="AW173" s="23">
        <v>6.2852115600000005</v>
      </c>
      <c r="AX173" s="23">
        <v>6.151731970000001</v>
      </c>
      <c r="AY173" s="23">
        <v>0</v>
      </c>
      <c r="AZ173" s="23">
        <v>363.42483521000003</v>
      </c>
      <c r="BA173" s="23">
        <v>366.56491089000002</v>
      </c>
      <c r="BB173" s="23">
        <v>388.48730468999992</v>
      </c>
      <c r="BC173" s="23">
        <v>412.20855713000003</v>
      </c>
      <c r="BD173" s="23">
        <v>0</v>
      </c>
      <c r="BE173" s="39">
        <v>441.15681461153673</v>
      </c>
      <c r="BF173" s="39">
        <v>437.10070019272109</v>
      </c>
      <c r="BG173" s="39">
        <v>457.29662674196612</v>
      </c>
      <c r="BH173" s="39">
        <v>463.43783661011639</v>
      </c>
      <c r="BI173" s="39">
        <v>0</v>
      </c>
      <c r="BJ173" s="23">
        <v>223.49862066</v>
      </c>
      <c r="BK173" s="23">
        <v>230.53665050999999</v>
      </c>
      <c r="BL173" s="23">
        <v>267.39816258999997</v>
      </c>
      <c r="BM173" s="23">
        <v>267.33566445999998</v>
      </c>
      <c r="BN173" s="23">
        <v>0</v>
      </c>
      <c r="BO173" s="39">
        <v>271.30215111321252</v>
      </c>
      <c r="BP173" s="39">
        <v>274.89737387396673</v>
      </c>
      <c r="BQ173" s="39">
        <v>314.76003532980934</v>
      </c>
      <c r="BR173" s="39">
        <v>300.56014083908877</v>
      </c>
      <c r="BS173" s="39">
        <v>0</v>
      </c>
      <c r="BT173" s="23">
        <v>139.20361719999997</v>
      </c>
      <c r="BU173" s="23">
        <v>135.31042768999998</v>
      </c>
      <c r="BV173" s="23">
        <v>120.24535781</v>
      </c>
      <c r="BW173" s="23">
        <v>143.87308565000004</v>
      </c>
      <c r="BX173" s="23">
        <v>0</v>
      </c>
      <c r="BY173" s="39">
        <v>168.97751170711939</v>
      </c>
      <c r="BZ173" s="39">
        <v>161.34736558138201</v>
      </c>
      <c r="CA173" s="39">
        <v>141.54335506992226</v>
      </c>
      <c r="CB173" s="39">
        <v>161.75363273458203</v>
      </c>
      <c r="CC173" s="39">
        <v>0</v>
      </c>
      <c r="CD173" s="23">
        <v>0.72258487999999998</v>
      </c>
      <c r="CE173" s="23">
        <v>0.71785754000000002</v>
      </c>
      <c r="CF173" s="23">
        <v>0.84377071000000003</v>
      </c>
      <c r="CG173" s="23">
        <v>0.99979760999999989</v>
      </c>
      <c r="CH173" s="23">
        <v>0</v>
      </c>
      <c r="CI173" s="39">
        <v>0.8771366540293285</v>
      </c>
      <c r="CJ173" s="39">
        <v>0.85599036910214032</v>
      </c>
      <c r="CK173" s="39">
        <v>0.99322035692922361</v>
      </c>
      <c r="CL173" s="39">
        <v>1.1240524569707999</v>
      </c>
      <c r="CM173" s="39">
        <v>0</v>
      </c>
      <c r="CN173" s="23">
        <v>106.87955662999998</v>
      </c>
      <c r="CO173" s="23">
        <v>103.12357045000002</v>
      </c>
      <c r="CP173" s="23">
        <v>88.445831220000002</v>
      </c>
      <c r="CQ173" s="23">
        <v>112.18378934999996</v>
      </c>
      <c r="CR173" s="23">
        <v>0</v>
      </c>
      <c r="CS173" s="39">
        <v>129.73974308260688</v>
      </c>
      <c r="CT173" s="39">
        <v>122.96699305077452</v>
      </c>
      <c r="CU173" s="39">
        <v>104.11145944285062</v>
      </c>
      <c r="CV173" s="39">
        <v>126.12599069041795</v>
      </c>
      <c r="CW173" s="39">
        <v>0</v>
      </c>
      <c r="CX173" s="31">
        <v>720.54372719000003</v>
      </c>
      <c r="CY173" s="31">
        <v>758.40791347000004</v>
      </c>
      <c r="CZ173" s="31">
        <v>806.7645488500001</v>
      </c>
      <c r="DA173" s="31">
        <v>904.51526879999983</v>
      </c>
      <c r="DB173" s="31">
        <v>0</v>
      </c>
      <c r="DC173" s="39">
        <v>27.463156899473503</v>
      </c>
      <c r="DD173" s="39">
        <v>27.775158199714948</v>
      </c>
      <c r="DE173" s="39">
        <v>28.699049778065913</v>
      </c>
      <c r="DF173" s="39">
        <v>30.338656230104558</v>
      </c>
      <c r="DG173" s="39">
        <v>0</v>
      </c>
      <c r="DH173" s="39">
        <v>468.61997151101025</v>
      </c>
      <c r="DI173" s="39">
        <v>464.87585839243604</v>
      </c>
      <c r="DJ173" s="39">
        <v>485.99567652003202</v>
      </c>
      <c r="DK173" s="39">
        <v>493.77649284022095</v>
      </c>
      <c r="DL173" s="39">
        <v>0</v>
      </c>
      <c r="DM173" s="24">
        <v>31848.448</v>
      </c>
      <c r="DN173" s="24">
        <v>32559.439999999999</v>
      </c>
      <c r="DO173" s="24">
        <v>33090.281000000003</v>
      </c>
      <c r="DP173" s="24">
        <v>33519.231</v>
      </c>
      <c r="DQ173" s="24">
        <v>34049.588000000003</v>
      </c>
      <c r="DR173" s="24">
        <v>34352.718999999997</v>
      </c>
      <c r="DS173" s="24">
        <v>32203.944</v>
      </c>
      <c r="DT173" s="24">
        <v>32824.860499999995</v>
      </c>
      <c r="DU173" s="24">
        <v>33304.756000000001</v>
      </c>
      <c r="DV173" s="24">
        <v>33715.4715</v>
      </c>
      <c r="DW173" s="24">
        <v>0</v>
      </c>
      <c r="DX173" s="24">
        <v>661565</v>
      </c>
      <c r="DY173" s="24">
        <v>867763</v>
      </c>
      <c r="DZ173" s="24">
        <v>1056863</v>
      </c>
      <c r="EA173" s="24">
        <v>1334279</v>
      </c>
      <c r="EB173" s="28">
        <v>1513821</v>
      </c>
      <c r="EC173" s="28">
        <v>1526196</v>
      </c>
      <c r="ED173" s="24">
        <v>2506</v>
      </c>
      <c r="EE173" s="24">
        <v>2850</v>
      </c>
      <c r="EF173" s="24">
        <v>4272</v>
      </c>
      <c r="EG173" s="24">
        <v>5790</v>
      </c>
      <c r="EH173" s="24">
        <v>6543</v>
      </c>
      <c r="EI173" s="24">
        <v>6751</v>
      </c>
      <c r="EJ173" s="24">
        <v>230845</v>
      </c>
      <c r="EK173" s="24">
        <v>487049</v>
      </c>
      <c r="EL173" s="24">
        <v>537552</v>
      </c>
      <c r="EM173" s="24">
        <v>537047</v>
      </c>
      <c r="EN173" s="24">
        <v>537461</v>
      </c>
      <c r="EO173" s="24">
        <v>538975</v>
      </c>
      <c r="EP173" s="24">
        <v>428214</v>
      </c>
      <c r="EQ173" s="24">
        <v>377864</v>
      </c>
      <c r="ER173" s="24">
        <v>515039</v>
      </c>
      <c r="ES173" s="24">
        <v>791442</v>
      </c>
      <c r="ET173" s="24">
        <v>969817</v>
      </c>
      <c r="EU173" s="24">
        <v>980470</v>
      </c>
      <c r="EV173">
        <v>58.55</v>
      </c>
      <c r="EW173">
        <v>70.040000000000006</v>
      </c>
      <c r="EX173">
        <v>76.069999999999993</v>
      </c>
      <c r="EY173">
        <v>75.36</v>
      </c>
      <c r="EZ173">
        <v>74.959999999999994</v>
      </c>
      <c r="FA173">
        <v>71.11</v>
      </c>
      <c r="FB173">
        <v>12.6</v>
      </c>
      <c r="FC173">
        <v>2</v>
      </c>
      <c r="FD173">
        <v>45</v>
      </c>
      <c r="FE173">
        <v>16.04</v>
      </c>
      <c r="FF173">
        <v>16.454999999999998</v>
      </c>
      <c r="FG173">
        <v>26.126000000000001</v>
      </c>
      <c r="FH173" s="22" t="s">
        <v>420</v>
      </c>
      <c r="FI173" s="43">
        <v>7805.2957396625598</v>
      </c>
      <c r="FJ173" s="43">
        <v>8072.7086864915982</v>
      </c>
      <c r="FK173" s="43">
        <v>7062.72696</v>
      </c>
      <c r="FL173" s="43">
        <v>7217.8775999999998</v>
      </c>
      <c r="FM173" s="43">
        <v>7016.3399999999992</v>
      </c>
      <c r="FN173" s="23">
        <v>1.4468596999999999</v>
      </c>
      <c r="FO173" s="23">
        <v>1.9174266800000002</v>
      </c>
      <c r="FP173" s="23">
        <v>1.6690426700000001</v>
      </c>
      <c r="FQ173" s="23">
        <v>1.1676363300000001</v>
      </c>
      <c r="FR173" s="23">
        <v>7197.5370637299984</v>
      </c>
      <c r="FS173" s="23">
        <v>7567.3333930499994</v>
      </c>
      <c r="FT173" s="23">
        <v>8905.6305599899988</v>
      </c>
      <c r="FU173" s="23">
        <v>9013.3479760899991</v>
      </c>
      <c r="FV173" s="14">
        <v>7198.983923429998</v>
      </c>
      <c r="FW173" s="14">
        <v>7569.2508197299994</v>
      </c>
      <c r="FX173" s="14">
        <v>8907.2996026599994</v>
      </c>
      <c r="FY173" s="14">
        <v>9014.5156124199984</v>
      </c>
      <c r="FZ173" s="102">
        <v>8738.7556061349023</v>
      </c>
      <c r="GA173" s="102">
        <v>9025.7543342197951</v>
      </c>
      <c r="GB173" s="102">
        <v>10484.970840750677</v>
      </c>
      <c r="GC173" s="102">
        <v>10134.839612731555</v>
      </c>
      <c r="GD173" s="102">
        <v>8736.9992814300349</v>
      </c>
      <c r="GE173" s="102">
        <v>9023.4679491362876</v>
      </c>
      <c r="GF173" s="102">
        <v>10483.006175306877</v>
      </c>
      <c r="GG173" s="102">
        <v>10133.526862558463</v>
      </c>
    </row>
    <row r="174" spans="1:189" x14ac:dyDescent="0.35">
      <c r="A174" t="e">
        <v>#REF!</v>
      </c>
      <c r="B174" s="22" t="s">
        <v>427</v>
      </c>
      <c r="C174" s="22" t="s">
        <v>343</v>
      </c>
      <c r="D174" s="22" t="s">
        <v>539</v>
      </c>
      <c r="E174" s="22" t="s">
        <v>458</v>
      </c>
      <c r="F174" s="22" t="s">
        <v>428</v>
      </c>
      <c r="G174" s="24">
        <v>1657328.77346131</v>
      </c>
      <c r="H174" s="24">
        <v>1693115.00270832</v>
      </c>
      <c r="I174" s="24">
        <v>1493075.89436214</v>
      </c>
      <c r="J174" s="24">
        <v>1836892.0755475201</v>
      </c>
      <c r="K174" s="24">
        <v>2240422.4274585801</v>
      </c>
      <c r="L174" s="24">
        <v>1430116.27851549</v>
      </c>
      <c r="M174" s="24">
        <v>1461551.3171062099</v>
      </c>
      <c r="N174" s="24">
        <v>1422766.79479499</v>
      </c>
      <c r="O174" s="24">
        <v>1502645.05402501</v>
      </c>
      <c r="P174" s="24">
        <v>1471544.63615784</v>
      </c>
      <c r="Q174" s="43">
        <v>1838589.9599556131</v>
      </c>
      <c r="R174" s="43">
        <v>1879003.5593334967</v>
      </c>
      <c r="S174" s="43">
        <v>1829141.2968067711</v>
      </c>
      <c r="T174" s="43">
        <v>1931834.600592877</v>
      </c>
      <c r="U174" s="43">
        <v>1891851.1972151049</v>
      </c>
      <c r="V174" s="23">
        <v>11287.3544921875</v>
      </c>
      <c r="W174" s="23">
        <v>11536.2587890625</v>
      </c>
      <c r="X174" s="23">
        <v>10194.44140625</v>
      </c>
      <c r="Y174" s="23">
        <v>12532.05078125</v>
      </c>
      <c r="Z174" s="23">
        <v>15270.7060546875</v>
      </c>
      <c r="AA174" s="23">
        <v>9739.908203125</v>
      </c>
      <c r="AB174" s="23">
        <v>9958.4697265625</v>
      </c>
      <c r="AC174" s="23">
        <v>9714.3837890625</v>
      </c>
      <c r="AD174" s="23">
        <v>10251.6767578125</v>
      </c>
      <c r="AE174" s="23">
        <v>10030.0390625</v>
      </c>
      <c r="AF174" s="39">
        <v>12521.847140809941</v>
      </c>
      <c r="AG174" s="39">
        <v>12802.834798010739</v>
      </c>
      <c r="AH174" s="39">
        <v>12489.032374532491</v>
      </c>
      <c r="AI174" s="39">
        <v>13179.788414960147</v>
      </c>
      <c r="AJ174" s="39">
        <v>12894.845961349127</v>
      </c>
      <c r="AK174" s="23">
        <v>88753.36162816998</v>
      </c>
      <c r="AL174" s="23">
        <v>95315.441725519981</v>
      </c>
      <c r="AM174" s="23">
        <v>112318.24833526001</v>
      </c>
      <c r="AN174" s="23">
        <v>135777.53384559002</v>
      </c>
      <c r="AO174" s="23">
        <v>0</v>
      </c>
      <c r="AP174" s="39">
        <v>107736.58404309263</v>
      </c>
      <c r="AQ174" s="39">
        <v>113656.3950331446</v>
      </c>
      <c r="AR174" s="39">
        <v>132212.18676956932</v>
      </c>
      <c r="AS174" s="39">
        <v>152651.96575191995</v>
      </c>
      <c r="AT174" s="39">
        <v>0</v>
      </c>
      <c r="AU174" s="23">
        <v>5.3552079199999998</v>
      </c>
      <c r="AV174" s="23">
        <v>5.6484909100000005</v>
      </c>
      <c r="AW174" s="23">
        <v>7.5711784400000015</v>
      </c>
      <c r="AX174" s="23">
        <v>7.3917040800000011</v>
      </c>
      <c r="AY174" s="23">
        <v>0</v>
      </c>
      <c r="AZ174" s="23">
        <v>609.35095215000001</v>
      </c>
      <c r="BA174" s="23">
        <v>653.99993896000001</v>
      </c>
      <c r="BB174" s="23">
        <v>771.32476807</v>
      </c>
      <c r="BC174" s="23">
        <v>935.73364258000004</v>
      </c>
      <c r="BD174" s="23">
        <v>0</v>
      </c>
      <c r="BE174" s="39">
        <v>739.68342002732811</v>
      </c>
      <c r="BF174" s="39">
        <v>779.84504995677503</v>
      </c>
      <c r="BG174" s="39">
        <v>907.94270572728942</v>
      </c>
      <c r="BH174" s="39">
        <v>1052.0266196798425</v>
      </c>
      <c r="BI174" s="39">
        <v>0</v>
      </c>
      <c r="BJ174" s="23">
        <v>362.29922820000002</v>
      </c>
      <c r="BK174" s="23">
        <v>399.93345966000004</v>
      </c>
      <c r="BL174" s="23">
        <v>554.86286418999987</v>
      </c>
      <c r="BM174" s="23">
        <v>665.97625816999994</v>
      </c>
      <c r="BN174" s="23">
        <v>0</v>
      </c>
      <c r="BO174" s="39">
        <v>439.79045448716852</v>
      </c>
      <c r="BP174" s="39">
        <v>476.89014975124365</v>
      </c>
      <c r="BQ174" s="39">
        <v>653.14081833625505</v>
      </c>
      <c r="BR174" s="39">
        <v>748.74378753536746</v>
      </c>
      <c r="BS174" s="39">
        <v>0</v>
      </c>
      <c r="BT174" s="23">
        <v>247.05170496</v>
      </c>
      <c r="BU174" s="23">
        <v>254.06643929000006</v>
      </c>
      <c r="BV174" s="23">
        <v>216.4618778</v>
      </c>
      <c r="BW174" s="23">
        <v>269.75742501999997</v>
      </c>
      <c r="BX174" s="23">
        <v>0</v>
      </c>
      <c r="BY174" s="39">
        <v>299.89294248843851</v>
      </c>
      <c r="BZ174" s="39">
        <v>302.95485249665791</v>
      </c>
      <c r="CA174" s="39">
        <v>254.80185669171425</v>
      </c>
      <c r="CB174" s="39">
        <v>303.28287780148554</v>
      </c>
      <c r="CC174" s="39">
        <v>0</v>
      </c>
      <c r="CD174" s="23">
        <v>0</v>
      </c>
      <c r="CE174" s="23">
        <v>0</v>
      </c>
      <c r="CF174" s="23">
        <v>0</v>
      </c>
      <c r="CG174" s="23">
        <v>0</v>
      </c>
      <c r="CH174" s="23">
        <v>0</v>
      </c>
      <c r="CI174" s="39">
        <v>0</v>
      </c>
      <c r="CJ174" s="39">
        <v>0</v>
      </c>
      <c r="CK174" s="39">
        <v>0</v>
      </c>
      <c r="CL174" s="39">
        <v>0</v>
      </c>
      <c r="CM174" s="39">
        <v>0</v>
      </c>
      <c r="CN174" s="23">
        <v>233.45247306000005</v>
      </c>
      <c r="CO174" s="23">
        <v>239.19226901000002</v>
      </c>
      <c r="CP174" s="23">
        <v>203.84526059999996</v>
      </c>
      <c r="CQ174" s="23">
        <v>254.67311926999997</v>
      </c>
      <c r="CR174" s="23">
        <v>0</v>
      </c>
      <c r="CS174" s="39">
        <v>283.385006747886</v>
      </c>
      <c r="CT174" s="39">
        <v>285.21853881516432</v>
      </c>
      <c r="CU174" s="39">
        <v>239.95056961797425</v>
      </c>
      <c r="CV174" s="39">
        <v>286.32389453287556</v>
      </c>
      <c r="CW174" s="39">
        <v>0</v>
      </c>
      <c r="CX174" s="31" t="e">
        <v>#N/A</v>
      </c>
      <c r="CY174" s="31" t="e">
        <v>#N/A</v>
      </c>
      <c r="CZ174" s="31" t="e">
        <v>#N/A</v>
      </c>
      <c r="DA174" s="31" t="e">
        <v>#N/A</v>
      </c>
      <c r="DB174" s="31" t="e">
        <v>#N/A</v>
      </c>
      <c r="DC174" s="39">
        <v>0</v>
      </c>
      <c r="DD174" s="39">
        <v>0</v>
      </c>
      <c r="DE174" s="39">
        <v>0</v>
      </c>
      <c r="DF174" s="39">
        <v>0</v>
      </c>
      <c r="DG174" s="39">
        <v>0</v>
      </c>
      <c r="DH174" s="39">
        <v>739.68342002732811</v>
      </c>
      <c r="DI174" s="39">
        <v>779.84504995677503</v>
      </c>
      <c r="DJ174" s="39">
        <v>907.94270572728942</v>
      </c>
      <c r="DK174" s="39">
        <v>1052.0266196798425</v>
      </c>
      <c r="DL174" s="39">
        <v>0</v>
      </c>
      <c r="DM174" s="24">
        <v>145581.67499999999</v>
      </c>
      <c r="DN174" s="24">
        <v>145722.91</v>
      </c>
      <c r="DO174" s="24">
        <v>145761.663</v>
      </c>
      <c r="DP174" s="24">
        <v>145472.99400000001</v>
      </c>
      <c r="DQ174" s="24">
        <v>144713.31400000001</v>
      </c>
      <c r="DR174" s="24">
        <v>144444.359</v>
      </c>
      <c r="DS174" s="24">
        <v>145652.29250000001</v>
      </c>
      <c r="DT174" s="24">
        <v>145742.28649999999</v>
      </c>
      <c r="DU174" s="24">
        <v>145617.3285</v>
      </c>
      <c r="DV174" s="24">
        <v>145102.755</v>
      </c>
      <c r="DW174" s="24">
        <v>0</v>
      </c>
      <c r="DX174" s="24">
        <v>78743</v>
      </c>
      <c r="DY174" s="24">
        <v>43858</v>
      </c>
      <c r="DZ174" s="24">
        <v>21073</v>
      </c>
      <c r="EA174" s="24">
        <v>11425</v>
      </c>
      <c r="EB174" s="28">
        <v>1278738</v>
      </c>
      <c r="EC174" s="28">
        <v>1250115</v>
      </c>
      <c r="ED174" s="24">
        <v>77382</v>
      </c>
      <c r="EE174" s="24">
        <v>42413</v>
      </c>
      <c r="EF174" s="24">
        <v>20260</v>
      </c>
      <c r="EG174" s="24">
        <v>10901</v>
      </c>
      <c r="EH174" s="24">
        <v>1277672</v>
      </c>
      <c r="EI174" s="24">
        <v>1249342</v>
      </c>
      <c r="EJ174" s="24">
        <v>1361</v>
      </c>
      <c r="EK174" s="24">
        <v>1445</v>
      </c>
      <c r="EL174" s="24">
        <v>813</v>
      </c>
      <c r="EM174" s="24">
        <v>524</v>
      </c>
      <c r="EN174" s="24">
        <v>1066</v>
      </c>
      <c r="EO174" s="24">
        <v>773</v>
      </c>
      <c r="EP174" s="24">
        <v>0</v>
      </c>
      <c r="EQ174" s="24">
        <v>0</v>
      </c>
      <c r="ER174" s="24">
        <v>0</v>
      </c>
      <c r="ES174" s="24">
        <v>0</v>
      </c>
      <c r="ET174" s="24">
        <v>0</v>
      </c>
      <c r="EU174" s="24">
        <v>0</v>
      </c>
      <c r="EV174">
        <v>49.88</v>
      </c>
      <c r="EW174">
        <v>70.12</v>
      </c>
      <c r="EX174">
        <v>73.760000000000005</v>
      </c>
      <c r="EY174">
        <v>77.489999999999995</v>
      </c>
      <c r="EZ174">
        <v>79.069999999999993</v>
      </c>
      <c r="FA174">
        <v>79.16</v>
      </c>
      <c r="FB174">
        <v>7.7</v>
      </c>
      <c r="FC174">
        <v>0.9</v>
      </c>
      <c r="FD174">
        <v>100</v>
      </c>
      <c r="FE174">
        <v>70.260000000000005</v>
      </c>
      <c r="FF174">
        <v>38.271000000000001</v>
      </c>
      <c r="FG174">
        <v>62.448999999999998</v>
      </c>
      <c r="FH174" s="22" t="s">
        <v>428</v>
      </c>
      <c r="FI174" s="43">
        <v>12442.345463692262</v>
      </c>
      <c r="FJ174" s="43">
        <v>13450.539731702398</v>
      </c>
      <c r="FK174" s="43">
        <v>12654.052470000001</v>
      </c>
      <c r="FL174" s="43">
        <v>13221.532799999999</v>
      </c>
      <c r="FM174" s="43">
        <v>13272.749999999998</v>
      </c>
      <c r="FN174" s="23">
        <v>0</v>
      </c>
      <c r="FO174" s="23">
        <v>0</v>
      </c>
      <c r="FP174" s="23">
        <v>0</v>
      </c>
      <c r="FQ174" s="23">
        <v>0</v>
      </c>
      <c r="FR174" s="23">
        <v>52769.713158459999</v>
      </c>
      <c r="FS174" s="23">
        <v>58287.216858619999</v>
      </c>
      <c r="FT174" s="23">
        <v>80797.647967829995</v>
      </c>
      <c r="FU174" s="23">
        <v>96634.989824369986</v>
      </c>
      <c r="FV174" s="14">
        <v>52769.713158459999</v>
      </c>
      <c r="FW174" s="14">
        <v>58287.216858619999</v>
      </c>
      <c r="FX174" s="14">
        <v>80797.647967829995</v>
      </c>
      <c r="FY174" s="14">
        <v>96634.989824369986</v>
      </c>
      <c r="FZ174" s="102">
        <v>64056.487915854304</v>
      </c>
      <c r="GA174" s="102">
        <v>69503.060833973592</v>
      </c>
      <c r="GB174" s="102">
        <v>95108.621101163691</v>
      </c>
      <c r="GC174" s="102">
        <v>108644.78635974268</v>
      </c>
      <c r="GD174" s="102">
        <v>64056.487915854304</v>
      </c>
      <c r="GE174" s="102">
        <v>69503.060833973592</v>
      </c>
      <c r="GF174" s="102">
        <v>95108.621101163691</v>
      </c>
      <c r="GG174" s="102">
        <v>108644.78635974268</v>
      </c>
    </row>
    <row r="175" spans="1:189" x14ac:dyDescent="0.35">
      <c r="A175" t="e">
        <v>#REF!</v>
      </c>
      <c r="B175" s="22" t="s">
        <v>359</v>
      </c>
      <c r="C175" s="22" t="s">
        <v>343</v>
      </c>
      <c r="D175" s="22" t="s">
        <v>536</v>
      </c>
      <c r="E175" s="22" t="s">
        <v>458</v>
      </c>
      <c r="F175" s="22" t="s">
        <v>360</v>
      </c>
      <c r="G175" s="24">
        <v>1916933.8980383601</v>
      </c>
      <c r="H175" s="24">
        <v>1873288.2051864499</v>
      </c>
      <c r="I175" s="24">
        <v>1476107.2311941101</v>
      </c>
      <c r="J175" s="24">
        <v>1649622.8218851399</v>
      </c>
      <c r="K175" s="24">
        <v>1920095.77902273</v>
      </c>
      <c r="L175" s="24">
        <v>1797736.8450591101</v>
      </c>
      <c r="M175" s="24">
        <v>1819683.2177904299</v>
      </c>
      <c r="N175" s="24">
        <v>1760056.58788353</v>
      </c>
      <c r="O175" s="24">
        <v>1847863.1656996</v>
      </c>
      <c r="P175" s="24">
        <v>1901461.0025482199</v>
      </c>
      <c r="Q175" s="43">
        <v>2311211.3075161804</v>
      </c>
      <c r="R175" s="43">
        <v>2339426.0626150686</v>
      </c>
      <c r="S175" s="43">
        <v>2262768.7133213356</v>
      </c>
      <c r="T175" s="43">
        <v>2375654.8435024903</v>
      </c>
      <c r="U175" s="43">
        <v>2444561.439550403</v>
      </c>
      <c r="V175" s="23">
        <v>9121.0209948037664</v>
      </c>
      <c r="W175" s="23">
        <v>8845.324149322636</v>
      </c>
      <c r="X175" s="23">
        <v>6923.699911768198</v>
      </c>
      <c r="Y175" s="23">
        <v>7696.7848301284903</v>
      </c>
      <c r="Z175" s="23">
        <v>8917.6749105749459</v>
      </c>
      <c r="AA175" s="23">
        <v>8553.8659020512168</v>
      </c>
      <c r="AB175" s="23">
        <v>8592.2112069438826</v>
      </c>
      <c r="AC175" s="23">
        <v>8255.5680134282593</v>
      </c>
      <c r="AD175" s="23">
        <v>8621.7315820453969</v>
      </c>
      <c r="AE175" s="23">
        <v>8831.1277286862096</v>
      </c>
      <c r="AF175" s="39">
        <v>10997.044228210068</v>
      </c>
      <c r="AG175" s="39">
        <v>11046.341822850607</v>
      </c>
      <c r="AH175" s="39">
        <v>10613.545689428707</v>
      </c>
      <c r="AI175" s="39">
        <v>11084.293887372316</v>
      </c>
      <c r="AJ175" s="39">
        <v>11353.498328053762</v>
      </c>
      <c r="AK175" s="23">
        <v>181432.98384135001</v>
      </c>
      <c r="AL175" s="23">
        <v>180107.13147322001</v>
      </c>
      <c r="AM175" s="23">
        <v>150302.41317779999</v>
      </c>
      <c r="AN175" s="23">
        <v>163159.64168469</v>
      </c>
      <c r="AO175" s="23">
        <v>0</v>
      </c>
      <c r="AP175" s="39">
        <v>220239.2061914705</v>
      </c>
      <c r="AQ175" s="39">
        <v>214764.01842584158</v>
      </c>
      <c r="AR175" s="39">
        <v>176924.15095065121</v>
      </c>
      <c r="AS175" s="39">
        <v>183437.12195326327</v>
      </c>
      <c r="AT175" s="39">
        <v>0</v>
      </c>
      <c r="AU175" s="23">
        <v>9.4647502899999996</v>
      </c>
      <c r="AV175" s="23">
        <v>9.61449146</v>
      </c>
      <c r="AW175" s="23">
        <v>10.18235016</v>
      </c>
      <c r="AX175" s="23">
        <v>9.8907232300000008</v>
      </c>
      <c r="AY175" s="23">
        <v>0</v>
      </c>
      <c r="AZ175" s="23">
        <v>863.28173828000001</v>
      </c>
      <c r="BA175" s="23">
        <v>850.43286133000004</v>
      </c>
      <c r="BB175" s="23">
        <v>704.99536133000004</v>
      </c>
      <c r="BC175" s="23">
        <v>761.26776122999991</v>
      </c>
      <c r="BD175" s="23">
        <v>0</v>
      </c>
      <c r="BE175" s="39">
        <v>1047.9267922123443</v>
      </c>
      <c r="BF175" s="39">
        <v>1014.0763289418901</v>
      </c>
      <c r="BG175" s="39">
        <v>829.86495752338874</v>
      </c>
      <c r="BH175" s="39">
        <v>855.8781185956642</v>
      </c>
      <c r="BI175" s="39">
        <v>0</v>
      </c>
      <c r="BJ175" s="23">
        <v>354.73819906000006</v>
      </c>
      <c r="BK175" s="23">
        <v>346.47301072999994</v>
      </c>
      <c r="BL175" s="23">
        <v>313.57747692999999</v>
      </c>
      <c r="BM175" s="23">
        <v>346.70005759000003</v>
      </c>
      <c r="BN175" s="23">
        <v>0</v>
      </c>
      <c r="BO175" s="39">
        <v>430.61221676805405</v>
      </c>
      <c r="BP175" s="39">
        <v>413.14264155907938</v>
      </c>
      <c r="BQ175" s="39">
        <v>369.11868339371483</v>
      </c>
      <c r="BR175" s="39">
        <v>389.78794074728523</v>
      </c>
      <c r="BS175" s="39">
        <v>0</v>
      </c>
      <c r="BT175" s="23">
        <v>507.80601267000003</v>
      </c>
      <c r="BU175" s="23">
        <v>502.71925938000004</v>
      </c>
      <c r="BV175" s="23">
        <v>390.39886251999997</v>
      </c>
      <c r="BW175" s="23">
        <v>413.57415200999992</v>
      </c>
      <c r="BX175" s="23">
        <v>0</v>
      </c>
      <c r="BY175" s="39">
        <v>616.41930128587603</v>
      </c>
      <c r="BZ175" s="39">
        <v>599.45437696655085</v>
      </c>
      <c r="CA175" s="39">
        <v>459.54676191222291</v>
      </c>
      <c r="CB175" s="39">
        <v>464.9731476218027</v>
      </c>
      <c r="CC175" s="39">
        <v>0</v>
      </c>
      <c r="CD175" s="23">
        <v>0.73755377999999994</v>
      </c>
      <c r="CE175" s="23">
        <v>1.2406552</v>
      </c>
      <c r="CF175" s="23">
        <v>1.01906998</v>
      </c>
      <c r="CG175" s="23">
        <v>0.9935375500000001</v>
      </c>
      <c r="CH175" s="23">
        <v>0</v>
      </c>
      <c r="CI175" s="39">
        <v>0.89530721256703216</v>
      </c>
      <c r="CJ175" s="39">
        <v>1.4793867075304241</v>
      </c>
      <c r="CK175" s="39">
        <v>1.1995688369787769</v>
      </c>
      <c r="CL175" s="39">
        <v>1.117014396714</v>
      </c>
      <c r="CM175" s="39">
        <v>0</v>
      </c>
      <c r="CN175" s="23">
        <v>214.31223564999999</v>
      </c>
      <c r="CO175" s="23">
        <v>211.58640893</v>
      </c>
      <c r="CP175" s="23">
        <v>160.53496562999999</v>
      </c>
      <c r="CQ175" s="23">
        <v>172.44301997000002</v>
      </c>
      <c r="CR175" s="23">
        <v>0</v>
      </c>
      <c r="CS175" s="39">
        <v>260.15091444424627</v>
      </c>
      <c r="CT175" s="39">
        <v>252.30065602847483</v>
      </c>
      <c r="CU175" s="39">
        <v>188.96910496294572</v>
      </c>
      <c r="CV175" s="39">
        <v>193.87423849187161</v>
      </c>
      <c r="CW175" s="39">
        <v>0</v>
      </c>
      <c r="CX175" s="31">
        <v>5398.387963090001</v>
      </c>
      <c r="CY175" s="31">
        <v>4751.431473319999</v>
      </c>
      <c r="CZ175" s="31">
        <v>3270.8558890499999</v>
      </c>
      <c r="DA175" s="31">
        <v>0</v>
      </c>
      <c r="DB175" s="31">
        <v>0</v>
      </c>
      <c r="DC175" s="39">
        <v>31.304451925308353</v>
      </c>
      <c r="DD175" s="39">
        <v>26.851647484314292</v>
      </c>
      <c r="DE175" s="39">
        <v>18.113023572356216</v>
      </c>
      <c r="DF175" s="39">
        <v>0</v>
      </c>
      <c r="DG175" s="39">
        <v>0</v>
      </c>
      <c r="DH175" s="39">
        <v>1079.2312441376525</v>
      </c>
      <c r="DI175" s="39">
        <v>1040.9279764262044</v>
      </c>
      <c r="DJ175" s="39">
        <v>847.97798109574501</v>
      </c>
      <c r="DK175" s="39">
        <v>855.8781185956642</v>
      </c>
      <c r="DL175" s="39">
        <v>0</v>
      </c>
      <c r="DM175" s="24">
        <v>209332.364</v>
      </c>
      <c r="DN175" s="24">
        <v>211000.821</v>
      </c>
      <c r="DO175" s="24">
        <v>212564.935</v>
      </c>
      <c r="DP175" s="24">
        <v>213827.67199999999</v>
      </c>
      <c r="DQ175" s="24">
        <v>215313.49799999999</v>
      </c>
      <c r="DR175" s="24">
        <v>216422.446</v>
      </c>
      <c r="DS175" s="24">
        <v>210166.59249999997</v>
      </c>
      <c r="DT175" s="24">
        <v>211782.87800000003</v>
      </c>
      <c r="DU175" s="24">
        <v>213196.30350000001</v>
      </c>
      <c r="DV175" s="24">
        <v>214326.223</v>
      </c>
      <c r="DW175" s="24">
        <v>0</v>
      </c>
      <c r="DX175" s="24">
        <v>203745</v>
      </c>
      <c r="DY175" s="24">
        <v>363645</v>
      </c>
      <c r="DZ175" s="24">
        <v>425507</v>
      </c>
      <c r="EA175" s="24">
        <v>437181</v>
      </c>
      <c r="EB175" s="28">
        <v>538326</v>
      </c>
      <c r="EC175" s="28">
        <v>593643</v>
      </c>
      <c r="ED175" s="24">
        <v>11304</v>
      </c>
      <c r="EE175" s="24">
        <v>32844</v>
      </c>
      <c r="EF175" s="24">
        <v>59092</v>
      </c>
      <c r="EG175" s="24">
        <v>61956</v>
      </c>
      <c r="EH175" s="24">
        <v>67522</v>
      </c>
      <c r="EI175" s="24">
        <v>193976</v>
      </c>
      <c r="EJ175" s="24">
        <v>152670</v>
      </c>
      <c r="EK175" s="24">
        <v>207294</v>
      </c>
      <c r="EL175" s="24">
        <v>202661</v>
      </c>
      <c r="EM175" s="24">
        <v>199233</v>
      </c>
      <c r="EN175" s="24">
        <v>206764</v>
      </c>
      <c r="EO175" s="24">
        <v>89519</v>
      </c>
      <c r="EP175" s="24">
        <v>39771</v>
      </c>
      <c r="EQ175" s="24">
        <v>123507</v>
      </c>
      <c r="ER175" s="24">
        <v>163754</v>
      </c>
      <c r="ES175" s="24">
        <v>175992</v>
      </c>
      <c r="ET175" s="24">
        <v>264040</v>
      </c>
      <c r="EU175" s="24">
        <v>310148</v>
      </c>
      <c r="EV175">
        <v>73.41</v>
      </c>
      <c r="EW175">
        <v>76.02</v>
      </c>
      <c r="EX175">
        <v>81.81</v>
      </c>
      <c r="EY175">
        <v>82.26</v>
      </c>
      <c r="EZ175">
        <v>81.13</v>
      </c>
      <c r="FA175">
        <v>80.42</v>
      </c>
      <c r="FB175">
        <v>11.8</v>
      </c>
      <c r="FC175">
        <v>1.9</v>
      </c>
      <c r="FD175">
        <v>69</v>
      </c>
      <c r="FE175">
        <v>24.62</v>
      </c>
      <c r="FF175">
        <v>21.42</v>
      </c>
      <c r="FG175">
        <v>55.128</v>
      </c>
      <c r="FH175" s="22" t="s">
        <v>360</v>
      </c>
      <c r="FI175" s="43">
        <v>11094.930491526562</v>
      </c>
      <c r="FJ175" s="43">
        <v>10994.146837437598</v>
      </c>
      <c r="FK175" s="43">
        <v>9311.0283756000008</v>
      </c>
      <c r="FL175" s="43">
        <v>8825.598</v>
      </c>
      <c r="FM175" s="43">
        <v>8473.74</v>
      </c>
      <c r="FN175" s="23">
        <v>147.89815972000002</v>
      </c>
      <c r="FO175" s="23">
        <v>242.99458384999997</v>
      </c>
      <c r="FP175" s="23">
        <v>126.67304285999997</v>
      </c>
      <c r="FQ175" s="23">
        <v>173.45034665999998</v>
      </c>
      <c r="FR175" s="23">
        <v>74554.118525500002</v>
      </c>
      <c r="FS175" s="23">
        <v>73377.05136094999</v>
      </c>
      <c r="FT175" s="23">
        <v>66853.558942630014</v>
      </c>
      <c r="FU175" s="23">
        <v>74306.913856190004</v>
      </c>
      <c r="FV175" s="14">
        <v>74702.016685220005</v>
      </c>
      <c r="FW175" s="14">
        <v>73620.045944799989</v>
      </c>
      <c r="FX175" s="14">
        <v>66980.231985490012</v>
      </c>
      <c r="FY175" s="14">
        <v>74480.364202850003</v>
      </c>
      <c r="FZ175" s="102">
        <v>90679.833993366905</v>
      </c>
      <c r="GA175" s="102">
        <v>87786.290162259596</v>
      </c>
      <c r="GB175" s="102">
        <v>78843.84837182911</v>
      </c>
      <c r="GC175" s="102">
        <v>83736.783865980193</v>
      </c>
      <c r="GD175" s="102">
        <v>90500.30228637367</v>
      </c>
      <c r="GE175" s="102">
        <v>87496.537652980973</v>
      </c>
      <c r="GF175" s="102">
        <v>78694.738852677008</v>
      </c>
      <c r="GG175" s="102">
        <v>83541.777110237294</v>
      </c>
    </row>
    <row r="176" spans="1:189" x14ac:dyDescent="0.35">
      <c r="A176" t="e">
        <v>#REF!</v>
      </c>
      <c r="B176" s="22" t="s">
        <v>375</v>
      </c>
      <c r="C176" s="22" t="s">
        <v>343</v>
      </c>
      <c r="D176" s="22" t="s">
        <v>536</v>
      </c>
      <c r="E176" s="22" t="s">
        <v>458</v>
      </c>
      <c r="F176" s="22" t="s">
        <v>376</v>
      </c>
      <c r="G176" s="24">
        <v>107562.008</v>
      </c>
      <c r="H176" s="24">
        <v>108108.00900000001</v>
      </c>
      <c r="I176" s="24">
        <v>99291.123999999996</v>
      </c>
      <c r="J176" s="24">
        <v>106165.86599999999</v>
      </c>
      <c r="K176" s="24">
        <v>115049.476</v>
      </c>
      <c r="L176" s="24">
        <v>101689.83058656599</v>
      </c>
      <c r="M176" s="24">
        <v>101702.14024514399</v>
      </c>
      <c r="N176" s="24">
        <v>93781.977159781207</v>
      </c>
      <c r="O176" s="24">
        <v>97753.879511955791</v>
      </c>
      <c r="P176" s="24">
        <v>100635.33995585899</v>
      </c>
      <c r="Q176" s="43">
        <v>130734.75517677801</v>
      </c>
      <c r="R176" s="43">
        <v>130750.58075334964</v>
      </c>
      <c r="S176" s="43">
        <v>120568.23925516399</v>
      </c>
      <c r="T176" s="43">
        <v>125674.60710534519</v>
      </c>
      <c r="U176" s="43">
        <v>129379.07807862086</v>
      </c>
      <c r="V176" s="23">
        <v>6321.3494007171739</v>
      </c>
      <c r="W176" s="23">
        <v>6233.2581669236279</v>
      </c>
      <c r="X176" s="23">
        <v>5645.1992896533238</v>
      </c>
      <c r="Y176" s="23">
        <v>5965.1328705441592</v>
      </c>
      <c r="Z176" s="23">
        <v>6391.2824843064272</v>
      </c>
      <c r="AA176" s="23">
        <v>5976.2453452655782</v>
      </c>
      <c r="AB176" s="23">
        <v>5863.910566299076</v>
      </c>
      <c r="AC176" s="23">
        <v>5331.9766109675747</v>
      </c>
      <c r="AD176" s="23">
        <v>5492.4892705154489</v>
      </c>
      <c r="AE176" s="23">
        <v>5590.5416341235923</v>
      </c>
      <c r="AF176" s="39">
        <v>7683.1967128173246</v>
      </c>
      <c r="AG176" s="39">
        <v>7538.776570298538</v>
      </c>
      <c r="AH176" s="39">
        <v>6854.9101992037467</v>
      </c>
      <c r="AI176" s="39">
        <v>7061.2689189274579</v>
      </c>
      <c r="AJ176" s="39">
        <v>7187.3272639642582</v>
      </c>
      <c r="AK176" s="23">
        <v>8417.90625</v>
      </c>
      <c r="AL176" s="23">
        <v>8400.75390625</v>
      </c>
      <c r="AM176" s="23">
        <v>8299.6318359399993</v>
      </c>
      <c r="AN176" s="23">
        <v>8797.5703125</v>
      </c>
      <c r="AO176" s="23">
        <v>0</v>
      </c>
      <c r="AP176" s="39">
        <v>10218.390013997487</v>
      </c>
      <c r="AQ176" s="39">
        <v>10017.258350378523</v>
      </c>
      <c r="AR176" s="39">
        <v>9769.6722542946209</v>
      </c>
      <c r="AS176" s="39">
        <v>9890.932350937499</v>
      </c>
      <c r="AT176" s="39">
        <v>0</v>
      </c>
      <c r="AU176" s="23">
        <v>7.8260965299999992</v>
      </c>
      <c r="AV176" s="23">
        <v>7.7707052200000009</v>
      </c>
      <c r="AW176" s="23">
        <v>8.3588962599999981</v>
      </c>
      <c r="AX176" s="23">
        <v>8.286617279999998</v>
      </c>
      <c r="AY176" s="23">
        <v>0</v>
      </c>
      <c r="AZ176" s="23">
        <v>494.71490478999993</v>
      </c>
      <c r="BA176" s="23">
        <v>484.3680725100001</v>
      </c>
      <c r="BB176" s="23">
        <v>471.8757629399999</v>
      </c>
      <c r="BC176" s="23">
        <v>494.30838012999993</v>
      </c>
      <c r="BD176" s="23">
        <v>0</v>
      </c>
      <c r="BE176" s="39">
        <v>600.5281708716883</v>
      </c>
      <c r="BF176" s="39">
        <v>577.57198617587449</v>
      </c>
      <c r="BG176" s="39">
        <v>555.45494544781775</v>
      </c>
      <c r="BH176" s="39">
        <v>555.74102561255631</v>
      </c>
      <c r="BI176" s="39">
        <v>0</v>
      </c>
      <c r="BJ176" s="23">
        <v>314.63718608000005</v>
      </c>
      <c r="BK176" s="23">
        <v>303.63790325000002</v>
      </c>
      <c r="BL176" s="23">
        <v>286.57512762000005</v>
      </c>
      <c r="BM176" s="23">
        <v>314.88390912000006</v>
      </c>
      <c r="BN176" s="23">
        <v>0</v>
      </c>
      <c r="BO176" s="39">
        <v>381.93410389574501</v>
      </c>
      <c r="BP176" s="39">
        <v>362.06504270522464</v>
      </c>
      <c r="BQ176" s="39">
        <v>337.33364665120251</v>
      </c>
      <c r="BR176" s="39">
        <v>354.01768134543363</v>
      </c>
      <c r="BS176" s="39">
        <v>0</v>
      </c>
      <c r="BT176" s="23">
        <v>179.60815242000004</v>
      </c>
      <c r="BU176" s="23">
        <v>180.47259322000002</v>
      </c>
      <c r="BV176" s="23">
        <v>184.55282017000002</v>
      </c>
      <c r="BW176" s="23">
        <v>177.29166247000001</v>
      </c>
      <c r="BX176" s="23">
        <v>0</v>
      </c>
      <c r="BY176" s="39">
        <v>218.02406639074493</v>
      </c>
      <c r="BZ176" s="39">
        <v>215.19980368696588</v>
      </c>
      <c r="CA176" s="39">
        <v>217.24102975978181</v>
      </c>
      <c r="CB176" s="39">
        <v>199.3254702817716</v>
      </c>
      <c r="CC176" s="39">
        <v>0</v>
      </c>
      <c r="CD176" s="23">
        <v>0.46956713</v>
      </c>
      <c r="CE176" s="23">
        <v>0.25755689999999998</v>
      </c>
      <c r="CF176" s="23">
        <v>0.74781412000000003</v>
      </c>
      <c r="CG176" s="23">
        <v>2.1327992399999993</v>
      </c>
      <c r="CH176" s="23">
        <v>0</v>
      </c>
      <c r="CI176" s="39">
        <v>0.5700016048638531</v>
      </c>
      <c r="CJ176" s="39">
        <v>0.30711696069362598</v>
      </c>
      <c r="CK176" s="39">
        <v>0.88026782439877926</v>
      </c>
      <c r="CL176" s="39">
        <v>2.3978635295471991</v>
      </c>
      <c r="CM176" s="39">
        <v>0</v>
      </c>
      <c r="CN176" s="23">
        <v>149.95564530000004</v>
      </c>
      <c r="CO176" s="23">
        <v>149.84489649000002</v>
      </c>
      <c r="CP176" s="23">
        <v>149.69637569999998</v>
      </c>
      <c r="CQ176" s="23">
        <v>151.33530739999998</v>
      </c>
      <c r="CR176" s="23">
        <v>0</v>
      </c>
      <c r="CS176" s="39">
        <v>182.02926273692697</v>
      </c>
      <c r="CT176" s="39">
        <v>178.67861115528177</v>
      </c>
      <c r="CU176" s="39">
        <v>176.21077141177977</v>
      </c>
      <c r="CV176" s="39">
        <v>170.14325940367198</v>
      </c>
      <c r="CW176" s="39">
        <v>0</v>
      </c>
      <c r="CX176" s="31">
        <v>423.62494533999995</v>
      </c>
      <c r="CY176" s="31">
        <v>335.46966865999991</v>
      </c>
      <c r="CZ176" s="31">
        <v>219.4163211</v>
      </c>
      <c r="DA176" s="31">
        <v>217.56799999999998</v>
      </c>
      <c r="DB176" s="31">
        <v>0</v>
      </c>
      <c r="DC176" s="39">
        <v>30.552682769356025</v>
      </c>
      <c r="DD176" s="39">
        <v>23.256662772723566</v>
      </c>
      <c r="DE176" s="39">
        <v>14.769668151212663</v>
      </c>
      <c r="DF176" s="39">
        <v>13.827414577297446</v>
      </c>
      <c r="DG176" s="39">
        <v>0</v>
      </c>
      <c r="DH176" s="39">
        <v>631.08085364104431</v>
      </c>
      <c r="DI176" s="39">
        <v>600.82864894859802</v>
      </c>
      <c r="DJ176" s="39">
        <v>570.22461359903036</v>
      </c>
      <c r="DK176" s="39">
        <v>569.56844018985373</v>
      </c>
      <c r="DL176" s="39">
        <v>0</v>
      </c>
      <c r="DM176" s="24">
        <v>16831.025000000001</v>
      </c>
      <c r="DN176" s="24">
        <v>17200.317999999999</v>
      </c>
      <c r="DO176" s="24">
        <v>17487.163</v>
      </c>
      <c r="DP176" s="24">
        <v>17690.027999999998</v>
      </c>
      <c r="DQ176" s="24">
        <v>18001</v>
      </c>
      <c r="DR176" s="24">
        <v>18190.484</v>
      </c>
      <c r="DS176" s="24">
        <v>17015.6715</v>
      </c>
      <c r="DT176" s="24">
        <v>17343.7405</v>
      </c>
      <c r="DU176" s="24">
        <v>17588.595500000003</v>
      </c>
      <c r="DV176" s="24">
        <v>17797.737000000001</v>
      </c>
      <c r="DW176" s="24">
        <v>0</v>
      </c>
      <c r="DX176" s="24">
        <v>374859</v>
      </c>
      <c r="DY176" s="24">
        <v>503607</v>
      </c>
      <c r="DZ176" s="24">
        <v>532360</v>
      </c>
      <c r="EA176" s="24">
        <v>567622</v>
      </c>
      <c r="EB176" s="28">
        <v>565183</v>
      </c>
      <c r="EC176" s="28">
        <v>566286</v>
      </c>
      <c r="ED176" s="24">
        <v>101550</v>
      </c>
      <c r="EE176" s="24">
        <v>104560</v>
      </c>
      <c r="EF176" s="24">
        <v>104582</v>
      </c>
      <c r="EG176" s="24">
        <v>56603</v>
      </c>
      <c r="EH176" s="24">
        <v>60125</v>
      </c>
      <c r="EI176" s="24">
        <v>61441</v>
      </c>
      <c r="EJ176" s="24">
        <v>17044</v>
      </c>
      <c r="EK176" s="24">
        <v>25002</v>
      </c>
      <c r="EL176" s="24">
        <v>26001</v>
      </c>
      <c r="EM176" s="24">
        <v>7137</v>
      </c>
      <c r="EN176" s="24">
        <v>9754</v>
      </c>
      <c r="EO176" s="24">
        <v>9364</v>
      </c>
      <c r="EP176" s="24">
        <v>256265</v>
      </c>
      <c r="EQ176" s="24">
        <v>374045</v>
      </c>
      <c r="ER176" s="24">
        <v>401777</v>
      </c>
      <c r="ES176" s="24">
        <v>503882</v>
      </c>
      <c r="ET176" s="24">
        <v>495304</v>
      </c>
      <c r="EU176" s="24">
        <v>495481</v>
      </c>
      <c r="EV176">
        <v>57.81</v>
      </c>
      <c r="EW176">
        <v>68.16</v>
      </c>
      <c r="EX176">
        <v>76.62</v>
      </c>
      <c r="EY176">
        <v>77.790000000000006</v>
      </c>
      <c r="EZ176">
        <v>79.5</v>
      </c>
      <c r="FA176">
        <v>76.63</v>
      </c>
      <c r="FB176">
        <v>10.3</v>
      </c>
      <c r="FC176">
        <v>2.4</v>
      </c>
      <c r="FD176">
        <v>60</v>
      </c>
      <c r="FE176">
        <v>13.03</v>
      </c>
      <c r="FF176">
        <v>22.317</v>
      </c>
      <c r="FG176">
        <v>25.16</v>
      </c>
      <c r="FH176" s="22" t="s">
        <v>376</v>
      </c>
      <c r="FI176" s="43">
        <v>7416.8517837228992</v>
      </c>
      <c r="FJ176" s="43">
        <v>7273.7847839879987</v>
      </c>
      <c r="FK176" s="43">
        <v>6509.4800148000004</v>
      </c>
      <c r="FL176" s="43">
        <v>6700.7087999999994</v>
      </c>
      <c r="FM176" s="43">
        <v>6558.2999999999993</v>
      </c>
      <c r="FN176" s="23">
        <v>6.3710000000000004</v>
      </c>
      <c r="FO176" s="23">
        <v>3.2810000000000001</v>
      </c>
      <c r="FP176" s="23">
        <v>2.7480000000000002</v>
      </c>
      <c r="FQ176" s="23">
        <v>11.554</v>
      </c>
      <c r="FR176" s="23">
        <v>5353.7630000000008</v>
      </c>
      <c r="FS176" s="23">
        <v>5266.2169999999996</v>
      </c>
      <c r="FT176" s="23">
        <v>5040.4539999999997</v>
      </c>
      <c r="FU176" s="23">
        <v>5604.2209999999995</v>
      </c>
      <c r="FV176" s="14">
        <v>5360.1340000000009</v>
      </c>
      <c r="FW176" s="14">
        <v>5269.4979999999996</v>
      </c>
      <c r="FX176" s="14">
        <v>5043.2019999999993</v>
      </c>
      <c r="FY176" s="14">
        <v>5615.7749999999996</v>
      </c>
      <c r="FZ176" s="102">
        <v>6506.5989228958697</v>
      </c>
      <c r="GA176" s="102">
        <v>6283.4744871565881</v>
      </c>
      <c r="GB176" s="102">
        <v>5936.4597883543192</v>
      </c>
      <c r="GC176" s="102">
        <v>6313.703516999999</v>
      </c>
      <c r="GD176" s="102">
        <v>6498.8652465105833</v>
      </c>
      <c r="GE176" s="102">
        <v>6279.562144881791</v>
      </c>
      <c r="GF176" s="102">
        <v>5933.22505940664</v>
      </c>
      <c r="GG176" s="102">
        <v>6300.7135858799993</v>
      </c>
    </row>
    <row r="177" spans="1:189" x14ac:dyDescent="0.35">
      <c r="A177" t="e">
        <v>#REF!</v>
      </c>
      <c r="B177" s="22" t="s">
        <v>405</v>
      </c>
      <c r="C177" s="22" t="s">
        <v>343</v>
      </c>
      <c r="D177" s="22" t="s">
        <v>536</v>
      </c>
      <c r="E177" s="22" t="s">
        <v>458</v>
      </c>
      <c r="F177" s="22" t="s">
        <v>406</v>
      </c>
      <c r="G177" s="24">
        <v>1256300.1829836499</v>
      </c>
      <c r="H177" s="24">
        <v>1305212.4799615901</v>
      </c>
      <c r="I177" s="24">
        <v>1120741.11838027</v>
      </c>
      <c r="J177" s="24">
        <v>1312557.5129012801</v>
      </c>
      <c r="K177" s="24">
        <v>1465854.0892864699</v>
      </c>
      <c r="L177" s="24">
        <v>1282719.1944308798</v>
      </c>
      <c r="M177" s="24">
        <v>1279151.32662444</v>
      </c>
      <c r="N177" s="24">
        <v>1168484.4390543702</v>
      </c>
      <c r="O177" s="24">
        <v>1236698.5686093601</v>
      </c>
      <c r="P177" s="24">
        <v>1284907.9412918601</v>
      </c>
      <c r="Q177" s="43">
        <v>1649092.9218504264</v>
      </c>
      <c r="R177" s="43">
        <v>1644505.9899862718</v>
      </c>
      <c r="S177" s="43">
        <v>1502230.126517969</v>
      </c>
      <c r="T177" s="43">
        <v>1589927.7603475091</v>
      </c>
      <c r="U177" s="43">
        <v>1651906.824512705</v>
      </c>
      <c r="V177" s="23">
        <v>10130.320698455256</v>
      </c>
      <c r="W177" s="23">
        <v>10434.578365173462</v>
      </c>
      <c r="X177" s="23">
        <v>8894.8906500364319</v>
      </c>
      <c r="Y177" s="23">
        <v>10359.149862583154</v>
      </c>
      <c r="Z177" s="23">
        <v>11496.522871604888</v>
      </c>
      <c r="AA177" s="23">
        <v>10343.353429104829</v>
      </c>
      <c r="AB177" s="23">
        <v>10226.231332825639</v>
      </c>
      <c r="AC177" s="23">
        <v>9273.8109998845193</v>
      </c>
      <c r="AD177" s="23">
        <v>9760.4452994586827</v>
      </c>
      <c r="AE177" s="23">
        <v>10077.383310476129</v>
      </c>
      <c r="AF177" s="39">
        <v>13297.650025188928</v>
      </c>
      <c r="AG177" s="39">
        <v>13147.075198831868</v>
      </c>
      <c r="AH177" s="39">
        <v>11922.621993096152</v>
      </c>
      <c r="AI177" s="39">
        <v>12548.250098172923</v>
      </c>
      <c r="AJ177" s="39">
        <v>12955.712801548245</v>
      </c>
      <c r="AK177" s="23">
        <v>65807.690247549996</v>
      </c>
      <c r="AL177" s="23">
        <v>69135.178163500008</v>
      </c>
      <c r="AM177" s="23">
        <v>67852.28896825001</v>
      </c>
      <c r="AN177" s="23">
        <v>77371.896883919995</v>
      </c>
      <c r="AO177" s="23">
        <v>0</v>
      </c>
      <c r="AP177" s="39">
        <v>79883.123534406739</v>
      </c>
      <c r="AQ177" s="39">
        <v>82438.427371141923</v>
      </c>
      <c r="AR177" s="39">
        <v>79870.365098961658</v>
      </c>
      <c r="AS177" s="39">
        <v>86987.676228653567</v>
      </c>
      <c r="AT177" s="39">
        <v>0</v>
      </c>
      <c r="AU177" s="23">
        <v>5.3834581400000001</v>
      </c>
      <c r="AV177" s="23">
        <v>5.4479637100000016</v>
      </c>
      <c r="AW177" s="23">
        <v>6.2220406500000012</v>
      </c>
      <c r="AX177" s="23">
        <v>6.0786871899999984</v>
      </c>
      <c r="AY177" s="23">
        <v>0</v>
      </c>
      <c r="AZ177" s="23">
        <v>530.64782715000001</v>
      </c>
      <c r="BA177" s="23">
        <v>552.70422363000012</v>
      </c>
      <c r="BB177" s="23">
        <v>538.51751708999996</v>
      </c>
      <c r="BC177" s="23">
        <v>610.64532471000007</v>
      </c>
      <c r="BD177" s="23">
        <v>0</v>
      </c>
      <c r="BE177" s="39">
        <v>644.14669121541056</v>
      </c>
      <c r="BF177" s="39">
        <v>659.05763473537615</v>
      </c>
      <c r="BG177" s="39">
        <v>633.90036439730056</v>
      </c>
      <c r="BH177" s="39">
        <v>686.53632566495889</v>
      </c>
      <c r="BI177" s="39">
        <v>0</v>
      </c>
      <c r="BJ177" s="23">
        <v>263.35165640999998</v>
      </c>
      <c r="BK177" s="23">
        <v>271.74970981000001</v>
      </c>
      <c r="BL177" s="23">
        <v>284.78014216999998</v>
      </c>
      <c r="BM177" s="23">
        <v>305.91035084000004</v>
      </c>
      <c r="BN177" s="23">
        <v>0</v>
      </c>
      <c r="BO177" s="39">
        <v>319.67924755988355</v>
      </c>
      <c r="BP177" s="39">
        <v>324.04080397854625</v>
      </c>
      <c r="BQ177" s="39">
        <v>335.22073129611528</v>
      </c>
      <c r="BR177" s="39">
        <v>343.9288892423952</v>
      </c>
      <c r="BS177" s="39">
        <v>0</v>
      </c>
      <c r="BT177" s="23">
        <v>267.29619444000002</v>
      </c>
      <c r="BU177" s="23">
        <v>280.95450904000006</v>
      </c>
      <c r="BV177" s="23">
        <v>253.62606821999992</v>
      </c>
      <c r="BW177" s="23">
        <v>304.04696361999999</v>
      </c>
      <c r="BX177" s="23">
        <v>0</v>
      </c>
      <c r="BY177" s="39">
        <v>324.46747242465744</v>
      </c>
      <c r="BZ177" s="39">
        <v>335.01682505704446</v>
      </c>
      <c r="CA177" s="39">
        <v>298.54861162936544</v>
      </c>
      <c r="CB177" s="39">
        <v>341.83392025869358</v>
      </c>
      <c r="CC177" s="39">
        <v>0</v>
      </c>
      <c r="CD177" s="23">
        <v>0</v>
      </c>
      <c r="CE177" s="23">
        <v>0</v>
      </c>
      <c r="CF177" s="23">
        <v>0.11128153999999998</v>
      </c>
      <c r="CG177" s="23">
        <v>0.68798245999999996</v>
      </c>
      <c r="CH177" s="23">
        <v>0</v>
      </c>
      <c r="CI177" s="39">
        <v>0</v>
      </c>
      <c r="CJ177" s="39">
        <v>0</v>
      </c>
      <c r="CK177" s="39">
        <v>0.13099185545138639</v>
      </c>
      <c r="CL177" s="39">
        <v>0.77348492012879988</v>
      </c>
      <c r="CM177" s="39">
        <v>0</v>
      </c>
      <c r="CN177" s="23">
        <v>224.51390340999995</v>
      </c>
      <c r="CO177" s="23">
        <v>233.69545929</v>
      </c>
      <c r="CP177" s="23">
        <v>208.73659693999997</v>
      </c>
      <c r="CQ177" s="23">
        <v>252.62833986000001</v>
      </c>
      <c r="CR177" s="23">
        <v>0</v>
      </c>
      <c r="CS177" s="39">
        <v>272.53459001261029</v>
      </c>
      <c r="CT177" s="39">
        <v>278.66401243781786</v>
      </c>
      <c r="CU177" s="39">
        <v>245.70826512446521</v>
      </c>
      <c r="CV177" s="39">
        <v>284.0249899378008</v>
      </c>
      <c r="CW177" s="39">
        <v>0</v>
      </c>
      <c r="CX177" s="31">
        <v>1121.9573841599999</v>
      </c>
      <c r="CY177" s="31">
        <v>841.87113402</v>
      </c>
      <c r="CZ177" s="31">
        <v>1611.5615163200002</v>
      </c>
      <c r="DA177" s="31">
        <v>1011.29860228</v>
      </c>
      <c r="DB177" s="31">
        <v>0</v>
      </c>
      <c r="DC177" s="39">
        <v>11.030669566903377</v>
      </c>
      <c r="DD177" s="39">
        <v>8.0592953805146319</v>
      </c>
      <c r="DE177" s="39">
        <v>15.102270514730121</v>
      </c>
      <c r="DF177" s="39">
        <v>8.9961033273043363</v>
      </c>
      <c r="DG177" s="39">
        <v>0</v>
      </c>
      <c r="DH177" s="39">
        <v>655.17736078231394</v>
      </c>
      <c r="DI177" s="39">
        <v>667.1169301158908</v>
      </c>
      <c r="DJ177" s="39">
        <v>649.00263491203066</v>
      </c>
      <c r="DK177" s="39">
        <v>695.53242899226325</v>
      </c>
      <c r="DL177" s="39">
        <v>0</v>
      </c>
      <c r="DM177" s="24">
        <v>123467.56299999999</v>
      </c>
      <c r="DN177" s="24">
        <v>124560.16</v>
      </c>
      <c r="DO177" s="24">
        <v>125610.461</v>
      </c>
      <c r="DP177" s="24">
        <v>126386.14200000001</v>
      </c>
      <c r="DQ177" s="24">
        <v>127504.125</v>
      </c>
      <c r="DR177" s="24">
        <v>128455.56600000001</v>
      </c>
      <c r="DS177" s="24">
        <v>124013.8615</v>
      </c>
      <c r="DT177" s="24">
        <v>125085.31049999999</v>
      </c>
      <c r="DU177" s="24">
        <v>125998.30150000002</v>
      </c>
      <c r="DV177" s="24">
        <v>126705.13800000001</v>
      </c>
      <c r="DW177" s="24">
        <v>0</v>
      </c>
      <c r="DX177" s="24">
        <v>82467</v>
      </c>
      <c r="DY177" s="24">
        <v>150950</v>
      </c>
      <c r="DZ177" s="24">
        <v>211073</v>
      </c>
      <c r="EA177" s="24">
        <v>293777</v>
      </c>
      <c r="EB177" s="28">
        <v>359215</v>
      </c>
      <c r="EC177" s="28">
        <v>415792</v>
      </c>
      <c r="ED177" s="24">
        <v>16530</v>
      </c>
      <c r="EE177" s="24">
        <v>28517</v>
      </c>
      <c r="EF177" s="24">
        <v>45434</v>
      </c>
      <c r="EG177" s="24">
        <v>73448</v>
      </c>
      <c r="EH177" s="24">
        <v>95579</v>
      </c>
      <c r="EI177" s="24">
        <v>105272</v>
      </c>
      <c r="EJ177" s="24">
        <v>23833</v>
      </c>
      <c r="EK177" s="24">
        <v>69451</v>
      </c>
      <c r="EL177" s="24">
        <v>83792</v>
      </c>
      <c r="EM177" s="24">
        <v>157150</v>
      </c>
      <c r="EN177" s="24">
        <v>210609</v>
      </c>
      <c r="EO177" s="24">
        <v>259364</v>
      </c>
      <c r="EP177" s="24">
        <v>42104</v>
      </c>
      <c r="EQ177" s="24">
        <v>52982</v>
      </c>
      <c r="ER177" s="24">
        <v>81847</v>
      </c>
      <c r="ES177" s="24">
        <v>63179</v>
      </c>
      <c r="ET177" s="24">
        <v>53027</v>
      </c>
      <c r="EU177" s="24">
        <v>51156</v>
      </c>
      <c r="EV177">
        <v>60.72</v>
      </c>
      <c r="EW177">
        <v>65.83</v>
      </c>
      <c r="EX177">
        <v>73.53</v>
      </c>
      <c r="EY177">
        <v>74.150000000000006</v>
      </c>
      <c r="EZ177">
        <v>74.400000000000006</v>
      </c>
      <c r="FA177">
        <v>74.55</v>
      </c>
      <c r="FB177">
        <v>4.4000000000000004</v>
      </c>
      <c r="FC177">
        <v>1.2</v>
      </c>
      <c r="FD177">
        <v>75</v>
      </c>
      <c r="FE177">
        <v>10.199999999999999</v>
      </c>
      <c r="FF177">
        <v>24.405000000000001</v>
      </c>
      <c r="FG177">
        <v>29.561</v>
      </c>
      <c r="FH177" s="22" t="s">
        <v>406</v>
      </c>
      <c r="FI177" s="43">
        <v>11665.45755181294</v>
      </c>
      <c r="FJ177" s="43">
        <v>11840.767689344399</v>
      </c>
      <c r="FK177" s="43">
        <v>10547.005593600001</v>
      </c>
      <c r="FL177" s="43">
        <v>11152.857599999999</v>
      </c>
      <c r="FM177" s="43">
        <v>11263.619999999999</v>
      </c>
      <c r="FN177" s="23">
        <v>0</v>
      </c>
      <c r="FO177" s="23">
        <v>0</v>
      </c>
      <c r="FP177" s="23">
        <v>14.021284480000002</v>
      </c>
      <c r="FQ177" s="23">
        <v>87.170912350000009</v>
      </c>
      <c r="FR177" s="23">
        <v>32659.255843750005</v>
      </c>
      <c r="FS177" s="23">
        <v>33991.896829429999</v>
      </c>
      <c r="FT177" s="23">
        <v>35881.814213940001</v>
      </c>
      <c r="FU177" s="23">
        <v>38760.413218669994</v>
      </c>
      <c r="FV177" s="14">
        <v>32659.255843750005</v>
      </c>
      <c r="FW177" s="14">
        <v>33991.896829429999</v>
      </c>
      <c r="FX177" s="14">
        <v>35895.835498419998</v>
      </c>
      <c r="FY177" s="14">
        <v>38847.58413101999</v>
      </c>
      <c r="FZ177" s="102">
        <v>39644.657931224181</v>
      </c>
      <c r="GA177" s="102">
        <v>40532.744579802922</v>
      </c>
      <c r="GB177" s="102">
        <v>42253.747521069323</v>
      </c>
      <c r="GC177" s="102">
        <v>43675.561886823154</v>
      </c>
      <c r="GD177" s="102">
        <v>39644.657931224181</v>
      </c>
      <c r="GE177" s="102">
        <v>40532.744579802922</v>
      </c>
      <c r="GF177" s="102">
        <v>42237.242770417542</v>
      </c>
      <c r="GG177" s="102">
        <v>43577.557373486299</v>
      </c>
    </row>
    <row r="178" spans="1:189" x14ac:dyDescent="0.35">
      <c r="A178" t="e">
        <v>#REF!</v>
      </c>
      <c r="B178" s="22" t="s">
        <v>391</v>
      </c>
      <c r="C178" s="22" t="s">
        <v>343</v>
      </c>
      <c r="D178" s="22" t="s">
        <v>540</v>
      </c>
      <c r="E178" s="22" t="s">
        <v>458</v>
      </c>
      <c r="F178" s="22" t="s">
        <v>392</v>
      </c>
      <c r="G178" s="24">
        <v>227367.469034031</v>
      </c>
      <c r="H178" s="24">
        <v>233636.097800338</v>
      </c>
      <c r="I178" s="24">
        <v>180924.09144295301</v>
      </c>
      <c r="J178" s="24">
        <v>207691.59931034499</v>
      </c>
      <c r="K178" s="24">
        <v>264182.17379310302</v>
      </c>
      <c r="L178" s="24">
        <v>191221.819559378</v>
      </c>
      <c r="M178" s="24">
        <v>201765.390222035</v>
      </c>
      <c r="N178" s="24">
        <v>177479.30766956901</v>
      </c>
      <c r="O178" s="24">
        <v>180289.50324798402</v>
      </c>
      <c r="P178" s="24">
        <v>192925.535194344</v>
      </c>
      <c r="Q178" s="43">
        <v>245839.11311831712</v>
      </c>
      <c r="R178" s="43">
        <v>259394.16696510385</v>
      </c>
      <c r="S178" s="43">
        <v>228171.42779457459</v>
      </c>
      <c r="T178" s="43">
        <v>231784.27903863482</v>
      </c>
      <c r="U178" s="43">
        <v>248029.44862328703</v>
      </c>
      <c r="V178" s="23">
        <v>5601.4670610270541</v>
      </c>
      <c r="W178" s="23">
        <v>5621.1816949175245</v>
      </c>
      <c r="X178" s="23">
        <v>4251.3372527280844</v>
      </c>
      <c r="Y178" s="23">
        <v>4770.8353427473849</v>
      </c>
      <c r="Z178" s="23">
        <v>5937.1954660027104</v>
      </c>
      <c r="AA178" s="23">
        <v>4710.9761487084052</v>
      </c>
      <c r="AB178" s="23">
        <v>4854.3864961878717</v>
      </c>
      <c r="AC178" s="23">
        <v>4170.3920482139683</v>
      </c>
      <c r="AD178" s="23">
        <v>4141.388177846291</v>
      </c>
      <c r="AE178" s="23">
        <v>4335.7831317152504</v>
      </c>
      <c r="AF178" s="39">
        <v>6056.5379044539131</v>
      </c>
      <c r="AG178" s="39">
        <v>6240.9095034564743</v>
      </c>
      <c r="AH178" s="39">
        <v>5361.5507103269974</v>
      </c>
      <c r="AI178" s="39">
        <v>5324.2626760188923</v>
      </c>
      <c r="AJ178" s="39">
        <v>5574.1812426549632</v>
      </c>
      <c r="AK178" s="23">
        <v>9376.5859226400007</v>
      </c>
      <c r="AL178" s="23">
        <v>9957.7428087999979</v>
      </c>
      <c r="AM178" s="23">
        <v>10446.908557049999</v>
      </c>
      <c r="AN178" s="23">
        <v>10836.517931030001</v>
      </c>
      <c r="AO178" s="23">
        <v>0</v>
      </c>
      <c r="AP178" s="39">
        <v>11382.119153120051</v>
      </c>
      <c r="AQ178" s="39">
        <v>11873.848873035302</v>
      </c>
      <c r="AR178" s="39">
        <v>12297.277119088621</v>
      </c>
      <c r="AS178" s="39">
        <v>12183.280379498408</v>
      </c>
      <c r="AT178" s="39">
        <v>0</v>
      </c>
      <c r="AU178" s="23">
        <v>4.1298937800000006</v>
      </c>
      <c r="AV178" s="23">
        <v>4.2550940499999994</v>
      </c>
      <c r="AW178" s="23">
        <v>6.17485046</v>
      </c>
      <c r="AX178" s="23">
        <v>5.2472758300000013</v>
      </c>
      <c r="AY178" s="23">
        <v>0</v>
      </c>
      <c r="AZ178" s="23">
        <v>231.00331115999998</v>
      </c>
      <c r="BA178" s="23">
        <v>239.57891845999998</v>
      </c>
      <c r="BB178" s="23">
        <v>245.48046875</v>
      </c>
      <c r="BC178" s="23">
        <v>248.92311095999997</v>
      </c>
      <c r="BD178" s="23">
        <v>0</v>
      </c>
      <c r="BE178" s="39">
        <v>280.41200006922122</v>
      </c>
      <c r="BF178" s="39">
        <v>285.6795887964999</v>
      </c>
      <c r="BG178" s="39">
        <v>288.96025413234378</v>
      </c>
      <c r="BH178" s="39">
        <v>279.85927519010875</v>
      </c>
      <c r="BI178" s="39">
        <v>0</v>
      </c>
      <c r="BJ178" s="23">
        <v>113.42293615000001</v>
      </c>
      <c r="BK178" s="23">
        <v>118.28120441000002</v>
      </c>
      <c r="BL178" s="23">
        <v>110.55043054000002</v>
      </c>
      <c r="BM178" s="23">
        <v>122.82300215999999</v>
      </c>
      <c r="BN178" s="23">
        <v>0</v>
      </c>
      <c r="BO178" s="39">
        <v>137.6826687887424</v>
      </c>
      <c r="BP178" s="39">
        <v>141.04131555233315</v>
      </c>
      <c r="BQ178" s="39">
        <v>130.13125103574424</v>
      </c>
      <c r="BR178" s="39">
        <v>138.08744486844478</v>
      </c>
      <c r="BS178" s="39">
        <v>0</v>
      </c>
      <c r="BT178" s="23">
        <v>116.43686125999997</v>
      </c>
      <c r="BU178" s="23">
        <v>120.02175441000001</v>
      </c>
      <c r="BV178" s="23">
        <v>134.18259448999999</v>
      </c>
      <c r="BW178" s="23">
        <v>124.23439796</v>
      </c>
      <c r="BX178" s="23">
        <v>0</v>
      </c>
      <c r="BY178" s="39">
        <v>141.34123439072448</v>
      </c>
      <c r="BZ178" s="39">
        <v>143.11678868442664</v>
      </c>
      <c r="CA178" s="39">
        <v>157.94917127787838</v>
      </c>
      <c r="CB178" s="39">
        <v>139.67424893846879</v>
      </c>
      <c r="CC178" s="39">
        <v>0</v>
      </c>
      <c r="CD178" s="23">
        <v>1.1435073600000001</v>
      </c>
      <c r="CE178" s="23">
        <v>1.27595171</v>
      </c>
      <c r="CF178" s="23">
        <v>0.74744906999999994</v>
      </c>
      <c r="CG178" s="23">
        <v>1.8657279300000003</v>
      </c>
      <c r="CH178" s="23">
        <v>0</v>
      </c>
      <c r="CI178" s="39">
        <v>1.3880891330141185</v>
      </c>
      <c r="CJ178" s="39">
        <v>1.5214751038199126</v>
      </c>
      <c r="CK178" s="39">
        <v>0.87983811631932107</v>
      </c>
      <c r="CL178" s="39">
        <v>2.0976005971404001</v>
      </c>
      <c r="CM178" s="39">
        <v>0</v>
      </c>
      <c r="CN178" s="23">
        <v>116.41027150999999</v>
      </c>
      <c r="CO178" s="23">
        <v>120.02175982000001</v>
      </c>
      <c r="CP178" s="23">
        <v>134.18260434999996</v>
      </c>
      <c r="CQ178" s="23">
        <v>124.23439796</v>
      </c>
      <c r="CR178" s="23">
        <v>0</v>
      </c>
      <c r="CS178" s="39">
        <v>141.30895742923246</v>
      </c>
      <c r="CT178" s="39">
        <v>143.11679513543905</v>
      </c>
      <c r="CU178" s="39">
        <v>157.94918288429301</v>
      </c>
      <c r="CV178" s="39">
        <v>139.67424893846879</v>
      </c>
      <c r="CW178" s="39">
        <v>0</v>
      </c>
      <c r="CX178" s="31">
        <v>51.65573882000001</v>
      </c>
      <c r="CY178" s="31">
        <v>30.152046339999991</v>
      </c>
      <c r="CZ178" s="31">
        <v>0</v>
      </c>
      <c r="DA178" s="31">
        <v>128.34689654999997</v>
      </c>
      <c r="DB178" s="31">
        <v>0</v>
      </c>
      <c r="DC178" s="39">
        <v>1.5638019136011962</v>
      </c>
      <c r="DD178" s="39">
        <v>0.8751323375313419</v>
      </c>
      <c r="DE178" s="39">
        <v>0</v>
      </c>
      <c r="DF178" s="39">
        <v>3.3502309036135567</v>
      </c>
      <c r="DG178" s="39">
        <v>0</v>
      </c>
      <c r="DH178" s="39">
        <v>281.97580198282242</v>
      </c>
      <c r="DI178" s="39">
        <v>286.55472113403124</v>
      </c>
      <c r="DJ178" s="39">
        <v>288.96025413234378</v>
      </c>
      <c r="DK178" s="39">
        <v>283.20950609372233</v>
      </c>
      <c r="DL178" s="39">
        <v>0</v>
      </c>
      <c r="DM178" s="24">
        <v>40097.309000000001</v>
      </c>
      <c r="DN178" s="24">
        <v>41084.089999999997</v>
      </c>
      <c r="DO178" s="24">
        <v>42042.951000000001</v>
      </c>
      <c r="DP178" s="24">
        <v>43071.016000000003</v>
      </c>
      <c r="DQ178" s="24">
        <v>44496.122000000003</v>
      </c>
      <c r="DR178" s="24">
        <v>45504.56</v>
      </c>
      <c r="DS178" s="24">
        <v>40590.699500000002</v>
      </c>
      <c r="DT178" s="24">
        <v>41563.520499999999</v>
      </c>
      <c r="DU178" s="24">
        <v>42556.983499999995</v>
      </c>
      <c r="DV178" s="24">
        <v>43533.592499999999</v>
      </c>
      <c r="DW178" s="24">
        <v>0</v>
      </c>
      <c r="DX178" s="24">
        <v>297031</v>
      </c>
      <c r="DY178" s="24">
        <v>286924</v>
      </c>
      <c r="DZ178" s="24">
        <v>283047</v>
      </c>
      <c r="EA178" s="24">
        <v>291580</v>
      </c>
      <c r="EB178" s="28">
        <v>284337</v>
      </c>
      <c r="EC178" s="28">
        <v>290486</v>
      </c>
      <c r="ED178" s="24">
        <v>283018</v>
      </c>
      <c r="EE178" s="24">
        <v>273986</v>
      </c>
      <c r="EF178" s="24">
        <v>270377</v>
      </c>
      <c r="EG178" s="24">
        <v>280072</v>
      </c>
      <c r="EH178" s="24">
        <v>273716</v>
      </c>
      <c r="EI178" s="24">
        <v>279240</v>
      </c>
      <c r="EJ178" s="24">
        <v>14013</v>
      </c>
      <c r="EK178" s="24">
        <v>12938</v>
      </c>
      <c r="EL178" s="24">
        <v>12670</v>
      </c>
      <c r="EM178" s="24">
        <v>11508</v>
      </c>
      <c r="EN178" s="24">
        <v>10621</v>
      </c>
      <c r="EO178" s="24">
        <v>11246</v>
      </c>
      <c r="EP178" s="24">
        <v>0</v>
      </c>
      <c r="EQ178" s="24">
        <v>0</v>
      </c>
      <c r="ER178" s="24">
        <v>0</v>
      </c>
      <c r="ES178" s="24">
        <v>0</v>
      </c>
      <c r="ET178" s="24">
        <v>0</v>
      </c>
      <c r="EU178" s="24">
        <v>0</v>
      </c>
      <c r="EV178">
        <v>52.58</v>
      </c>
      <c r="EW178">
        <v>52.88</v>
      </c>
      <c r="EX178">
        <v>55.8</v>
      </c>
      <c r="EY178">
        <v>57.44</v>
      </c>
      <c r="EZ178">
        <v>57.72</v>
      </c>
      <c r="FA178">
        <v>58.51</v>
      </c>
      <c r="FB178">
        <v>19.600000000000001</v>
      </c>
      <c r="FC178">
        <v>4.2</v>
      </c>
      <c r="FD178">
        <v>66</v>
      </c>
      <c r="FE178">
        <v>13</v>
      </c>
      <c r="FF178">
        <v>9.1319999999999997</v>
      </c>
      <c r="FG178">
        <v>22.556000000000001</v>
      </c>
      <c r="FH178" s="22" t="s">
        <v>392</v>
      </c>
      <c r="FI178" s="43">
        <v>5802.3815918486835</v>
      </c>
      <c r="FJ178" s="43">
        <v>6522.5578308875984</v>
      </c>
      <c r="FK178" s="43">
        <v>5497.1558171999995</v>
      </c>
      <c r="FL178" s="43">
        <v>5250.3876</v>
      </c>
      <c r="FM178" s="43">
        <v>5486.07</v>
      </c>
      <c r="FN178" s="23">
        <v>36.011815939999991</v>
      </c>
      <c r="FO178" s="23">
        <v>37.859849049999994</v>
      </c>
      <c r="FP178" s="23">
        <v>20.15278898</v>
      </c>
      <c r="FQ178" s="23">
        <v>18.483819099999998</v>
      </c>
      <c r="FR178" s="23">
        <v>4603.9163176499987</v>
      </c>
      <c r="FS178" s="23">
        <v>4916.1832642099998</v>
      </c>
      <c r="FT178" s="23">
        <v>4704.6928486000006</v>
      </c>
      <c r="FU178" s="23">
        <v>5346.9265257300012</v>
      </c>
      <c r="FV178" s="14">
        <v>4639.9281335899987</v>
      </c>
      <c r="FW178" s="14">
        <v>4954.0431132599997</v>
      </c>
      <c r="FX178" s="14">
        <v>4724.8456375800006</v>
      </c>
      <c r="FY178" s="14">
        <v>5365.4103448300011</v>
      </c>
      <c r="FZ178" s="102">
        <v>5632.350123398207</v>
      </c>
      <c r="GA178" s="102">
        <v>5907.3185928608391</v>
      </c>
      <c r="GB178" s="102">
        <v>5561.7157777291095</v>
      </c>
      <c r="GC178" s="102">
        <v>6032.2235424854734</v>
      </c>
      <c r="GD178" s="102">
        <v>5588.6358351347553</v>
      </c>
      <c r="GE178" s="102">
        <v>5862.1736102470732</v>
      </c>
      <c r="GF178" s="102">
        <v>5537.9935033877373</v>
      </c>
      <c r="GG178" s="102">
        <v>6011.4425543477255</v>
      </c>
    </row>
    <row r="179" spans="1:189" x14ac:dyDescent="0.35">
      <c r="A179" t="e">
        <v>#REF!</v>
      </c>
      <c r="B179" s="22" t="s">
        <v>345</v>
      </c>
      <c r="C179" s="22" t="s">
        <v>343</v>
      </c>
      <c r="D179" s="22" t="s">
        <v>536</v>
      </c>
      <c r="E179" s="22" t="s">
        <v>458</v>
      </c>
      <c r="F179" s="22" t="s">
        <v>346</v>
      </c>
      <c r="G179" s="24">
        <v>524819.89236017608</v>
      </c>
      <c r="H179" s="24">
        <v>447754.68361522496</v>
      </c>
      <c r="I179" s="24">
        <v>385740.508436965</v>
      </c>
      <c r="J179" s="24">
        <v>487902.57216434804</v>
      </c>
      <c r="K179" s="24">
        <v>631133.38443994394</v>
      </c>
      <c r="L179" s="24">
        <v>583118.120294002</v>
      </c>
      <c r="M179" s="24">
        <v>571450.73722444207</v>
      </c>
      <c r="N179" s="24">
        <v>514874.34376806597</v>
      </c>
      <c r="O179" s="24">
        <v>570058.62707924901</v>
      </c>
      <c r="P179" s="24">
        <v>598312.84162666195</v>
      </c>
      <c r="Q179" s="43">
        <v>749669.89576094749</v>
      </c>
      <c r="R179" s="43">
        <v>734670.04316650226</v>
      </c>
      <c r="S179" s="43">
        <v>661934.1471123934</v>
      </c>
      <c r="T179" s="43">
        <v>732880.31475451519</v>
      </c>
      <c r="U179" s="43">
        <v>769204.57451836392</v>
      </c>
      <c r="V179" s="23">
        <v>11795.16274527976</v>
      </c>
      <c r="W179" s="23">
        <v>9963.674161716619</v>
      </c>
      <c r="X179" s="23">
        <v>8500.8379385053358</v>
      </c>
      <c r="Y179" s="23">
        <v>10650.860460434518</v>
      </c>
      <c r="Z179" s="23">
        <v>13650.604629452395</v>
      </c>
      <c r="AA179" s="23">
        <v>13105.397163316997</v>
      </c>
      <c r="AB179" s="23">
        <v>12716.224203854397</v>
      </c>
      <c r="AC179" s="23">
        <v>11346.652112846077</v>
      </c>
      <c r="AD179" s="23">
        <v>12444.318266973089</v>
      </c>
      <c r="AE179" s="23">
        <v>12940.73843521567</v>
      </c>
      <c r="AF179" s="39">
        <v>16848.59616500367</v>
      </c>
      <c r="AG179" s="39">
        <v>16348.266571736684</v>
      </c>
      <c r="AH179" s="39">
        <v>14587.513593959822</v>
      </c>
      <c r="AI179" s="39">
        <v>15998.698125371444</v>
      </c>
      <c r="AJ179" s="39">
        <v>16636.907165406785</v>
      </c>
      <c r="AK179" s="23">
        <v>54011.67734178</v>
      </c>
      <c r="AL179" s="23">
        <v>45471.778183050003</v>
      </c>
      <c r="AM179" s="23">
        <v>40311.062410229992</v>
      </c>
      <c r="AN179" s="23">
        <v>47303.94163686</v>
      </c>
      <c r="AO179" s="23">
        <v>0</v>
      </c>
      <c r="AP179" s="39">
        <v>65564.092542429906</v>
      </c>
      <c r="AQ179" s="39">
        <v>54221.627581761728</v>
      </c>
      <c r="AR179" s="39">
        <v>47451.004545162323</v>
      </c>
      <c r="AS179" s="39">
        <v>53182.875503488955</v>
      </c>
      <c r="AT179" s="39">
        <v>0</v>
      </c>
      <c r="AU179" s="23">
        <v>10.29146862</v>
      </c>
      <c r="AV179" s="23">
        <v>10.041943549999999</v>
      </c>
      <c r="AW179" s="23">
        <v>10.34701538</v>
      </c>
      <c r="AX179" s="23">
        <v>9.7088069900000011</v>
      </c>
      <c r="AY179" s="23">
        <v>0</v>
      </c>
      <c r="AZ179" s="23">
        <v>1216.1068115200001</v>
      </c>
      <c r="BA179" s="23">
        <v>1016.23083496</v>
      </c>
      <c r="BB179" s="23">
        <v>895.08465576000015</v>
      </c>
      <c r="BC179" s="23">
        <v>1044.7727050799999</v>
      </c>
      <c r="BD179" s="23">
        <v>0</v>
      </c>
      <c r="BE179" s="39">
        <v>1476.2166897249886</v>
      </c>
      <c r="BF179" s="39">
        <v>1211.77776792647</v>
      </c>
      <c r="BG179" s="39">
        <v>1053.623088286412</v>
      </c>
      <c r="BH179" s="39">
        <v>1174.6170568673422</v>
      </c>
      <c r="BI179" s="39">
        <v>0</v>
      </c>
      <c r="BJ179" s="23">
        <v>712.62912612000002</v>
      </c>
      <c r="BK179" s="23">
        <v>615.51572508999982</v>
      </c>
      <c r="BL179" s="23">
        <v>572.71556386999998</v>
      </c>
      <c r="BM179" s="23">
        <v>660.36878437000007</v>
      </c>
      <c r="BN179" s="23">
        <v>0</v>
      </c>
      <c r="BO179" s="39">
        <v>865.05149021211344</v>
      </c>
      <c r="BP179" s="39">
        <v>733.95555991229196</v>
      </c>
      <c r="BQ179" s="39">
        <v>674.15560889270841</v>
      </c>
      <c r="BR179" s="39">
        <v>742.4394168915037</v>
      </c>
      <c r="BS179" s="39">
        <v>0</v>
      </c>
      <c r="BT179" s="23">
        <v>500.06907774000001</v>
      </c>
      <c r="BU179" s="23">
        <v>398.40377207000006</v>
      </c>
      <c r="BV179" s="23">
        <v>319.87004751999996</v>
      </c>
      <c r="BW179" s="23">
        <v>371.24411485000007</v>
      </c>
      <c r="BX179" s="23">
        <v>0</v>
      </c>
      <c r="BY179" s="39">
        <v>607.02753375132306</v>
      </c>
      <c r="BZ179" s="39">
        <v>475.06611396167034</v>
      </c>
      <c r="CA179" s="39">
        <v>376.52580138599745</v>
      </c>
      <c r="CB179" s="39">
        <v>417.38233344355808</v>
      </c>
      <c r="CC179" s="39">
        <v>0</v>
      </c>
      <c r="CD179" s="23">
        <v>3.4086398700000005</v>
      </c>
      <c r="CE179" s="23">
        <v>2.3113519899999995</v>
      </c>
      <c r="CF179" s="23">
        <v>2.4990787399999999</v>
      </c>
      <c r="CG179" s="23">
        <v>13.159758219999997</v>
      </c>
      <c r="CH179" s="23">
        <v>0</v>
      </c>
      <c r="CI179" s="39">
        <v>4.1377048608639111</v>
      </c>
      <c r="CJ179" s="39">
        <v>2.7561109730003897</v>
      </c>
      <c r="CK179" s="39">
        <v>2.9417184653601383</v>
      </c>
      <c r="CL179" s="39">
        <v>14.795252971581595</v>
      </c>
      <c r="CM179" s="39">
        <v>0</v>
      </c>
      <c r="CN179" s="23">
        <v>305.63911607</v>
      </c>
      <c r="CO179" s="23">
        <v>243.30089475000005</v>
      </c>
      <c r="CP179" s="23">
        <v>194.74170269999999</v>
      </c>
      <c r="CQ179" s="23">
        <v>233.67674464999999</v>
      </c>
      <c r="CR179" s="23">
        <v>0</v>
      </c>
      <c r="CS179" s="39">
        <v>371.01146042541239</v>
      </c>
      <c r="CT179" s="39">
        <v>290.11776166610099</v>
      </c>
      <c r="CU179" s="39">
        <v>229.23457898259912</v>
      </c>
      <c r="CV179" s="39">
        <v>262.71809047510197</v>
      </c>
      <c r="CW179" s="39">
        <v>0</v>
      </c>
      <c r="CX179" s="31">
        <v>0</v>
      </c>
      <c r="CY179" s="31">
        <v>0</v>
      </c>
      <c r="CZ179" s="31">
        <v>0</v>
      </c>
      <c r="DA179" s="31">
        <v>0</v>
      </c>
      <c r="DB179" s="31">
        <v>0</v>
      </c>
      <c r="DC179" s="39">
        <v>0</v>
      </c>
      <c r="DD179" s="39">
        <v>0</v>
      </c>
      <c r="DE179" s="39">
        <v>0</v>
      </c>
      <c r="DF179" s="39">
        <v>0</v>
      </c>
      <c r="DG179" s="39">
        <v>0</v>
      </c>
      <c r="DH179" s="39">
        <v>1476.2166897249886</v>
      </c>
      <c r="DI179" s="39">
        <v>1211.77776792647</v>
      </c>
      <c r="DJ179" s="39">
        <v>1053.623088286412</v>
      </c>
      <c r="DK179" s="39">
        <v>1174.6170568673422</v>
      </c>
      <c r="DL179" s="39">
        <v>0</v>
      </c>
      <c r="DM179" s="24">
        <v>44244.593000000001</v>
      </c>
      <c r="DN179" s="24">
        <v>44582.599000000002</v>
      </c>
      <c r="DO179" s="24">
        <v>44908.440999999999</v>
      </c>
      <c r="DP179" s="24">
        <v>45163.623</v>
      </c>
      <c r="DQ179" s="24">
        <v>45510.317999999999</v>
      </c>
      <c r="DR179" s="24">
        <v>45773.883999999998</v>
      </c>
      <c r="DS179" s="24">
        <v>44413.595999999998</v>
      </c>
      <c r="DT179" s="24">
        <v>44745.520000000004</v>
      </c>
      <c r="DU179" s="24">
        <v>45036.031999999999</v>
      </c>
      <c r="DV179" s="24">
        <v>45276.78</v>
      </c>
      <c r="DW179" s="24">
        <v>0</v>
      </c>
      <c r="DX179" s="24">
        <v>136696</v>
      </c>
      <c r="DY179" s="24">
        <v>185181</v>
      </c>
      <c r="DZ179" s="24">
        <v>184800</v>
      </c>
      <c r="EA179" s="24">
        <v>179698</v>
      </c>
      <c r="EB179" s="28">
        <v>180368</v>
      </c>
      <c r="EC179" s="28">
        <v>230569</v>
      </c>
      <c r="ED179" s="24">
        <v>3442</v>
      </c>
      <c r="EE179" s="24">
        <v>3857</v>
      </c>
      <c r="EF179" s="24">
        <v>3965</v>
      </c>
      <c r="EG179" s="24">
        <v>4050</v>
      </c>
      <c r="EH179" s="24">
        <v>4094</v>
      </c>
      <c r="EI179" s="24">
        <v>4109</v>
      </c>
      <c r="EJ179" s="24">
        <v>6102</v>
      </c>
      <c r="EK179" s="24">
        <v>7981</v>
      </c>
      <c r="EL179" s="24">
        <v>9176</v>
      </c>
      <c r="EM179" s="24">
        <v>11026</v>
      </c>
      <c r="EN179" s="24">
        <v>11100</v>
      </c>
      <c r="EO179" s="24">
        <v>11689</v>
      </c>
      <c r="EP179" s="24">
        <v>127152</v>
      </c>
      <c r="EQ179" s="24">
        <v>173343</v>
      </c>
      <c r="ER179" s="24">
        <v>171659</v>
      </c>
      <c r="ES179" s="24">
        <v>164622</v>
      </c>
      <c r="ET179" s="24">
        <v>165174</v>
      </c>
      <c r="EU179" s="24">
        <v>214771</v>
      </c>
      <c r="EV179">
        <v>73.83</v>
      </c>
      <c r="EW179">
        <v>76.45</v>
      </c>
      <c r="EX179">
        <v>79.66</v>
      </c>
      <c r="EY179">
        <v>78.63</v>
      </c>
      <c r="EZ179">
        <v>77.989999999999995</v>
      </c>
      <c r="FA179">
        <v>78.53</v>
      </c>
      <c r="FB179">
        <v>9.6</v>
      </c>
      <c r="FC179">
        <v>2.5</v>
      </c>
      <c r="FD179">
        <v>67</v>
      </c>
      <c r="FE179">
        <v>33.39</v>
      </c>
      <c r="FF179">
        <v>38.951000000000001</v>
      </c>
      <c r="FG179">
        <v>54.470999999999997</v>
      </c>
      <c r="FH179" s="22" t="s">
        <v>346</v>
      </c>
      <c r="FI179" s="43">
        <v>15088.6199135312</v>
      </c>
      <c r="FJ179" s="43">
        <v>13378.994307597597</v>
      </c>
      <c r="FK179" s="43">
        <v>10605.8616516</v>
      </c>
      <c r="FL179" s="43">
        <v>11220.314399999999</v>
      </c>
      <c r="FM179" s="43">
        <v>12065.189999999999</v>
      </c>
      <c r="FN179" s="23">
        <v>149.12351224000003</v>
      </c>
      <c r="FO179" s="23">
        <v>100.70641849</v>
      </c>
      <c r="FP179" s="23">
        <v>109.04501802999998</v>
      </c>
      <c r="FQ179" s="23">
        <v>593.16292293999993</v>
      </c>
      <c r="FR179" s="23">
        <v>31650.422105549998</v>
      </c>
      <c r="FS179" s="23">
        <v>27541.571187499998</v>
      </c>
      <c r="FT179" s="23">
        <v>25792.836461359999</v>
      </c>
      <c r="FU179" s="23">
        <v>29899.372168890004</v>
      </c>
      <c r="FV179" s="14">
        <v>31799.545617789998</v>
      </c>
      <c r="FW179" s="14">
        <v>27642.277605989999</v>
      </c>
      <c r="FX179" s="14">
        <v>25901.881479389998</v>
      </c>
      <c r="FY179" s="14">
        <v>30492.535091830003</v>
      </c>
      <c r="FZ179" s="102">
        <v>38601.066552681412</v>
      </c>
      <c r="GA179" s="102">
        <v>32961.307909052826</v>
      </c>
      <c r="GB179" s="102">
        <v>30489.65277320207</v>
      </c>
      <c r="GC179" s="102">
        <v>34282.147353042637</v>
      </c>
      <c r="GD179" s="102">
        <v>38420.047405749785</v>
      </c>
      <c r="GE179" s="102">
        <v>32841.223185370451</v>
      </c>
      <c r="GF179" s="102">
        <v>30361.293575086376</v>
      </c>
      <c r="GG179" s="102">
        <v>33615.266142039654</v>
      </c>
    </row>
    <row r="180" spans="1:189" x14ac:dyDescent="0.35">
      <c r="A180" t="e">
        <v>#REF!</v>
      </c>
      <c r="B180" s="22" t="s">
        <v>367</v>
      </c>
      <c r="C180" s="22" t="s">
        <v>343</v>
      </c>
      <c r="D180" s="22" t="s">
        <v>536</v>
      </c>
      <c r="E180" s="22" t="s">
        <v>458</v>
      </c>
      <c r="F180" s="22" t="s">
        <v>368</v>
      </c>
      <c r="G180" s="24">
        <v>62420.1649915374</v>
      </c>
      <c r="H180" s="24">
        <v>64417.670521184198</v>
      </c>
      <c r="I180" s="24">
        <v>62395.610760391195</v>
      </c>
      <c r="J180" s="24">
        <v>64960.725734236199</v>
      </c>
      <c r="K180" s="24">
        <v>69243.626028669605</v>
      </c>
      <c r="L180" s="24">
        <v>62862.779083633497</v>
      </c>
      <c r="M180" s="24">
        <v>64382.494196515501</v>
      </c>
      <c r="N180" s="24">
        <v>61631.202099096001</v>
      </c>
      <c r="O180" s="24">
        <v>66522.107767672205</v>
      </c>
      <c r="P180" s="24">
        <v>69549.85603435029</v>
      </c>
      <c r="Q180" s="43">
        <v>80817.81615551647</v>
      </c>
      <c r="R180" s="43">
        <v>82771.596411369566</v>
      </c>
      <c r="S180" s="43">
        <v>79234.472819942719</v>
      </c>
      <c r="T180" s="43">
        <v>85522.33220062789</v>
      </c>
      <c r="U180" s="43">
        <v>89414.874120482025</v>
      </c>
      <c r="V180" s="23">
        <v>12383.149952276284</v>
      </c>
      <c r="W180" s="23">
        <v>12669.341154935053</v>
      </c>
      <c r="X180" s="23">
        <v>12179.256673519512</v>
      </c>
      <c r="Y180" s="23">
        <v>12604.048837473065</v>
      </c>
      <c r="Z180" s="23">
        <v>13365.356399269232</v>
      </c>
      <c r="AA180" s="23">
        <v>12470.957420810835</v>
      </c>
      <c r="AB180" s="23">
        <v>12662.422853571472</v>
      </c>
      <c r="AC180" s="23">
        <v>12030.048593401074</v>
      </c>
      <c r="AD180" s="23">
        <v>12906.997044731292</v>
      </c>
      <c r="AE180" s="23">
        <v>13424.46470137313</v>
      </c>
      <c r="AF180" s="39">
        <v>16032.946026415291</v>
      </c>
      <c r="AG180" s="39">
        <v>16279.09833419664</v>
      </c>
      <c r="AH180" s="39">
        <v>15466.103626598073</v>
      </c>
      <c r="AI180" s="39">
        <v>16593.528467666267</v>
      </c>
      <c r="AJ180" s="39">
        <v>17258.796636693081</v>
      </c>
      <c r="AK180" s="23">
        <v>4547.8569119900003</v>
      </c>
      <c r="AL180" s="23">
        <v>4651.7602448800008</v>
      </c>
      <c r="AM180" s="23">
        <v>4882.7418507599996</v>
      </c>
      <c r="AN180" s="23">
        <v>4890.7014109199999</v>
      </c>
      <c r="AO180" s="23">
        <v>0</v>
      </c>
      <c r="AP180" s="39">
        <v>5520.5860310653925</v>
      </c>
      <c r="AQ180" s="39">
        <v>5546.8693258964649</v>
      </c>
      <c r="AR180" s="39">
        <v>5747.5787513471578</v>
      </c>
      <c r="AS180" s="39">
        <v>5498.5177822691376</v>
      </c>
      <c r="AT180" s="39">
        <v>0</v>
      </c>
      <c r="AU180" s="23">
        <v>7.2858772299999996</v>
      </c>
      <c r="AV180" s="23">
        <v>7.2212495800000012</v>
      </c>
      <c r="AW180" s="23">
        <v>7.8254570999999995</v>
      </c>
      <c r="AX180" s="23">
        <v>7.5688142800000007</v>
      </c>
      <c r="AY180" s="23">
        <v>0</v>
      </c>
      <c r="AZ180" s="23">
        <v>902.22119141000007</v>
      </c>
      <c r="BA180" s="23">
        <v>914.88470458999984</v>
      </c>
      <c r="BB180" s="23">
        <v>953.08251953000001</v>
      </c>
      <c r="BC180" s="23">
        <v>948.92163085999982</v>
      </c>
      <c r="BD180" s="23">
        <v>0</v>
      </c>
      <c r="BE180" s="39">
        <v>1095.19490226217</v>
      </c>
      <c r="BF180" s="39">
        <v>1090.9302366147699</v>
      </c>
      <c r="BG180" s="39">
        <v>1121.8936009648762</v>
      </c>
      <c r="BH180" s="39">
        <v>1066.8536111432807</v>
      </c>
      <c r="BI180" s="39">
        <v>0</v>
      </c>
      <c r="BJ180" s="23">
        <v>653.15354116000015</v>
      </c>
      <c r="BK180" s="23">
        <v>663.61974383999984</v>
      </c>
      <c r="BL180" s="23">
        <v>684.37428061000003</v>
      </c>
      <c r="BM180" s="23">
        <v>664.38752383000008</v>
      </c>
      <c r="BN180" s="23">
        <v>0</v>
      </c>
      <c r="BO180" s="39">
        <v>792.85482926308919</v>
      </c>
      <c r="BP180" s="39">
        <v>791.31593362252534</v>
      </c>
      <c r="BQ180" s="39">
        <v>805.59144706580878</v>
      </c>
      <c r="BR180" s="39">
        <v>746.95760529159247</v>
      </c>
      <c r="BS180" s="39">
        <v>0</v>
      </c>
      <c r="BT180" s="23">
        <v>249.01157838000003</v>
      </c>
      <c r="BU180" s="23">
        <v>251.25545706000003</v>
      </c>
      <c r="BV180" s="23">
        <v>267.41404827000002</v>
      </c>
      <c r="BW180" s="23">
        <v>284.08850996000001</v>
      </c>
      <c r="BX180" s="23">
        <v>0</v>
      </c>
      <c r="BY180" s="39">
        <v>302.27200806470665</v>
      </c>
      <c r="BZ180" s="39">
        <v>299.60297056671772</v>
      </c>
      <c r="CA180" s="39">
        <v>314.77873469987844</v>
      </c>
      <c r="CB180" s="39">
        <v>319.39502997782881</v>
      </c>
      <c r="CC180" s="39">
        <v>0</v>
      </c>
      <c r="CD180" s="23">
        <v>5.6043240000000008E-2</v>
      </c>
      <c r="CE180" s="23">
        <v>9.5392899999999971E-3</v>
      </c>
      <c r="CF180" s="23">
        <v>1.2942014699999997</v>
      </c>
      <c r="CG180" s="23">
        <v>0.44561671000000003</v>
      </c>
      <c r="CH180" s="23">
        <v>0</v>
      </c>
      <c r="CI180" s="39">
        <v>6.8030180778987009E-2</v>
      </c>
      <c r="CJ180" s="39">
        <v>1.1374875811811288E-2</v>
      </c>
      <c r="CK180" s="39">
        <v>1.5234319356401049</v>
      </c>
      <c r="CL180" s="39">
        <v>0.50099795471880004</v>
      </c>
      <c r="CM180" s="39">
        <v>0</v>
      </c>
      <c r="CN180" s="23">
        <v>202.24573108999999</v>
      </c>
      <c r="CO180" s="23">
        <v>204.24403054000001</v>
      </c>
      <c r="CP180" s="23">
        <v>193.34958584</v>
      </c>
      <c r="CQ180" s="23">
        <v>196.82668865000002</v>
      </c>
      <c r="CR180" s="23">
        <v>0</v>
      </c>
      <c r="CS180" s="39">
        <v>245.50353705158892</v>
      </c>
      <c r="CT180" s="39">
        <v>243.54542976430037</v>
      </c>
      <c r="CU180" s="39">
        <v>227.59588876950039</v>
      </c>
      <c r="CV180" s="39">
        <v>221.28830951542201</v>
      </c>
      <c r="CW180" s="39">
        <v>0</v>
      </c>
      <c r="CX180" s="31">
        <v>147.96152185</v>
      </c>
      <c r="CY180" s="31">
        <v>179.77681225999999</v>
      </c>
      <c r="CZ180" s="31">
        <v>255.53976163000002</v>
      </c>
      <c r="DA180" s="31">
        <v>206.27981306000001</v>
      </c>
      <c r="DB180" s="31">
        <v>0</v>
      </c>
      <c r="DC180" s="39">
        <v>35.794553407071959</v>
      </c>
      <c r="DD180" s="39">
        <v>42.334650278895666</v>
      </c>
      <c r="DE180" s="39">
        <v>58.918728464742458</v>
      </c>
      <c r="DF180" s="39">
        <v>45.112427539155838</v>
      </c>
      <c r="DG180" s="39">
        <v>0</v>
      </c>
      <c r="DH180" s="39">
        <v>1130.989455669242</v>
      </c>
      <c r="DI180" s="39">
        <v>1133.2648868936656</v>
      </c>
      <c r="DJ180" s="39">
        <v>1180.8123294296188</v>
      </c>
      <c r="DK180" s="39">
        <v>1111.9660386824364</v>
      </c>
      <c r="DL180" s="39">
        <v>0</v>
      </c>
      <c r="DM180" s="24">
        <v>5017.7640000000001</v>
      </c>
      <c r="DN180" s="24">
        <v>5063.7039999999997</v>
      </c>
      <c r="DO180" s="24">
        <v>5105.3590000000004</v>
      </c>
      <c r="DP180" s="24">
        <v>5140.8509999999997</v>
      </c>
      <c r="DQ180" s="24">
        <v>5180.8289999999997</v>
      </c>
      <c r="DR180" s="24">
        <v>5212.1729999999998</v>
      </c>
      <c r="DS180" s="24">
        <v>5040.7340000000004</v>
      </c>
      <c r="DT180" s="24">
        <v>5084.5315000000001</v>
      </c>
      <c r="DU180" s="24">
        <v>5123.1050000000005</v>
      </c>
      <c r="DV180" s="24">
        <v>5153.9570000000003</v>
      </c>
      <c r="DW180" s="24">
        <v>0</v>
      </c>
      <c r="DX180" s="24">
        <v>37126</v>
      </c>
      <c r="DY180" s="24">
        <v>114186</v>
      </c>
      <c r="DZ180" s="24">
        <v>121738</v>
      </c>
      <c r="EA180" s="24">
        <v>184497</v>
      </c>
      <c r="EB180" s="28">
        <v>270326</v>
      </c>
      <c r="EC180" s="28">
        <v>229974</v>
      </c>
      <c r="ED180" s="24">
        <v>4531</v>
      </c>
      <c r="EE180" s="24">
        <v>6204</v>
      </c>
      <c r="EF180" s="24">
        <v>9593</v>
      </c>
      <c r="EG180" s="24">
        <v>10224</v>
      </c>
      <c r="EH180" s="24">
        <v>14088</v>
      </c>
      <c r="EI180" s="24">
        <v>15611</v>
      </c>
      <c r="EJ180" s="24">
        <v>32595</v>
      </c>
      <c r="EK180" s="24">
        <v>87154</v>
      </c>
      <c r="EL180" s="24">
        <v>89744</v>
      </c>
      <c r="EM180" s="24">
        <v>152507</v>
      </c>
      <c r="EN180" s="24">
        <v>239640</v>
      </c>
      <c r="EO180" s="24">
        <v>195463</v>
      </c>
      <c r="EP180" s="24">
        <v>0</v>
      </c>
      <c r="EQ180" s="24">
        <v>20828</v>
      </c>
      <c r="ER180" s="24">
        <v>22401</v>
      </c>
      <c r="ES180" s="24">
        <v>21766</v>
      </c>
      <c r="ET180" s="24">
        <v>16598</v>
      </c>
      <c r="EU180" s="24">
        <v>18900</v>
      </c>
      <c r="EV180">
        <v>70.33</v>
      </c>
      <c r="EW180">
        <v>74.930000000000007</v>
      </c>
      <c r="EX180">
        <v>77.44</v>
      </c>
      <c r="EY180">
        <v>81.319999999999993</v>
      </c>
      <c r="EZ180">
        <v>81.92</v>
      </c>
      <c r="FA180">
        <v>81.08</v>
      </c>
      <c r="FB180">
        <v>7.4</v>
      </c>
      <c r="FC180">
        <v>1.1000000000000001</v>
      </c>
      <c r="FD180">
        <v>65</v>
      </c>
      <c r="FE180">
        <v>11.76</v>
      </c>
      <c r="FF180">
        <v>27.702999999999999</v>
      </c>
      <c r="FG180">
        <v>30.625</v>
      </c>
      <c r="FH180" s="22" t="s">
        <v>368</v>
      </c>
      <c r="FI180" s="43">
        <v>14420.981864259909</v>
      </c>
      <c r="FJ180" s="43">
        <v>14356.781770363197</v>
      </c>
      <c r="FK180" s="43">
        <v>13536.893340000001</v>
      </c>
      <c r="FL180" s="43">
        <v>13918.5864</v>
      </c>
      <c r="FM180" s="43">
        <v>13449.72</v>
      </c>
      <c r="FN180" s="23">
        <v>0</v>
      </c>
      <c r="FO180" s="23">
        <v>2.6126260000000002E-2</v>
      </c>
      <c r="FP180" s="23">
        <v>6.5034636800000003</v>
      </c>
      <c r="FQ180" s="23">
        <v>2.0024180399999998</v>
      </c>
      <c r="FR180" s="23">
        <v>3292.3732621499998</v>
      </c>
      <c r="FS180" s="23">
        <v>3374.1954915699998</v>
      </c>
      <c r="FT180" s="23">
        <v>3506.1212988800007</v>
      </c>
      <c r="FU180" s="23">
        <v>3424.2247291799999</v>
      </c>
      <c r="FV180" s="14">
        <v>3292.3732621499998</v>
      </c>
      <c r="FW180" s="14">
        <v>3374.22161783</v>
      </c>
      <c r="FX180" s="14">
        <v>3512.6247625600008</v>
      </c>
      <c r="FY180" s="14">
        <v>3426.22714722</v>
      </c>
      <c r="FZ180" s="102">
        <v>3996.5702949359747</v>
      </c>
      <c r="GA180" s="102">
        <v>4023.501944520528</v>
      </c>
      <c r="GB180" s="102">
        <v>4134.7849351493523</v>
      </c>
      <c r="GC180" s="102">
        <v>3852.0386570765013</v>
      </c>
      <c r="GD180" s="102">
        <v>3996.5702949359747</v>
      </c>
      <c r="GE180" s="102">
        <v>4023.4707909479953</v>
      </c>
      <c r="GF180" s="102">
        <v>4127.1295704383328</v>
      </c>
      <c r="GG180" s="102">
        <v>3849.7873785224901</v>
      </c>
    </row>
    <row r="181" spans="1:189" x14ac:dyDescent="0.35">
      <c r="A181" t="e">
        <v>#REF!</v>
      </c>
      <c r="B181" s="22" t="s">
        <v>351</v>
      </c>
      <c r="C181" s="22" t="s">
        <v>343</v>
      </c>
      <c r="D181" s="22" t="s">
        <v>539</v>
      </c>
      <c r="E181" s="22" t="s">
        <v>458</v>
      </c>
      <c r="F181" s="22" t="s">
        <v>352</v>
      </c>
      <c r="G181" s="24">
        <v>66370.132238391408</v>
      </c>
      <c r="H181" s="24">
        <v>68881.010245549798</v>
      </c>
      <c r="I181" s="24">
        <v>70368.758395141005</v>
      </c>
      <c r="J181" s="24">
        <v>84041.493015661807</v>
      </c>
      <c r="K181" s="24">
        <v>90346.169914934901</v>
      </c>
      <c r="L181" s="24">
        <v>55236.895280236</v>
      </c>
      <c r="M181" s="24">
        <v>57465.808373042899</v>
      </c>
      <c r="N181" s="24">
        <v>55186.624687996402</v>
      </c>
      <c r="O181" s="24">
        <v>59414.884842296306</v>
      </c>
      <c r="P181" s="24">
        <v>61747.770024960293</v>
      </c>
      <c r="Q181" s="43">
        <v>71013.806784146393</v>
      </c>
      <c r="R181" s="43">
        <v>73879.348066077888</v>
      </c>
      <c r="S181" s="43">
        <v>70949.177769316433</v>
      </c>
      <c r="T181" s="43">
        <v>76385.125030783805</v>
      </c>
      <c r="U181" s="43">
        <v>79384.33519223136</v>
      </c>
      <c r="V181" s="23">
        <v>9447.6558968146928</v>
      </c>
      <c r="W181" s="23">
        <v>9874.3363262516814</v>
      </c>
      <c r="X181" s="23">
        <v>10148.342395443482</v>
      </c>
      <c r="Y181" s="23">
        <v>12219.341870677903</v>
      </c>
      <c r="Z181" s="23">
        <v>13974.44924877923</v>
      </c>
      <c r="AA181" s="23">
        <v>7862.8618298004676</v>
      </c>
      <c r="AB181" s="23">
        <v>8237.9267829048167</v>
      </c>
      <c r="AC181" s="23">
        <v>7958.8268395722198</v>
      </c>
      <c r="AD181" s="23">
        <v>8638.7183764057991</v>
      </c>
      <c r="AE181" s="23">
        <v>9550.942549657073</v>
      </c>
      <c r="AF181" s="39">
        <v>10108.673702949376</v>
      </c>
      <c r="AG181" s="39">
        <v>10590.865722905053</v>
      </c>
      <c r="AH181" s="39">
        <v>10232.048498498545</v>
      </c>
      <c r="AI181" s="39">
        <v>11106.132495905103</v>
      </c>
      <c r="AJ181" s="39">
        <v>12278.90860604742</v>
      </c>
      <c r="AK181" s="23">
        <v>4863.856495940001</v>
      </c>
      <c r="AL181" s="23">
        <v>4885.3015577599999</v>
      </c>
      <c r="AM181" s="23">
        <v>5955.3662797899997</v>
      </c>
      <c r="AN181" s="23">
        <v>7193.3685889699991</v>
      </c>
      <c r="AO181" s="23">
        <v>0</v>
      </c>
      <c r="AP181" s="39">
        <v>5904.1739325179715</v>
      </c>
      <c r="AQ181" s="39">
        <v>5825.3495304963208</v>
      </c>
      <c r="AR181" s="39">
        <v>7010.1876634912887</v>
      </c>
      <c r="AS181" s="39">
        <v>8087.3604372071904</v>
      </c>
      <c r="AT181" s="39">
        <v>0</v>
      </c>
      <c r="AU181" s="23">
        <v>7.3286662099999988</v>
      </c>
      <c r="AV181" s="23">
        <v>7.0891971599999994</v>
      </c>
      <c r="AW181" s="23">
        <v>8.4780683499999991</v>
      </c>
      <c r="AX181" s="23">
        <v>8.5557289100000027</v>
      </c>
      <c r="AY181" s="23">
        <v>0</v>
      </c>
      <c r="AZ181" s="23">
        <v>689.90539550999995</v>
      </c>
      <c r="BA181" s="23">
        <v>697.89636229999985</v>
      </c>
      <c r="BB181" s="23">
        <v>856.70452881000006</v>
      </c>
      <c r="BC181" s="23">
        <v>1040.0229492200001</v>
      </c>
      <c r="BD181" s="23">
        <v>0</v>
      </c>
      <c r="BE181" s="39">
        <v>837.46744080006465</v>
      </c>
      <c r="BF181" s="39">
        <v>832.18818703251054</v>
      </c>
      <c r="BG181" s="39">
        <v>1008.4450287300807</v>
      </c>
      <c r="BH181" s="39">
        <v>1169.2770013490617</v>
      </c>
      <c r="BI181" s="39">
        <v>0</v>
      </c>
      <c r="BJ181" s="23">
        <v>397.63744043999998</v>
      </c>
      <c r="BK181" s="23">
        <v>412.84511230999999</v>
      </c>
      <c r="BL181" s="23">
        <v>512.65143403000002</v>
      </c>
      <c r="BM181" s="23">
        <v>653.42468904999998</v>
      </c>
      <c r="BN181" s="23">
        <v>0</v>
      </c>
      <c r="BO181" s="39">
        <v>482.68706373198393</v>
      </c>
      <c r="BP181" s="39">
        <v>492.28631083021219</v>
      </c>
      <c r="BQ181" s="39">
        <v>603.45285070105706</v>
      </c>
      <c r="BR181" s="39">
        <v>734.63230940513392</v>
      </c>
      <c r="BS181" s="39">
        <v>0</v>
      </c>
      <c r="BT181" s="23">
        <v>292.26795033000002</v>
      </c>
      <c r="BU181" s="23">
        <v>285.05122195000001</v>
      </c>
      <c r="BV181" s="23">
        <v>326.66857726000001</v>
      </c>
      <c r="BW181" s="23">
        <v>380.69575973000008</v>
      </c>
      <c r="BX181" s="23">
        <v>0</v>
      </c>
      <c r="BY181" s="39">
        <v>354.78037131425469</v>
      </c>
      <c r="BZ181" s="39">
        <v>339.90184276673705</v>
      </c>
      <c r="CA181" s="39">
        <v>384.52849459984083</v>
      </c>
      <c r="CB181" s="39">
        <v>428.00862874924445</v>
      </c>
      <c r="CC181" s="39">
        <v>0</v>
      </c>
      <c r="CD181" s="23">
        <v>0</v>
      </c>
      <c r="CE181" s="23">
        <v>0</v>
      </c>
      <c r="CF181" s="23">
        <v>17.384549940000007</v>
      </c>
      <c r="CG181" s="23">
        <v>5.902506100000001</v>
      </c>
      <c r="CH181" s="23">
        <v>0</v>
      </c>
      <c r="CI181" s="39">
        <v>0</v>
      </c>
      <c r="CJ181" s="39">
        <v>0</v>
      </c>
      <c r="CK181" s="39">
        <v>20.463721591450739</v>
      </c>
      <c r="CL181" s="39">
        <v>6.6360695581080007</v>
      </c>
      <c r="CM181" s="39">
        <v>0</v>
      </c>
      <c r="CN181" s="23">
        <v>279.53160864999995</v>
      </c>
      <c r="CO181" s="23">
        <v>271.99207398999999</v>
      </c>
      <c r="CP181" s="23">
        <v>313.41644489999999</v>
      </c>
      <c r="CQ181" s="23">
        <v>364.77645642999994</v>
      </c>
      <c r="CR181" s="23">
        <v>0</v>
      </c>
      <c r="CS181" s="39">
        <v>339.31988710682219</v>
      </c>
      <c r="CT181" s="39">
        <v>324.32980477931147</v>
      </c>
      <c r="CU181" s="39">
        <v>368.92912918376408</v>
      </c>
      <c r="CV181" s="39">
        <v>410.11087443512031</v>
      </c>
      <c r="CW181" s="39">
        <v>0</v>
      </c>
      <c r="CX181" s="31" t="e">
        <v>#N/A</v>
      </c>
      <c r="CY181" s="31" t="e">
        <v>#N/A</v>
      </c>
      <c r="CZ181" s="31" t="e">
        <v>#N/A</v>
      </c>
      <c r="DA181" s="31" t="e">
        <v>#N/A</v>
      </c>
      <c r="DB181" s="31" t="e">
        <v>#N/A</v>
      </c>
      <c r="DC181" s="39">
        <v>0</v>
      </c>
      <c r="DD181" s="39">
        <v>0</v>
      </c>
      <c r="DE181" s="39">
        <v>0</v>
      </c>
      <c r="DF181" s="39">
        <v>0</v>
      </c>
      <c r="DG181" s="39">
        <v>0</v>
      </c>
      <c r="DH181" s="39">
        <v>837.46744080006465</v>
      </c>
      <c r="DI181" s="39">
        <v>832.18818703251054</v>
      </c>
      <c r="DJ181" s="39">
        <v>1008.4450287300807</v>
      </c>
      <c r="DK181" s="39">
        <v>1169.2770013490617</v>
      </c>
      <c r="DL181" s="39">
        <v>0</v>
      </c>
      <c r="DM181" s="24">
        <v>7150.0320000000002</v>
      </c>
      <c r="DN181" s="24">
        <v>7084.8289999999997</v>
      </c>
      <c r="DO181" s="24">
        <v>7020.2349999999997</v>
      </c>
      <c r="DP181" s="24">
        <v>6938.1139999999996</v>
      </c>
      <c r="DQ181" s="24">
        <v>6781.9530000000004</v>
      </c>
      <c r="DR181" s="24">
        <v>6687.7169999999996</v>
      </c>
      <c r="DS181" s="24">
        <v>7050.0339999999997</v>
      </c>
      <c r="DT181" s="24">
        <v>7000.0389999999998</v>
      </c>
      <c r="DU181" s="24">
        <v>6951.4819999999991</v>
      </c>
      <c r="DV181" s="24">
        <v>6916.5480000000007</v>
      </c>
      <c r="DW181" s="24">
        <v>0</v>
      </c>
      <c r="DX181" s="24">
        <v>21466</v>
      </c>
      <c r="DY181" s="24">
        <v>21492</v>
      </c>
      <c r="DZ181" s="24">
        <v>23051</v>
      </c>
      <c r="EA181" s="24">
        <v>30377</v>
      </c>
      <c r="EB181" s="28">
        <v>187462</v>
      </c>
      <c r="EC181" s="28">
        <v>199172</v>
      </c>
      <c r="ED181" s="24">
        <v>19906</v>
      </c>
      <c r="EE181" s="24">
        <v>20438</v>
      </c>
      <c r="EF181" s="24">
        <v>21113</v>
      </c>
      <c r="EG181" s="24">
        <v>22830</v>
      </c>
      <c r="EH181" s="24">
        <v>176297</v>
      </c>
      <c r="EI181" s="24">
        <v>189577</v>
      </c>
      <c r="EJ181" s="24">
        <v>1560</v>
      </c>
      <c r="EK181" s="24">
        <v>1054</v>
      </c>
      <c r="EL181" s="24">
        <v>1938</v>
      </c>
      <c r="EM181" s="24">
        <v>7547</v>
      </c>
      <c r="EN181" s="24">
        <v>11165</v>
      </c>
      <c r="EO181" s="24">
        <v>9595</v>
      </c>
      <c r="EP181" s="24">
        <v>0</v>
      </c>
      <c r="EQ181" s="24">
        <v>0</v>
      </c>
      <c r="ER181" s="24">
        <v>0</v>
      </c>
      <c r="ES181" s="24">
        <v>0</v>
      </c>
      <c r="ET181" s="24">
        <v>0</v>
      </c>
      <c r="EU181" s="24">
        <v>0</v>
      </c>
      <c r="EV181">
        <v>60.81</v>
      </c>
      <c r="EW181">
        <v>65.17</v>
      </c>
      <c r="EX181">
        <v>70.319999999999993</v>
      </c>
      <c r="EY181">
        <v>72.44</v>
      </c>
      <c r="EZ181">
        <v>75.77</v>
      </c>
      <c r="FA181">
        <v>73.489999999999995</v>
      </c>
      <c r="FB181">
        <v>21.3</v>
      </c>
      <c r="FC181">
        <v>3.1</v>
      </c>
      <c r="FD181">
        <v>72</v>
      </c>
      <c r="FE181">
        <v>77.680000000000007</v>
      </c>
      <c r="FF181">
        <v>41.682000000000002</v>
      </c>
      <c r="FG181">
        <v>47.411000000000001</v>
      </c>
      <c r="FH181" s="22" t="s">
        <v>352</v>
      </c>
      <c r="FI181" s="43">
        <v>10354.459200516585</v>
      </c>
      <c r="FJ181" s="43">
        <v>11328.025483259999</v>
      </c>
      <c r="FK181" s="43">
        <v>11217.9646548</v>
      </c>
      <c r="FL181" s="43">
        <v>12423.294</v>
      </c>
      <c r="FM181" s="43">
        <v>13897.349999999999</v>
      </c>
      <c r="FN181" s="23">
        <v>0</v>
      </c>
      <c r="FO181" s="23">
        <v>0</v>
      </c>
      <c r="FP181" s="23">
        <v>120.84838596999998</v>
      </c>
      <c r="FQ181" s="23">
        <v>40.824966739999994</v>
      </c>
      <c r="FR181" s="23">
        <v>2803.3574748000001</v>
      </c>
      <c r="FS181" s="23">
        <v>2889.9318871300006</v>
      </c>
      <c r="FT181" s="23">
        <v>3563.68721594</v>
      </c>
      <c r="FU181" s="23">
        <v>4519.443226190001</v>
      </c>
      <c r="FV181" s="14">
        <v>2803.3574748000001</v>
      </c>
      <c r="FW181" s="14">
        <v>2889.9318871300006</v>
      </c>
      <c r="FX181" s="14">
        <v>3684.53560191</v>
      </c>
      <c r="FY181" s="14">
        <v>4560.2681929300006</v>
      </c>
      <c r="FZ181" s="102">
        <v>3402.9602107010314</v>
      </c>
      <c r="GA181" s="102">
        <v>3446.0233749783479</v>
      </c>
      <c r="GB181" s="102">
        <v>4337.1448217815978</v>
      </c>
      <c r="GC181" s="102">
        <v>5127.0183239473408</v>
      </c>
      <c r="GD181" s="102">
        <v>3402.9602107010314</v>
      </c>
      <c r="GE181" s="102">
        <v>3446.0233749783479</v>
      </c>
      <c r="GF181" s="102">
        <v>4194.8916295044637</v>
      </c>
      <c r="GG181" s="102">
        <v>5081.1196303408942</v>
      </c>
    </row>
    <row r="182" spans="1:189" x14ac:dyDescent="0.35">
      <c r="A182" t="e">
        <v>#REF!</v>
      </c>
      <c r="B182" s="22" t="s">
        <v>415</v>
      </c>
      <c r="C182" s="22" t="s">
        <v>343</v>
      </c>
      <c r="D182" s="22" t="s">
        <v>541</v>
      </c>
      <c r="E182" s="22" t="s">
        <v>458</v>
      </c>
      <c r="F182" s="22" t="s">
        <v>416</v>
      </c>
      <c r="G182" s="24">
        <v>358788.84571253002</v>
      </c>
      <c r="H182" s="24">
        <v>365177.72102151602</v>
      </c>
      <c r="I182" s="24">
        <v>337456.16396121099</v>
      </c>
      <c r="J182" s="24">
        <v>373832.42805544898</v>
      </c>
      <c r="K182" s="24">
        <v>407027.45171461604</v>
      </c>
      <c r="L182" s="24">
        <v>349191.77830000501</v>
      </c>
      <c r="M182" s="24">
        <v>364602.26593614003</v>
      </c>
      <c r="N182" s="24">
        <v>344706.47964124399</v>
      </c>
      <c r="O182" s="24">
        <v>356073.66187222401</v>
      </c>
      <c r="P182" s="24">
        <v>386875.25931418699</v>
      </c>
      <c r="Q182" s="43">
        <v>448928.87894953194</v>
      </c>
      <c r="R182" s="43">
        <v>468740.95176589704</v>
      </c>
      <c r="S182" s="43">
        <v>443162.47715039947</v>
      </c>
      <c r="T182" s="43">
        <v>457776.38473039021</v>
      </c>
      <c r="U182" s="43">
        <v>497375.61778448365</v>
      </c>
      <c r="V182" s="23">
        <v>11073.97897046911</v>
      </c>
      <c r="W182" s="23">
        <v>11132.102742941752</v>
      </c>
      <c r="X182" s="23">
        <v>10164.344431072957</v>
      </c>
      <c r="Y182" s="23">
        <v>11134.622952818867</v>
      </c>
      <c r="Z182" s="23">
        <v>11993.187613299353</v>
      </c>
      <c r="AA182" s="23">
        <v>10777.766521351823</v>
      </c>
      <c r="AB182" s="23">
        <v>11114.560530573392</v>
      </c>
      <c r="AC182" s="23">
        <v>10382.727479528197</v>
      </c>
      <c r="AD182" s="23">
        <v>10605.676957988942</v>
      </c>
      <c r="AE182" s="23">
        <v>11399.39713735103</v>
      </c>
      <c r="AF182" s="39">
        <v>13856.141360388385</v>
      </c>
      <c r="AG182" s="39">
        <v>14289.131385906276</v>
      </c>
      <c r="AH182" s="39">
        <v>13348.270198442488</v>
      </c>
      <c r="AI182" s="39">
        <v>13634.89911025431</v>
      </c>
      <c r="AJ182" s="39">
        <v>14655.323795094715</v>
      </c>
      <c r="AK182" s="23">
        <v>13488.465221130004</v>
      </c>
      <c r="AL182" s="23">
        <v>14022.50030512</v>
      </c>
      <c r="AM182" s="23">
        <v>13776.784742619999</v>
      </c>
      <c r="AN182" s="23">
        <v>16350.772399969999</v>
      </c>
      <c r="AO182" s="23">
        <v>0</v>
      </c>
      <c r="AP182" s="39">
        <v>16373.477468907096</v>
      </c>
      <c r="AQ182" s="39">
        <v>16720.762188991626</v>
      </c>
      <c r="AR182" s="39">
        <v>16216.944837303154</v>
      </c>
      <c r="AS182" s="39">
        <v>18382.84639383827</v>
      </c>
      <c r="AT182" s="39">
        <v>0</v>
      </c>
      <c r="AU182" s="23">
        <v>3.7594428100000004</v>
      </c>
      <c r="AV182" s="23">
        <v>3.8399105100000002</v>
      </c>
      <c r="AW182" s="23">
        <v>4.0839543299999992</v>
      </c>
      <c r="AX182" s="23">
        <v>4.38380671</v>
      </c>
      <c r="AY182" s="23">
        <v>0</v>
      </c>
      <c r="AZ182" s="23">
        <v>416.32000731999995</v>
      </c>
      <c r="BA182" s="23">
        <v>427.46286010999995</v>
      </c>
      <c r="BB182" s="23">
        <v>414.96350098000011</v>
      </c>
      <c r="BC182" s="23">
        <v>487.00881958000008</v>
      </c>
      <c r="BD182" s="23">
        <v>0</v>
      </c>
      <c r="BE182" s="39">
        <v>505.36559556315416</v>
      </c>
      <c r="BF182" s="39">
        <v>509.71686026034558</v>
      </c>
      <c r="BG182" s="39">
        <v>488.46231763123888</v>
      </c>
      <c r="BH182" s="39">
        <v>547.53427567740243</v>
      </c>
      <c r="BI182" s="39">
        <v>0</v>
      </c>
      <c r="BJ182" s="23">
        <v>213.39262372000002</v>
      </c>
      <c r="BK182" s="23">
        <v>223.71067389000004</v>
      </c>
      <c r="BL182" s="23">
        <v>221.17491506000002</v>
      </c>
      <c r="BM182" s="23">
        <v>273.76355675000002</v>
      </c>
      <c r="BN182" s="23">
        <v>0</v>
      </c>
      <c r="BO182" s="39">
        <v>259.03460914418849</v>
      </c>
      <c r="BP182" s="39">
        <v>266.75791733717762</v>
      </c>
      <c r="BQ182" s="39">
        <v>260.34967257832869</v>
      </c>
      <c r="BR182" s="39">
        <v>307.78689158289001</v>
      </c>
      <c r="BS182" s="39">
        <v>0</v>
      </c>
      <c r="BT182" s="23">
        <v>202.92738875000001</v>
      </c>
      <c r="BU182" s="23">
        <v>203.75219020999998</v>
      </c>
      <c r="BV182" s="23">
        <v>193.73566413</v>
      </c>
      <c r="BW182" s="23">
        <v>213.22461819999998</v>
      </c>
      <c r="BX182" s="23">
        <v>0</v>
      </c>
      <c r="BY182" s="39">
        <v>246.33099267048573</v>
      </c>
      <c r="BZ182" s="39">
        <v>242.95894768093873</v>
      </c>
      <c r="CA182" s="39">
        <v>228.050349694076</v>
      </c>
      <c r="CB182" s="39">
        <v>239.72417374989595</v>
      </c>
      <c r="CC182" s="39">
        <v>0</v>
      </c>
      <c r="CD182" s="23">
        <v>0</v>
      </c>
      <c r="CE182" s="23">
        <v>0</v>
      </c>
      <c r="CF182" s="23">
        <v>5.2907169999999989E-2</v>
      </c>
      <c r="CG182" s="23">
        <v>2.0639629999999999E-2</v>
      </c>
      <c r="CH182" s="23">
        <v>0</v>
      </c>
      <c r="CI182" s="39">
        <v>0</v>
      </c>
      <c r="CJ182" s="39">
        <v>0</v>
      </c>
      <c r="CK182" s="39">
        <v>6.2278149322717184E-2</v>
      </c>
      <c r="CL182" s="39">
        <v>2.3204723216399999E-2</v>
      </c>
      <c r="CM182" s="39">
        <v>0</v>
      </c>
      <c r="CN182" s="23">
        <v>152.54207371999999</v>
      </c>
      <c r="CO182" s="23">
        <v>154.15446905999997</v>
      </c>
      <c r="CP182" s="23">
        <v>142.11004884999997</v>
      </c>
      <c r="CQ182" s="23">
        <v>156.23901040000001</v>
      </c>
      <c r="CR182" s="23">
        <v>0</v>
      </c>
      <c r="CS182" s="39">
        <v>185.16889550948804</v>
      </c>
      <c r="CT182" s="39">
        <v>183.81744777579942</v>
      </c>
      <c r="CU182" s="39">
        <v>167.28074554996863</v>
      </c>
      <c r="CV182" s="39">
        <v>175.656394612512</v>
      </c>
      <c r="CW182" s="39">
        <v>0</v>
      </c>
      <c r="CX182" s="31">
        <v>571.90180636999992</v>
      </c>
      <c r="CY182" s="31">
        <v>669.33621914999992</v>
      </c>
      <c r="CZ182" s="31">
        <v>0</v>
      </c>
      <c r="DA182" s="31">
        <v>0</v>
      </c>
      <c r="DB182" s="31">
        <v>0</v>
      </c>
      <c r="DC182" s="39">
        <v>21.563686189730642</v>
      </c>
      <c r="DD182" s="39">
        <v>24.479284083862428</v>
      </c>
      <c r="DE182" s="39">
        <v>0</v>
      </c>
      <c r="DF182" s="39">
        <v>0</v>
      </c>
      <c r="DG182" s="39">
        <v>0</v>
      </c>
      <c r="DH182" s="39">
        <v>526.92928175288478</v>
      </c>
      <c r="DI182" s="39">
        <v>534.19614434420805</v>
      </c>
      <c r="DJ182" s="39">
        <v>488.46231763123888</v>
      </c>
      <c r="DK182" s="39">
        <v>547.53427567740243</v>
      </c>
      <c r="DL182" s="39">
        <v>0</v>
      </c>
      <c r="DM182" s="24">
        <v>32194.142</v>
      </c>
      <c r="DN182" s="24">
        <v>32604.401000000002</v>
      </c>
      <c r="DO182" s="24">
        <v>33003.637999999999</v>
      </c>
      <c r="DP182" s="24">
        <v>33396.347999999998</v>
      </c>
      <c r="DQ182" s="24">
        <v>33938.222000000002</v>
      </c>
      <c r="DR182" s="24">
        <v>34308.525000000001</v>
      </c>
      <c r="DS182" s="24">
        <v>32399.271499999995</v>
      </c>
      <c r="DT182" s="24">
        <v>32804.019500000002</v>
      </c>
      <c r="DU182" s="24">
        <v>33199.993000000002</v>
      </c>
      <c r="DV182" s="24">
        <v>33573.873500000002</v>
      </c>
      <c r="DW182" s="24">
        <v>0</v>
      </c>
      <c r="DX182" s="24">
        <v>163106</v>
      </c>
      <c r="DY182" s="24">
        <v>179721</v>
      </c>
      <c r="DZ182" s="24">
        <v>179724</v>
      </c>
      <c r="EA182" s="24">
        <v>181458</v>
      </c>
      <c r="EB182" s="28">
        <v>181987</v>
      </c>
      <c r="EC182" s="28">
        <v>180758</v>
      </c>
      <c r="ED182" s="24">
        <v>121305</v>
      </c>
      <c r="EE182" s="24">
        <v>129102</v>
      </c>
      <c r="EF182" s="24">
        <v>129902</v>
      </c>
      <c r="EG182" s="24">
        <v>132086</v>
      </c>
      <c r="EH182" s="24">
        <v>134554</v>
      </c>
      <c r="EI182" s="24">
        <v>133821</v>
      </c>
      <c r="EJ182" s="24">
        <v>41801</v>
      </c>
      <c r="EK182" s="24">
        <v>50619</v>
      </c>
      <c r="EL182" s="24">
        <v>49822</v>
      </c>
      <c r="EM182" s="24">
        <v>49372</v>
      </c>
      <c r="EN182" s="24">
        <v>47433</v>
      </c>
      <c r="EO182" s="24">
        <v>46937</v>
      </c>
      <c r="EP182" s="24">
        <v>0</v>
      </c>
      <c r="EQ182" s="24">
        <v>0</v>
      </c>
      <c r="ER182" s="24">
        <v>0</v>
      </c>
      <c r="ES182" s="24">
        <v>0</v>
      </c>
      <c r="ET182" s="24">
        <v>0</v>
      </c>
      <c r="EU182" s="24">
        <v>0</v>
      </c>
      <c r="EV182">
        <v>64.040000000000006</v>
      </c>
      <c r="EW182">
        <v>68.77</v>
      </c>
      <c r="EX182">
        <v>74.819999999999993</v>
      </c>
      <c r="EY182">
        <v>77.41</v>
      </c>
      <c r="EZ182">
        <v>77.73</v>
      </c>
      <c r="FA182">
        <v>75.989999999999995</v>
      </c>
      <c r="FB182">
        <v>1.5</v>
      </c>
      <c r="FC182">
        <v>0.1</v>
      </c>
      <c r="FD182">
        <v>89</v>
      </c>
      <c r="FE182">
        <v>20.09</v>
      </c>
      <c r="FF182">
        <v>22.280999999999999</v>
      </c>
      <c r="FG182">
        <v>33.936</v>
      </c>
      <c r="FH182" s="22" t="s">
        <v>416</v>
      </c>
      <c r="FI182" s="43">
        <v>12575.87307354652</v>
      </c>
      <c r="FJ182" s="43">
        <v>13068.964136476798</v>
      </c>
      <c r="FK182" s="43">
        <v>12147.890371199999</v>
      </c>
      <c r="FL182" s="43">
        <v>12074.7672</v>
      </c>
      <c r="FM182" s="43">
        <v>12315.029999999999</v>
      </c>
      <c r="FN182" s="23">
        <v>0</v>
      </c>
      <c r="FO182" s="23">
        <v>0</v>
      </c>
      <c r="FP182" s="23">
        <v>0</v>
      </c>
      <c r="FQ182" s="23">
        <v>0</v>
      </c>
      <c r="FR182" s="23">
        <v>6913.7655519899999</v>
      </c>
      <c r="FS182" s="23">
        <v>7338.6093085500006</v>
      </c>
      <c r="FT182" s="23">
        <v>7343.0056316499995</v>
      </c>
      <c r="FU182" s="23">
        <v>9191.3030231300017</v>
      </c>
      <c r="FV182" s="14">
        <v>6913.7655519899999</v>
      </c>
      <c r="FW182" s="14">
        <v>7338.6093085500006</v>
      </c>
      <c r="FX182" s="14">
        <v>7343.0056316499995</v>
      </c>
      <c r="FY182" s="14">
        <v>9191.3030231300017</v>
      </c>
      <c r="FZ182" s="102">
        <v>8392.5326295448394</v>
      </c>
      <c r="GA182" s="102">
        <v>8750.7319219940455</v>
      </c>
      <c r="GB182" s="102">
        <v>8643.6073070143793</v>
      </c>
      <c r="GC182" s="102">
        <v>10333.598162844597</v>
      </c>
      <c r="GD182" s="102">
        <v>8392.5326295448394</v>
      </c>
      <c r="GE182" s="102">
        <v>8750.7319219940455</v>
      </c>
      <c r="GF182" s="102">
        <v>8643.6073070143793</v>
      </c>
      <c r="GG182" s="102">
        <v>10333.598162844597</v>
      </c>
    </row>
    <row r="183" spans="1:189" x14ac:dyDescent="0.35">
      <c r="A183" t="e">
        <v>#REF!</v>
      </c>
      <c r="B183" s="22" t="s">
        <v>449</v>
      </c>
      <c r="C183" s="22" t="s">
        <v>343</v>
      </c>
      <c r="D183" s="22" t="s">
        <v>538</v>
      </c>
      <c r="E183" s="22" t="s">
        <v>458</v>
      </c>
      <c r="F183" s="22" t="s">
        <v>450</v>
      </c>
      <c r="G183" s="24">
        <v>405260.72389286797</v>
      </c>
      <c r="H183" s="24">
        <v>389330.03222107003</v>
      </c>
      <c r="I183" s="24">
        <v>338291.39602595597</v>
      </c>
      <c r="J183" s="24">
        <v>420117.81246384099</v>
      </c>
      <c r="K183" s="24">
        <v>405270.850099387</v>
      </c>
      <c r="L183" s="24">
        <v>358551.560864878</v>
      </c>
      <c r="M183" s="24">
        <v>359483.563933709</v>
      </c>
      <c r="N183" s="24">
        <v>338046.271407903</v>
      </c>
      <c r="O183" s="24">
        <v>353944.7973569</v>
      </c>
      <c r="P183" s="24">
        <v>360706.58060180902</v>
      </c>
      <c r="Q183" s="43">
        <v>460962.0279386522</v>
      </c>
      <c r="R183" s="43">
        <v>462160.23224605247</v>
      </c>
      <c r="S183" s="43">
        <v>434599.96221857477</v>
      </c>
      <c r="T183" s="43">
        <v>455039.46817137906</v>
      </c>
      <c r="U183" s="43">
        <v>463732.5702444432</v>
      </c>
      <c r="V183" s="23">
        <v>7067.7241648445824</v>
      </c>
      <c r="W183" s="23">
        <v>6702.5266166630436</v>
      </c>
      <c r="X183" s="23">
        <v>5753.0664943336942</v>
      </c>
      <c r="Y183" s="23">
        <v>7073.6127541182068</v>
      </c>
      <c r="Z183" s="23">
        <v>6766.4812542947766</v>
      </c>
      <c r="AA183" s="23">
        <v>6253.1189963953975</v>
      </c>
      <c r="AB183" s="23">
        <v>6188.7035576809494</v>
      </c>
      <c r="AC183" s="23">
        <v>5748.8978449278275</v>
      </c>
      <c r="AD183" s="23">
        <v>5959.4436573741814</v>
      </c>
      <c r="AE183" s="23">
        <v>6022.4275082808372</v>
      </c>
      <c r="AF183" s="39">
        <v>8039.1517654176332</v>
      </c>
      <c r="AG183" s="39">
        <v>7956.3378147859703</v>
      </c>
      <c r="AH183" s="39">
        <v>7390.9136042187074</v>
      </c>
      <c r="AI183" s="39">
        <v>7661.5960813641286</v>
      </c>
      <c r="AJ183" s="39">
        <v>7742.5695502043855</v>
      </c>
      <c r="AK183" s="23">
        <v>32689.196866400005</v>
      </c>
      <c r="AL183" s="23">
        <v>32031.248096679999</v>
      </c>
      <c r="AM183" s="23">
        <v>28942.7349369</v>
      </c>
      <c r="AN183" s="23">
        <v>34665.543719809997</v>
      </c>
      <c r="AO183" s="23">
        <v>0</v>
      </c>
      <c r="AP183" s="39">
        <v>39681.002960233694</v>
      </c>
      <c r="AQ183" s="39">
        <v>38194.8204947173</v>
      </c>
      <c r="AR183" s="39">
        <v>34069.105722496257</v>
      </c>
      <c r="AS183" s="39">
        <v>38973.777493307978</v>
      </c>
      <c r="AT183" s="39">
        <v>0</v>
      </c>
      <c r="AU183" s="23">
        <v>8.0882034300000001</v>
      </c>
      <c r="AV183" s="23">
        <v>8.2441892599999989</v>
      </c>
      <c r="AW183" s="23">
        <v>8.5725879700000007</v>
      </c>
      <c r="AX183" s="23">
        <v>8.2730913200000007</v>
      </c>
      <c r="AY183" s="23">
        <v>0</v>
      </c>
      <c r="AZ183" s="23">
        <v>570.09777831999986</v>
      </c>
      <c r="BA183" s="23">
        <v>551.43524170000001</v>
      </c>
      <c r="BB183" s="23">
        <v>492.20724487000007</v>
      </c>
      <c r="BC183" s="23">
        <v>583.67108153999993</v>
      </c>
      <c r="BD183" s="23">
        <v>0</v>
      </c>
      <c r="BE183" s="39">
        <v>692.03448838447673</v>
      </c>
      <c r="BF183" s="39">
        <v>657.54447056265644</v>
      </c>
      <c r="BG183" s="39">
        <v>579.38756304177855</v>
      </c>
      <c r="BH183" s="39">
        <v>656.20972355379104</v>
      </c>
      <c r="BI183" s="39">
        <v>0</v>
      </c>
      <c r="BJ183" s="23">
        <v>325.83864566999989</v>
      </c>
      <c r="BK183" s="23">
        <v>321.72556479000002</v>
      </c>
      <c r="BL183" s="23">
        <v>304.12027274000002</v>
      </c>
      <c r="BM183" s="23">
        <v>352.44622670999996</v>
      </c>
      <c r="BN183" s="23">
        <v>0</v>
      </c>
      <c r="BO183" s="39">
        <v>395.53141413148813</v>
      </c>
      <c r="BP183" s="39">
        <v>383.63319963761427</v>
      </c>
      <c r="BQ183" s="39">
        <v>357.98640822722518</v>
      </c>
      <c r="BR183" s="39">
        <v>396.24824376551874</v>
      </c>
      <c r="BS183" s="39">
        <v>0</v>
      </c>
      <c r="BT183" s="23">
        <v>237.77703753</v>
      </c>
      <c r="BU183" s="23">
        <v>223.51658371000002</v>
      </c>
      <c r="BV183" s="23">
        <v>181.52783174999999</v>
      </c>
      <c r="BW183" s="23">
        <v>222.92398557000001</v>
      </c>
      <c r="BX183" s="23">
        <v>0</v>
      </c>
      <c r="BY183" s="39">
        <v>288.63454090552</v>
      </c>
      <c r="BZ183" s="39">
        <v>266.52647959979964</v>
      </c>
      <c r="CA183" s="39">
        <v>213.68025188184481</v>
      </c>
      <c r="CB183" s="39">
        <v>250.6289784966396</v>
      </c>
      <c r="CC183" s="39">
        <v>0</v>
      </c>
      <c r="CD183" s="23">
        <v>6.4820661700000004</v>
      </c>
      <c r="CE183" s="23">
        <v>6.1930704500000013</v>
      </c>
      <c r="CF183" s="23">
        <v>6.5591488499999997</v>
      </c>
      <c r="CG183" s="23">
        <v>8.3009020400000004</v>
      </c>
      <c r="CH183" s="23">
        <v>0</v>
      </c>
      <c r="CI183" s="39">
        <v>7.8684982054295194</v>
      </c>
      <c r="CJ183" s="39">
        <v>7.3847641976025766</v>
      </c>
      <c r="CK183" s="39">
        <v>7.7209129029246659</v>
      </c>
      <c r="CL183" s="39">
        <v>9.3325381455312009</v>
      </c>
      <c r="CM183" s="39">
        <v>0</v>
      </c>
      <c r="CN183" s="23">
        <v>33.271797460000002</v>
      </c>
      <c r="CO183" s="23">
        <v>31.587743999999997</v>
      </c>
      <c r="CP183" s="23">
        <v>26.518288240000004</v>
      </c>
      <c r="CQ183" s="23">
        <v>32.141230709999995</v>
      </c>
      <c r="CR183" s="23">
        <v>0</v>
      </c>
      <c r="CS183" s="39">
        <v>40.388214458079872</v>
      </c>
      <c r="CT183" s="39">
        <v>37.665975683230847</v>
      </c>
      <c r="CU183" s="39">
        <v>31.215238214283165</v>
      </c>
      <c r="CV183" s="39">
        <v>36.135742862638793</v>
      </c>
      <c r="CW183" s="39">
        <v>0</v>
      </c>
      <c r="CX183" s="31" t="e">
        <v>#N/A</v>
      </c>
      <c r="CY183" s="31" t="e">
        <v>#N/A</v>
      </c>
      <c r="CZ183" s="31" t="e">
        <v>#N/A</v>
      </c>
      <c r="DA183" s="31" t="e">
        <v>#N/A</v>
      </c>
      <c r="DB183" s="31" t="e">
        <v>#N/A</v>
      </c>
      <c r="DC183" s="39">
        <v>0</v>
      </c>
      <c r="DD183" s="39">
        <v>0</v>
      </c>
      <c r="DE183" s="39">
        <v>0</v>
      </c>
      <c r="DF183" s="39">
        <v>0</v>
      </c>
      <c r="DG183" s="39">
        <v>0</v>
      </c>
      <c r="DH183" s="39">
        <v>692.03448838447673</v>
      </c>
      <c r="DI183" s="39">
        <v>657.54447056265644</v>
      </c>
      <c r="DJ183" s="39">
        <v>579.38756304177855</v>
      </c>
      <c r="DK183" s="39">
        <v>656.20972355379104</v>
      </c>
      <c r="DL183" s="39">
        <v>0</v>
      </c>
      <c r="DM183" s="24">
        <v>56971.303</v>
      </c>
      <c r="DN183" s="24">
        <v>57707.966999999997</v>
      </c>
      <c r="DO183" s="24">
        <v>58466.142999999996</v>
      </c>
      <c r="DP183" s="24">
        <v>59137.71</v>
      </c>
      <c r="DQ183" s="24">
        <v>59893.885999999999</v>
      </c>
      <c r="DR183" s="24">
        <v>60414.493999999999</v>
      </c>
      <c r="DS183" s="24">
        <v>57339.634999999995</v>
      </c>
      <c r="DT183" s="24">
        <v>58087.055000000008</v>
      </c>
      <c r="DU183" s="24">
        <v>58801.926500000001</v>
      </c>
      <c r="DV183" s="24">
        <v>59392.255000000005</v>
      </c>
      <c r="DW183" s="24">
        <v>0</v>
      </c>
      <c r="DX183" s="24">
        <v>273478</v>
      </c>
      <c r="DY183" s="24">
        <v>266630</v>
      </c>
      <c r="DZ183" s="24">
        <v>250190</v>
      </c>
      <c r="EA183" s="24">
        <v>242923</v>
      </c>
      <c r="EB183" s="28">
        <v>150912</v>
      </c>
      <c r="EC183" s="28">
        <v>144475</v>
      </c>
      <c r="ED183" s="24">
        <v>89285</v>
      </c>
      <c r="EE183" s="24">
        <v>78395</v>
      </c>
      <c r="EF183" s="24">
        <v>76729</v>
      </c>
      <c r="EG183" s="24">
        <v>75512</v>
      </c>
      <c r="EH183" s="24">
        <v>66596</v>
      </c>
      <c r="EI183" s="24">
        <v>62537</v>
      </c>
      <c r="EJ183" s="24">
        <v>184193</v>
      </c>
      <c r="EK183" s="24">
        <v>188235</v>
      </c>
      <c r="EL183" s="24">
        <v>173461</v>
      </c>
      <c r="EM183" s="24">
        <v>167411</v>
      </c>
      <c r="EN183" s="24">
        <v>84316</v>
      </c>
      <c r="EO183" s="24">
        <v>81938</v>
      </c>
      <c r="EP183" s="24">
        <v>0</v>
      </c>
      <c r="EQ183" s="24">
        <v>0</v>
      </c>
      <c r="ER183" s="24">
        <v>0</v>
      </c>
      <c r="ES183" s="24">
        <v>0</v>
      </c>
      <c r="ET183" s="24">
        <v>0</v>
      </c>
      <c r="EU183" s="24">
        <v>0</v>
      </c>
      <c r="EV183">
        <v>51.49</v>
      </c>
      <c r="EW183">
        <v>62.66</v>
      </c>
      <c r="EX183">
        <v>69.84</v>
      </c>
      <c r="EY183">
        <v>71.45</v>
      </c>
      <c r="EZ183">
        <v>71.010000000000005</v>
      </c>
      <c r="FA183">
        <v>70.95</v>
      </c>
      <c r="FB183">
        <v>1</v>
      </c>
      <c r="FC183">
        <v>0.1</v>
      </c>
      <c r="FD183">
        <v>73</v>
      </c>
      <c r="FE183">
        <v>22.76</v>
      </c>
      <c r="FF183">
        <v>8.0850000000000009</v>
      </c>
      <c r="FG183">
        <v>50.133000000000003</v>
      </c>
      <c r="FH183" s="22" t="s">
        <v>450</v>
      </c>
      <c r="FI183" s="43">
        <v>7756.7402451701028</v>
      </c>
      <c r="FJ183" s="43">
        <v>8036.9359744391986</v>
      </c>
      <c r="FK183" s="43">
        <v>7192.2102875999999</v>
      </c>
      <c r="FL183" s="43">
        <v>7352.7911999999997</v>
      </c>
      <c r="FM183" s="43">
        <v>7057.98</v>
      </c>
      <c r="FN183" s="23">
        <v>0</v>
      </c>
      <c r="FO183" s="23">
        <v>0</v>
      </c>
      <c r="FP183" s="23">
        <v>0</v>
      </c>
      <c r="FQ183" s="23">
        <v>0</v>
      </c>
      <c r="FR183" s="23">
        <v>18683.469011799996</v>
      </c>
      <c r="FS183" s="23">
        <v>18688.090576759998</v>
      </c>
      <c r="FT183" s="23">
        <v>17882.857924609998</v>
      </c>
      <c r="FU183" s="23">
        <v>20932.576170689998</v>
      </c>
      <c r="FV183" s="14">
        <v>18683.469011799996</v>
      </c>
      <c r="FW183" s="14">
        <v>18688.090576759998</v>
      </c>
      <c r="FX183" s="14">
        <v>17882.857924609998</v>
      </c>
      <c r="FY183" s="14">
        <v>20932.576170689998</v>
      </c>
      <c r="FZ183" s="102">
        <v>22679.626917561425</v>
      </c>
      <c r="GA183" s="102">
        <v>22284.122767053505</v>
      </c>
      <c r="GB183" s="102">
        <v>21050.290464332113</v>
      </c>
      <c r="GC183" s="102">
        <v>23534.07673718335</v>
      </c>
      <c r="GD183" s="102">
        <v>22679.626917561425</v>
      </c>
      <c r="GE183" s="102">
        <v>22284.122767053505</v>
      </c>
      <c r="GF183" s="102">
        <v>21050.290464332113</v>
      </c>
      <c r="GG183" s="102">
        <v>23534.07673718335</v>
      </c>
    </row>
    <row r="184" spans="1:189" x14ac:dyDescent="0.35">
      <c r="A184" t="e">
        <v>#REF!</v>
      </c>
      <c r="B184" s="22" t="s">
        <v>373</v>
      </c>
      <c r="C184" s="22" t="s">
        <v>343</v>
      </c>
      <c r="D184" s="22" t="s">
        <v>536</v>
      </c>
      <c r="E184" s="22" t="s">
        <v>458</v>
      </c>
      <c r="F184" s="22" t="s">
        <v>374</v>
      </c>
      <c r="G184" s="24">
        <v>85555.390139117997</v>
      </c>
      <c r="H184" s="24">
        <v>88941.372558239702</v>
      </c>
      <c r="I184" s="24">
        <v>78844.656298177593</v>
      </c>
      <c r="J184" s="24">
        <v>94243.4259383647</v>
      </c>
      <c r="K184" s="24">
        <v>113537.36817613001</v>
      </c>
      <c r="L184" s="24">
        <v>84993.384865643602</v>
      </c>
      <c r="M184" s="24">
        <v>89287.393475079298</v>
      </c>
      <c r="N184" s="24">
        <v>83287.066903789702</v>
      </c>
      <c r="O184" s="24">
        <v>93508.047621065503</v>
      </c>
      <c r="P184" s="24">
        <v>98050.971574069903</v>
      </c>
      <c r="Q184" s="43">
        <v>109269.42544757776</v>
      </c>
      <c r="R184" s="43">
        <v>114789.90041585561</v>
      </c>
      <c r="S184" s="43">
        <v>107075.74433207221</v>
      </c>
      <c r="T184" s="43">
        <v>120216.06922033246</v>
      </c>
      <c r="U184" s="43">
        <v>126056.55540618722</v>
      </c>
      <c r="V184" s="23">
        <v>7947.1593309348109</v>
      </c>
      <c r="W184" s="23">
        <v>8173.3446988526111</v>
      </c>
      <c r="X184" s="23">
        <v>7167.9149743280923</v>
      </c>
      <c r="Y184" s="23">
        <v>8476.7496389250609</v>
      </c>
      <c r="Z184" s="23">
        <v>10111.245711026144</v>
      </c>
      <c r="AA184" s="23">
        <v>7894.9551922374822</v>
      </c>
      <c r="AB184" s="23">
        <v>8205.1425916104654</v>
      </c>
      <c r="AC184" s="23">
        <v>7571.7828202561222</v>
      </c>
      <c r="AD184" s="23">
        <v>8410.6058434977167</v>
      </c>
      <c r="AE184" s="23">
        <v>8732.0807388478224</v>
      </c>
      <c r="AF184" s="39">
        <v>10149.933658411994</v>
      </c>
      <c r="AG184" s="39">
        <v>10548.717622177448</v>
      </c>
      <c r="AH184" s="39">
        <v>9734.4559190237323</v>
      </c>
      <c r="AI184" s="39">
        <v>10812.865844063197</v>
      </c>
      <c r="AJ184" s="39">
        <v>11226.161268951324</v>
      </c>
      <c r="AK184" s="23">
        <v>3530.0291649000005</v>
      </c>
      <c r="AL184" s="23">
        <v>3770.6581380100006</v>
      </c>
      <c r="AM184" s="23">
        <v>3894.9105287599996</v>
      </c>
      <c r="AN184" s="23">
        <v>4635.0387616400003</v>
      </c>
      <c r="AO184" s="23">
        <v>0</v>
      </c>
      <c r="AP184" s="39">
        <v>4285.0577918629169</v>
      </c>
      <c r="AQ184" s="39">
        <v>4496.2222606356818</v>
      </c>
      <c r="AR184" s="39">
        <v>4584.7815997101843</v>
      </c>
      <c r="AS184" s="39">
        <v>5211.0813789366193</v>
      </c>
      <c r="AT184" s="39">
        <v>0</v>
      </c>
      <c r="AU184" s="23">
        <v>4.1260156600000002</v>
      </c>
      <c r="AV184" s="23">
        <v>4.2394871700000003</v>
      </c>
      <c r="AW184" s="23">
        <v>4.9399805099999998</v>
      </c>
      <c r="AX184" s="23">
        <v>4.91815567</v>
      </c>
      <c r="AY184" s="23">
        <v>0</v>
      </c>
      <c r="AZ184" s="23">
        <v>327.90109253000003</v>
      </c>
      <c r="BA184" s="23">
        <v>346.50790404999998</v>
      </c>
      <c r="BB184" s="23">
        <v>354.09362792999991</v>
      </c>
      <c r="BC184" s="23">
        <v>416.89974975999996</v>
      </c>
      <c r="BD184" s="23">
        <v>0</v>
      </c>
      <c r="BE184" s="39">
        <v>398.03499231028121</v>
      </c>
      <c r="BF184" s="39">
        <v>413.18424918204317</v>
      </c>
      <c r="BG184" s="39">
        <v>416.81110205756988</v>
      </c>
      <c r="BH184" s="39">
        <v>468.71205066017274</v>
      </c>
      <c r="BI184" s="39">
        <v>0</v>
      </c>
      <c r="BJ184" s="23">
        <v>200.69902480000002</v>
      </c>
      <c r="BK184" s="23">
        <v>211.86982307999997</v>
      </c>
      <c r="BL184" s="23">
        <v>232.47894565000001</v>
      </c>
      <c r="BM184" s="23">
        <v>278.62370128000003</v>
      </c>
      <c r="BN184" s="23">
        <v>0</v>
      </c>
      <c r="BO184" s="39">
        <v>243.62600983295033</v>
      </c>
      <c r="BP184" s="39">
        <v>252.6386057877923</v>
      </c>
      <c r="BQ184" s="39">
        <v>273.65588617910498</v>
      </c>
      <c r="BR184" s="39">
        <v>313.25105487507841</v>
      </c>
      <c r="BS184" s="39">
        <v>0</v>
      </c>
      <c r="BT184" s="23">
        <v>122.87957979999999</v>
      </c>
      <c r="BU184" s="23">
        <v>130.57839430999996</v>
      </c>
      <c r="BV184" s="23">
        <v>118.78939403</v>
      </c>
      <c r="BW184" s="23">
        <v>131.90115639999999</v>
      </c>
      <c r="BX184" s="23">
        <v>0</v>
      </c>
      <c r="BY184" s="39">
        <v>149.16196900536011</v>
      </c>
      <c r="BZ184" s="39">
        <v>155.70477666387916</v>
      </c>
      <c r="CA184" s="39">
        <v>139.82950929629067</v>
      </c>
      <c r="CB184" s="39">
        <v>148.29383211739199</v>
      </c>
      <c r="CC184" s="39">
        <v>0</v>
      </c>
      <c r="CD184" s="23">
        <v>4.3224834199999993</v>
      </c>
      <c r="CE184" s="23">
        <v>4.0596721600000008</v>
      </c>
      <c r="CF184" s="23">
        <v>2.8252727000000002</v>
      </c>
      <c r="CG184" s="23">
        <v>6.3749015500000006</v>
      </c>
      <c r="CH184" s="23">
        <v>0</v>
      </c>
      <c r="CI184" s="39">
        <v>5.2470079973387316</v>
      </c>
      <c r="CJ184" s="39">
        <v>4.8408494402274913</v>
      </c>
      <c r="CK184" s="39">
        <v>3.3256882779403321</v>
      </c>
      <c r="CL184" s="39">
        <v>7.1671743146339999</v>
      </c>
      <c r="CM184" s="39">
        <v>0</v>
      </c>
      <c r="CN184" s="23">
        <v>94.831100360000022</v>
      </c>
      <c r="CO184" s="23">
        <v>96.81806168</v>
      </c>
      <c r="CP184" s="23">
        <v>87.279681650000015</v>
      </c>
      <c r="CQ184" s="23">
        <v>98.358329629999986</v>
      </c>
      <c r="CR184" s="23">
        <v>0</v>
      </c>
      <c r="CS184" s="39">
        <v>115.11427428109188</v>
      </c>
      <c r="CT184" s="39">
        <v>115.44815473167139</v>
      </c>
      <c r="CU184" s="39">
        <v>102.73876010827873</v>
      </c>
      <c r="CV184" s="39">
        <v>110.58230283641637</v>
      </c>
      <c r="CW184" s="39">
        <v>0</v>
      </c>
      <c r="CX184" s="31">
        <v>222.53430460999999</v>
      </c>
      <c r="CY184" s="31">
        <v>0</v>
      </c>
      <c r="CZ184" s="31">
        <v>0</v>
      </c>
      <c r="DA184" s="31">
        <v>0</v>
      </c>
      <c r="DB184" s="31">
        <v>0</v>
      </c>
      <c r="DC184" s="39">
        <v>25.230278066322324</v>
      </c>
      <c r="DD184" s="39">
        <v>0</v>
      </c>
      <c r="DE184" s="39">
        <v>0</v>
      </c>
      <c r="DF184" s="39">
        <v>0</v>
      </c>
      <c r="DG184" s="39">
        <v>0</v>
      </c>
      <c r="DH184" s="39">
        <v>423.26527037660355</v>
      </c>
      <c r="DI184" s="39">
        <v>413.18424918204317</v>
      </c>
      <c r="DJ184" s="39">
        <v>416.81110205756988</v>
      </c>
      <c r="DK184" s="39">
        <v>468.71205066017274</v>
      </c>
      <c r="DL184" s="39">
        <v>0</v>
      </c>
      <c r="DM184" s="24">
        <v>10706.643</v>
      </c>
      <c r="DN184" s="24">
        <v>10824.418</v>
      </c>
      <c r="DO184" s="24">
        <v>10939.347</v>
      </c>
      <c r="DP184" s="24">
        <v>11059.98</v>
      </c>
      <c r="DQ184" s="24">
        <v>11228.821</v>
      </c>
      <c r="DR184" s="24">
        <v>11332.972</v>
      </c>
      <c r="DS184" s="24">
        <v>10765.530500000001</v>
      </c>
      <c r="DT184" s="24">
        <v>10881.8825</v>
      </c>
      <c r="DU184" s="24">
        <v>10999.663500000001</v>
      </c>
      <c r="DV184" s="24">
        <v>11117.873500000002</v>
      </c>
      <c r="DW184" s="24">
        <v>0</v>
      </c>
      <c r="DX184" s="24">
        <v>26919</v>
      </c>
      <c r="DY184" s="24">
        <v>34541</v>
      </c>
      <c r="DZ184" s="24">
        <v>114837</v>
      </c>
      <c r="EA184" s="24">
        <v>116804</v>
      </c>
      <c r="EB184" s="28">
        <v>116443</v>
      </c>
      <c r="EC184" s="28">
        <v>118013</v>
      </c>
      <c r="ED184" s="24">
        <v>164</v>
      </c>
      <c r="EE184" s="24">
        <v>164</v>
      </c>
      <c r="EF184" s="24">
        <v>162</v>
      </c>
      <c r="EG184" s="24">
        <v>162</v>
      </c>
      <c r="EH184" s="24">
        <v>546</v>
      </c>
      <c r="EI184" s="24">
        <v>665</v>
      </c>
      <c r="EJ184" s="24">
        <v>327</v>
      </c>
      <c r="EK184" s="24">
        <v>561</v>
      </c>
      <c r="EL184" s="24">
        <v>625</v>
      </c>
      <c r="EM184" s="24">
        <v>642</v>
      </c>
      <c r="EN184" s="24">
        <v>2175</v>
      </c>
      <c r="EO184" s="24">
        <v>2543</v>
      </c>
      <c r="EP184" s="24">
        <v>26428</v>
      </c>
      <c r="EQ184" s="24">
        <v>33816</v>
      </c>
      <c r="ER184" s="24">
        <v>114050</v>
      </c>
      <c r="ES184" s="24">
        <v>116000</v>
      </c>
      <c r="ET184" s="24">
        <v>113722</v>
      </c>
      <c r="EU184" s="24">
        <v>114805</v>
      </c>
      <c r="EV184">
        <v>57.41</v>
      </c>
      <c r="EW184">
        <v>70.03</v>
      </c>
      <c r="EX184">
        <v>75.23</v>
      </c>
      <c r="EY184">
        <v>74.64</v>
      </c>
      <c r="EZ184">
        <v>75.05</v>
      </c>
      <c r="FA184">
        <v>76.98</v>
      </c>
      <c r="FB184">
        <v>8.1999999999999993</v>
      </c>
      <c r="FC184">
        <v>0.9</v>
      </c>
      <c r="FD184">
        <v>62</v>
      </c>
      <c r="FE184">
        <v>14.21</v>
      </c>
      <c r="FF184">
        <v>14.327</v>
      </c>
      <c r="FG184">
        <v>14.403</v>
      </c>
      <c r="FH184" s="22" t="s">
        <v>374</v>
      </c>
      <c r="FI184" s="43">
        <v>9322.6549425518606</v>
      </c>
      <c r="FJ184" s="43">
        <v>9527.4656432891989</v>
      </c>
      <c r="FK184" s="43">
        <v>8439.9587171999992</v>
      </c>
      <c r="FL184" s="43">
        <v>9106.6679999999997</v>
      </c>
      <c r="FM184" s="43">
        <v>9421.0499999999993</v>
      </c>
      <c r="FN184" s="23">
        <v>28.551340160000006</v>
      </c>
      <c r="FO184" s="23">
        <v>34.733315410000003</v>
      </c>
      <c r="FP184" s="23">
        <v>17.228365969999999</v>
      </c>
      <c r="FQ184" s="23">
        <v>51.09965493</v>
      </c>
      <c r="FR184" s="23">
        <v>2160.6314728500001</v>
      </c>
      <c r="FS184" s="23">
        <v>2305.5425200099994</v>
      </c>
      <c r="FT184" s="23">
        <v>2557.1901730100003</v>
      </c>
      <c r="FU184" s="23">
        <v>3097.7030649200001</v>
      </c>
      <c r="FV184" s="14">
        <v>2189.1828130100002</v>
      </c>
      <c r="FW184" s="14">
        <v>2340.2758354199996</v>
      </c>
      <c r="FX184" s="14">
        <v>2574.4185389800004</v>
      </c>
      <c r="FY184" s="14">
        <v>3148.8027198499999</v>
      </c>
      <c r="FZ184" s="102">
        <v>2657.4213505022481</v>
      </c>
      <c r="GA184" s="102">
        <v>2790.6004527889827</v>
      </c>
      <c r="GB184" s="102">
        <v>3030.4025369296432</v>
      </c>
      <c r="GC184" s="102">
        <v>3540.1359218729576</v>
      </c>
      <c r="GD184" s="102">
        <v>2622.7632395049686</v>
      </c>
      <c r="GE184" s="102">
        <v>2749.1836230960785</v>
      </c>
      <c r="GF184" s="102">
        <v>3010.1226627941323</v>
      </c>
      <c r="GG184" s="102">
        <v>3482.6856018282574</v>
      </c>
    </row>
    <row r="185" spans="1:189" x14ac:dyDescent="0.35">
      <c r="A185" t="e">
        <v>#REF!</v>
      </c>
      <c r="B185" s="22" t="s">
        <v>435</v>
      </c>
      <c r="C185" s="22" t="s">
        <v>343</v>
      </c>
      <c r="D185" s="22" t="s">
        <v>541</v>
      </c>
      <c r="E185" s="22" t="s">
        <v>458</v>
      </c>
      <c r="F185" s="22" t="s">
        <v>436</v>
      </c>
      <c r="G185" s="24">
        <v>506754.20840448496</v>
      </c>
      <c r="H185" s="24">
        <v>543976.69179388601</v>
      </c>
      <c r="I185" s="24">
        <v>500457.26495576301</v>
      </c>
      <c r="J185" s="24">
        <v>505568.06398880604</v>
      </c>
      <c r="K185" s="24">
        <v>495423.34304962202</v>
      </c>
      <c r="L185" s="24">
        <v>450682.80120033899</v>
      </c>
      <c r="M185" s="24">
        <v>460212.74950962595</v>
      </c>
      <c r="N185" s="24">
        <v>432291.98269904102</v>
      </c>
      <c r="O185" s="24">
        <v>438742.19077616103</v>
      </c>
      <c r="P185" s="24">
        <v>450139.151522559</v>
      </c>
      <c r="Q185" s="43">
        <v>579408.04245075223</v>
      </c>
      <c r="R185" s="43">
        <v>591659.96038468345</v>
      </c>
      <c r="S185" s="43">
        <v>555764.38860258285</v>
      </c>
      <c r="T185" s="43">
        <v>564056.92256529524</v>
      </c>
      <c r="U185" s="43">
        <v>578709.11408085981</v>
      </c>
      <c r="V185" s="23">
        <v>7124.5588104140306</v>
      </c>
      <c r="W185" s="23">
        <v>7628.5760330735084</v>
      </c>
      <c r="X185" s="23">
        <v>7001.7854602338894</v>
      </c>
      <c r="Y185" s="23">
        <v>7060.8977069641787</v>
      </c>
      <c r="Z185" s="23">
        <v>6909.9562847948027</v>
      </c>
      <c r="AA185" s="23">
        <v>6336.2396774237286</v>
      </c>
      <c r="AB185" s="23">
        <v>6453.8940803629785</v>
      </c>
      <c r="AC185" s="23">
        <v>6048.1002694713115</v>
      </c>
      <c r="AD185" s="23">
        <v>6127.5898330247946</v>
      </c>
      <c r="AE185" s="23">
        <v>6278.351439697838</v>
      </c>
      <c r="AF185" s="39">
        <v>8146.01360029025</v>
      </c>
      <c r="AG185" s="39">
        <v>8297.2727721760657</v>
      </c>
      <c r="AH185" s="39">
        <v>7775.575034917937</v>
      </c>
      <c r="AI185" s="39">
        <v>7877.7686227165423</v>
      </c>
      <c r="AJ185" s="39">
        <v>8071.5911674564477</v>
      </c>
      <c r="AK185" s="23">
        <v>19607.88060946</v>
      </c>
      <c r="AL185" s="23">
        <v>20620.656230439996</v>
      </c>
      <c r="AM185" s="23">
        <v>21806.361132319998</v>
      </c>
      <c r="AN185" s="23">
        <v>26089.271757230006</v>
      </c>
      <c r="AO185" s="23">
        <v>0</v>
      </c>
      <c r="AP185" s="39">
        <v>23801.758473535032</v>
      </c>
      <c r="AQ185" s="39">
        <v>24588.559922101929</v>
      </c>
      <c r="AR185" s="39">
        <v>25668.729111455432</v>
      </c>
      <c r="AS185" s="39">
        <v>29331.646451218548</v>
      </c>
      <c r="AT185" s="39">
        <v>0</v>
      </c>
      <c r="AU185" s="23">
        <v>3.8704032900000001</v>
      </c>
      <c r="AV185" s="23">
        <v>3.7891187700000004</v>
      </c>
      <c r="AW185" s="23">
        <v>4.3572874099999996</v>
      </c>
      <c r="AX185" s="23">
        <v>5.1603875200000004</v>
      </c>
      <c r="AY185" s="23">
        <v>0</v>
      </c>
      <c r="AZ185" s="23">
        <v>275.67111205999998</v>
      </c>
      <c r="BA185" s="23">
        <v>289.17828369000006</v>
      </c>
      <c r="BB185" s="23">
        <v>305.08792113999999</v>
      </c>
      <c r="BC185" s="23">
        <v>364.36968994000006</v>
      </c>
      <c r="BD185" s="23">
        <v>0</v>
      </c>
      <c r="BE185" s="39">
        <v>334.63367908397481</v>
      </c>
      <c r="BF185" s="39">
        <v>344.82304914165366</v>
      </c>
      <c r="BG185" s="39">
        <v>359.12544763430532</v>
      </c>
      <c r="BH185" s="39">
        <v>409.65355500574327</v>
      </c>
      <c r="BI185" s="39">
        <v>0</v>
      </c>
      <c r="BJ185" s="23">
        <v>195.35613594999995</v>
      </c>
      <c r="BK185" s="23">
        <v>207.22261365999998</v>
      </c>
      <c r="BL185" s="23">
        <v>214.67241494999999</v>
      </c>
      <c r="BM185" s="23">
        <v>256.37808065000002</v>
      </c>
      <c r="BN185" s="23">
        <v>0</v>
      </c>
      <c r="BO185" s="39">
        <v>237.14034457970055</v>
      </c>
      <c r="BP185" s="39">
        <v>247.09716297349695</v>
      </c>
      <c r="BQ185" s="39">
        <v>252.69544210594532</v>
      </c>
      <c r="BR185" s="39">
        <v>288.24074851318198</v>
      </c>
      <c r="BS185" s="39">
        <v>0</v>
      </c>
      <c r="BT185" s="23">
        <v>79.906000759999998</v>
      </c>
      <c r="BU185" s="23">
        <v>81.626439860000005</v>
      </c>
      <c r="BV185" s="23">
        <v>90.173895999999985</v>
      </c>
      <c r="BW185" s="23">
        <v>107.66928236999999</v>
      </c>
      <c r="BX185" s="23">
        <v>0</v>
      </c>
      <c r="BY185" s="39">
        <v>96.996884495412331</v>
      </c>
      <c r="BZ185" s="39">
        <v>97.333304299144174</v>
      </c>
      <c r="CA185" s="39">
        <v>106.14560106123935</v>
      </c>
      <c r="CB185" s="39">
        <v>121.05042078294359</v>
      </c>
      <c r="CC185" s="39">
        <v>0</v>
      </c>
      <c r="CD185" s="23">
        <v>0.40898342000000004</v>
      </c>
      <c r="CE185" s="23">
        <v>0.3292272100000001</v>
      </c>
      <c r="CF185" s="23">
        <v>0.24159756999999998</v>
      </c>
      <c r="CG185" s="23">
        <v>0.32232772999999992</v>
      </c>
      <c r="CH185" s="23">
        <v>0</v>
      </c>
      <c r="CI185" s="39">
        <v>0.49645980493291192</v>
      </c>
      <c r="CJ185" s="39">
        <v>0.39257833943816756</v>
      </c>
      <c r="CK185" s="39">
        <v>0.28438961185158118</v>
      </c>
      <c r="CL185" s="39">
        <v>0.36238662028439989</v>
      </c>
      <c r="CM185" s="39">
        <v>0</v>
      </c>
      <c r="CN185" s="23">
        <v>27.873372439999997</v>
      </c>
      <c r="CO185" s="23">
        <v>25.070609410000003</v>
      </c>
      <c r="CP185" s="23">
        <v>32.164711100000005</v>
      </c>
      <c r="CQ185" s="23">
        <v>32.955608460000001</v>
      </c>
      <c r="CR185" s="23">
        <v>0</v>
      </c>
      <c r="CS185" s="39">
        <v>33.835134549915985</v>
      </c>
      <c r="CT185" s="39">
        <v>29.894789713403991</v>
      </c>
      <c r="CU185" s="39">
        <v>37.861762041096881</v>
      </c>
      <c r="CV185" s="39">
        <v>37.051331479408802</v>
      </c>
      <c r="CW185" s="39">
        <v>0</v>
      </c>
      <c r="CX185" s="31">
        <v>1210.39582369</v>
      </c>
      <c r="CY185" s="31">
        <v>0</v>
      </c>
      <c r="CZ185" s="31">
        <v>0</v>
      </c>
      <c r="DA185" s="31">
        <v>0</v>
      </c>
      <c r="DB185" s="31">
        <v>0</v>
      </c>
      <c r="DC185" s="39">
        <v>20.685562853164583</v>
      </c>
      <c r="DD185" s="39">
        <v>0</v>
      </c>
      <c r="DE185" s="39">
        <v>0</v>
      </c>
      <c r="DF185" s="39">
        <v>0</v>
      </c>
      <c r="DG185" s="39">
        <v>0</v>
      </c>
      <c r="DH185" s="39">
        <v>355.3192419371394</v>
      </c>
      <c r="DI185" s="39">
        <v>344.82304914165366</v>
      </c>
      <c r="DJ185" s="39">
        <v>359.12544763430532</v>
      </c>
      <c r="DK185" s="39">
        <v>409.65355500574327</v>
      </c>
      <c r="DL185" s="39">
        <v>0</v>
      </c>
      <c r="DM185" s="24">
        <v>71029.452000000005</v>
      </c>
      <c r="DN185" s="24">
        <v>71226.152000000002</v>
      </c>
      <c r="DO185" s="24">
        <v>71389.373999999996</v>
      </c>
      <c r="DP185" s="24">
        <v>71561.955000000002</v>
      </c>
      <c r="DQ185" s="24">
        <v>71697.03</v>
      </c>
      <c r="DR185" s="24">
        <v>71801.278999999995</v>
      </c>
      <c r="DS185" s="24">
        <v>71127.801999999996</v>
      </c>
      <c r="DT185" s="24">
        <v>71307.763000000006</v>
      </c>
      <c r="DU185" s="24">
        <v>71475.664499999999</v>
      </c>
      <c r="DV185" s="24">
        <v>71601.103000000003</v>
      </c>
      <c r="DW185" s="24">
        <v>0</v>
      </c>
      <c r="DX185" s="24">
        <v>103168</v>
      </c>
      <c r="DY185" s="24">
        <v>98393</v>
      </c>
      <c r="DZ185" s="24">
        <v>97031</v>
      </c>
      <c r="EA185" s="24">
        <v>101187</v>
      </c>
      <c r="EB185" s="28">
        <v>95398</v>
      </c>
      <c r="EC185" s="28">
        <v>96099</v>
      </c>
      <c r="ED185" s="24">
        <v>102234</v>
      </c>
      <c r="EE185" s="24">
        <v>97556</v>
      </c>
      <c r="EF185" s="24">
        <v>96179</v>
      </c>
      <c r="EG185" s="24">
        <v>100510</v>
      </c>
      <c r="EH185" s="24">
        <v>94472</v>
      </c>
      <c r="EI185" s="24">
        <v>94938</v>
      </c>
      <c r="EJ185" s="24">
        <v>934</v>
      </c>
      <c r="EK185" s="24">
        <v>837</v>
      </c>
      <c r="EL185" s="24">
        <v>852</v>
      </c>
      <c r="EM185" s="24">
        <v>677</v>
      </c>
      <c r="EN185" s="24">
        <v>926</v>
      </c>
      <c r="EO185" s="24">
        <v>1161</v>
      </c>
      <c r="EP185" s="24">
        <v>0</v>
      </c>
      <c r="EQ185" s="24">
        <v>0</v>
      </c>
      <c r="ER185" s="24">
        <v>0</v>
      </c>
      <c r="ES185" s="24">
        <v>0</v>
      </c>
      <c r="ET185" s="24">
        <v>0</v>
      </c>
      <c r="EU185" s="24">
        <v>0</v>
      </c>
      <c r="EV185">
        <v>59.17</v>
      </c>
      <c r="EW185">
        <v>67.680000000000007</v>
      </c>
      <c r="EX185">
        <v>75.680000000000007</v>
      </c>
      <c r="EY185">
        <v>80.72</v>
      </c>
      <c r="EZ185">
        <v>82.11</v>
      </c>
      <c r="FA185">
        <v>81.98</v>
      </c>
      <c r="FB185">
        <v>2.1</v>
      </c>
      <c r="FC185">
        <v>0.3</v>
      </c>
      <c r="FD185">
        <v>87</v>
      </c>
      <c r="FE185">
        <v>23.4</v>
      </c>
      <c r="FF185">
        <v>9.2759999999999998</v>
      </c>
      <c r="FG185">
        <v>30.777999999999999</v>
      </c>
      <c r="FH185" s="22" t="s">
        <v>436</v>
      </c>
      <c r="FI185" s="43">
        <v>7829.5734869087892</v>
      </c>
      <c r="FJ185" s="43">
        <v>8442.3600443663981</v>
      </c>
      <c r="FK185" s="43">
        <v>8145.6784272000004</v>
      </c>
      <c r="FL185" s="43">
        <v>7971.1451999999999</v>
      </c>
      <c r="FM185" s="43">
        <v>7526.4299999999994</v>
      </c>
      <c r="FN185" s="23"/>
      <c r="FO185" s="23"/>
      <c r="FP185" s="23"/>
      <c r="FQ185" s="23"/>
      <c r="FR185" s="23">
        <v>13895.252557549999</v>
      </c>
      <c r="FS185" s="23">
        <v>14776.58102329</v>
      </c>
      <c r="FT185" s="23">
        <v>15343.853508720003</v>
      </c>
      <c r="FU185" s="23">
        <v>18356.953359480001</v>
      </c>
      <c r="FV185" s="14">
        <v>13895.252557549999</v>
      </c>
      <c r="FW185" s="14">
        <v>14776.58102329</v>
      </c>
      <c r="FX185" s="14">
        <v>15343.853508720003</v>
      </c>
      <c r="FY185" s="14">
        <v>18356.953359480001</v>
      </c>
      <c r="FZ185" s="102">
        <v>16867.271475735659</v>
      </c>
      <c r="GA185" s="102">
        <v>17619.945935503707</v>
      </c>
      <c r="GB185" s="102">
        <v>18061.574641054562</v>
      </c>
      <c r="GC185" s="102">
        <v>20638.355522996175</v>
      </c>
      <c r="GD185" s="102">
        <v>16867.271475735659</v>
      </c>
      <c r="GE185" s="102">
        <v>17619.945935503707</v>
      </c>
      <c r="GF185" s="102">
        <v>18061.574641054562</v>
      </c>
      <c r="GG185" s="102">
        <v>20638.355522996175</v>
      </c>
    </row>
    <row r="186" spans="1:189" x14ac:dyDescent="0.35">
      <c r="A186" t="e">
        <v>#REF!</v>
      </c>
      <c r="B186" s="22" t="s">
        <v>397</v>
      </c>
      <c r="C186" s="22" t="s">
        <v>343</v>
      </c>
      <c r="D186" s="22" t="s">
        <v>540</v>
      </c>
      <c r="E186" s="22" t="s">
        <v>458</v>
      </c>
      <c r="F186" s="22" t="s">
        <v>398</v>
      </c>
      <c r="G186" s="24">
        <v>76686.048497480107</v>
      </c>
      <c r="H186" s="24">
        <v>69254.143966818214</v>
      </c>
      <c r="I186" s="24">
        <v>46808.208746083903</v>
      </c>
      <c r="J186" s="24">
        <v>39798.423941033499</v>
      </c>
      <c r="K186" s="24">
        <v>45752.336035984597</v>
      </c>
      <c r="L186" s="24">
        <v>68633.815750146299</v>
      </c>
      <c r="M186" s="24">
        <v>60949.783352703795</v>
      </c>
      <c r="N186" s="24">
        <v>42794.581186731499</v>
      </c>
      <c r="O186" s="24">
        <v>56220.317777105796</v>
      </c>
      <c r="P186" s="24">
        <v>55524.882597238095</v>
      </c>
      <c r="Q186" s="43">
        <v>88237.191931450085</v>
      </c>
      <c r="R186" s="43">
        <v>78358.425407250688</v>
      </c>
      <c r="S186" s="43">
        <v>55017.685269693036</v>
      </c>
      <c r="T186" s="43">
        <v>72278.117075765593</v>
      </c>
      <c r="U186" s="43">
        <v>71384.049817939595</v>
      </c>
      <c r="V186" s="23">
        <v>11838.298707210948</v>
      </c>
      <c r="W186" s="23">
        <v>10542.429020104197</v>
      </c>
      <c r="X186" s="23">
        <v>7034.658364332583</v>
      </c>
      <c r="Y186" s="23">
        <v>5908.9513231650999</v>
      </c>
      <c r="Z186" s="23">
        <v>6716.0959846232827</v>
      </c>
      <c r="AA186" s="23">
        <v>10595.246830231581</v>
      </c>
      <c r="AB186" s="23">
        <v>9278.2717102745082</v>
      </c>
      <c r="AC186" s="23">
        <v>6431.4629112684679</v>
      </c>
      <c r="AD186" s="23">
        <v>8347.1426308236241</v>
      </c>
      <c r="AE186" s="23">
        <v>8150.6317134209967</v>
      </c>
      <c r="AF186" s="39">
        <v>13621.489901182411</v>
      </c>
      <c r="AG186" s="39">
        <v>11928.356783658648</v>
      </c>
      <c r="AH186" s="39">
        <v>8268.4347518648465</v>
      </c>
      <c r="AI186" s="39">
        <v>10731.27609685031</v>
      </c>
      <c r="AJ186" s="39">
        <v>10478.637199450175</v>
      </c>
      <c r="AP186" s="39">
        <v>0</v>
      </c>
      <c r="AQ186" s="39">
        <v>0</v>
      </c>
      <c r="AR186" s="39">
        <v>0</v>
      </c>
      <c r="AS186" s="39">
        <v>0</v>
      </c>
      <c r="AT186" s="39">
        <v>0</v>
      </c>
      <c r="AZ186" s="82">
        <v>722.06533398001091</v>
      </c>
      <c r="BA186" s="82">
        <v>722.06533398001091</v>
      </c>
      <c r="BB186" s="82">
        <v>722.06533398001091</v>
      </c>
      <c r="BC186" s="82">
        <v>722.06533398001091</v>
      </c>
      <c r="BD186" s="23"/>
      <c r="BE186" s="39">
        <v>876.50598368152453</v>
      </c>
      <c r="BF186" s="39">
        <v>861.00784251623213</v>
      </c>
      <c r="BG186" s="39">
        <v>849.95838353033787</v>
      </c>
      <c r="BH186" s="39">
        <v>811.80361368704666</v>
      </c>
      <c r="BI186" s="39">
        <v>0</v>
      </c>
      <c r="BJ186" s="84">
        <v>158.85437347560239</v>
      </c>
      <c r="BK186" s="84">
        <v>158.85437347560239</v>
      </c>
      <c r="BL186" s="84">
        <v>158.85437347560239</v>
      </c>
      <c r="BM186" s="84">
        <v>158.85437347560239</v>
      </c>
      <c r="BN186" s="23"/>
      <c r="BO186" s="39">
        <v>192.83131640993537</v>
      </c>
      <c r="BP186" s="39">
        <v>189.42172535357105</v>
      </c>
      <c r="BQ186" s="39">
        <v>186.99084437667432</v>
      </c>
      <c r="BR186" s="39">
        <v>178.59679501115025</v>
      </c>
      <c r="BS186" s="39">
        <v>0</v>
      </c>
      <c r="BT186" s="84">
        <v>353.81201365020536</v>
      </c>
      <c r="BU186" s="84">
        <v>353.81201365020536</v>
      </c>
      <c r="BV186" s="84">
        <v>353.81201365020536</v>
      </c>
      <c r="BW186" s="84">
        <v>353.81201365020536</v>
      </c>
      <c r="BX186" s="23"/>
      <c r="BY186" s="39">
        <v>429.48793200394704</v>
      </c>
      <c r="BZ186" s="39">
        <v>421.89384283295374</v>
      </c>
      <c r="CA186" s="39">
        <v>416.47960792986555</v>
      </c>
      <c r="CB186" s="39">
        <v>397.78377070665289</v>
      </c>
      <c r="CC186" s="39">
        <v>0</v>
      </c>
      <c r="CD186" s="84">
        <v>209.39894685420316</v>
      </c>
      <c r="CE186" s="84">
        <v>209.39894685420316</v>
      </c>
      <c r="CF186" s="84">
        <v>209.39894685420316</v>
      </c>
      <c r="CG186" s="84">
        <v>209.39894685420316</v>
      </c>
      <c r="CH186" s="23"/>
      <c r="CI186" s="39">
        <v>254.18673526764209</v>
      </c>
      <c r="CJ186" s="39">
        <v>249.69227432970729</v>
      </c>
      <c r="CK186" s="39">
        <v>246.48793122379797</v>
      </c>
      <c r="CL186" s="39">
        <v>235.42304796924353</v>
      </c>
      <c r="CM186" s="39">
        <v>0</v>
      </c>
      <c r="CN186" s="84">
        <v>259.94352023280391</v>
      </c>
      <c r="CO186" s="84">
        <v>259.94352023280391</v>
      </c>
      <c r="CP186" s="84">
        <v>259.94352023280391</v>
      </c>
      <c r="CQ186" s="84">
        <v>259.94352023280391</v>
      </c>
      <c r="CR186" s="23"/>
      <c r="CS186" s="39">
        <v>315.54215412534882</v>
      </c>
      <c r="CT186" s="39">
        <v>309.96282330584353</v>
      </c>
      <c r="CU186" s="39">
        <v>305.98501807092163</v>
      </c>
      <c r="CV186" s="39">
        <v>292.24930092733678</v>
      </c>
      <c r="CW186" s="39">
        <v>0</v>
      </c>
      <c r="CX186" s="31" t="e">
        <v>#N/A</v>
      </c>
      <c r="CY186" s="31" t="e">
        <v>#N/A</v>
      </c>
      <c r="CZ186" s="31" t="e">
        <v>#N/A</v>
      </c>
      <c r="DA186" s="31" t="e">
        <v>#N/A</v>
      </c>
      <c r="DB186" s="31" t="e">
        <v>#N/A</v>
      </c>
      <c r="DC186" s="39">
        <v>0</v>
      </c>
      <c r="DD186" s="39">
        <v>0</v>
      </c>
      <c r="DE186" s="39">
        <v>0</v>
      </c>
      <c r="DF186" s="39">
        <v>0</v>
      </c>
      <c r="DG186" s="39">
        <v>0</v>
      </c>
      <c r="DH186" s="39">
        <v>876.50598368152453</v>
      </c>
      <c r="DI186" s="39">
        <v>861.00784251623213</v>
      </c>
      <c r="DJ186" s="39">
        <v>849.95838353033787</v>
      </c>
      <c r="DK186" s="39">
        <v>811.80361368704666</v>
      </c>
      <c r="DL186" s="39">
        <v>0</v>
      </c>
      <c r="DM186" s="24">
        <v>6429.4380000000001</v>
      </c>
      <c r="DN186" s="24">
        <v>6526.1480000000001</v>
      </c>
      <c r="DO186" s="24">
        <v>6612.0280000000002</v>
      </c>
      <c r="DP186" s="24">
        <v>6695.8559999999998</v>
      </c>
      <c r="DQ186" s="24">
        <v>6812.3410000000003</v>
      </c>
      <c r="DR186" s="24">
        <v>6888.3879999999999</v>
      </c>
      <c r="DS186" s="24"/>
      <c r="DT186" s="24"/>
      <c r="DU186" s="24"/>
      <c r="DV186" s="24"/>
      <c r="DW186" s="24"/>
      <c r="DX186" s="24">
        <v>56195</v>
      </c>
      <c r="DY186" s="24">
        <v>45448</v>
      </c>
      <c r="DZ186" s="24">
        <v>44188</v>
      </c>
      <c r="EA186" s="24">
        <v>39882</v>
      </c>
      <c r="EB186" s="28">
        <v>44717</v>
      </c>
      <c r="EC186" s="28">
        <v>44454</v>
      </c>
      <c r="ED186" s="24">
        <v>8792</v>
      </c>
      <c r="EE186" s="24">
        <v>4730</v>
      </c>
      <c r="EF186" s="24">
        <v>4149</v>
      </c>
      <c r="EG186" s="24">
        <v>3141</v>
      </c>
      <c r="EH186" s="24">
        <v>2208</v>
      </c>
      <c r="EI186" s="24">
        <v>1552</v>
      </c>
      <c r="EJ186" s="24">
        <v>47403</v>
      </c>
      <c r="EK186" s="24">
        <v>40718</v>
      </c>
      <c r="EL186" s="24">
        <v>40039</v>
      </c>
      <c r="EM186" s="24">
        <v>36741</v>
      </c>
      <c r="EN186" s="24">
        <v>42509</v>
      </c>
      <c r="EO186" s="24">
        <v>42902</v>
      </c>
      <c r="EP186" s="24">
        <v>0</v>
      </c>
      <c r="EQ186" s="24">
        <v>0</v>
      </c>
      <c r="ER186" s="24">
        <v>0</v>
      </c>
      <c r="ES186" s="24">
        <v>0</v>
      </c>
      <c r="ET186" s="24">
        <v>0</v>
      </c>
      <c r="EU186" s="24">
        <v>0</v>
      </c>
      <c r="EV186">
        <v>59.23</v>
      </c>
      <c r="EW186">
        <v>61.9</v>
      </c>
      <c r="EX186">
        <v>61.17</v>
      </c>
      <c r="EY186">
        <v>65.94</v>
      </c>
      <c r="EZ186">
        <v>63.97</v>
      </c>
      <c r="FA186">
        <v>62.12</v>
      </c>
      <c r="FB186">
        <v>0</v>
      </c>
      <c r="FC186">
        <v>0</v>
      </c>
      <c r="FD186">
        <v>53</v>
      </c>
      <c r="FE186">
        <v>32</v>
      </c>
      <c r="FF186">
        <v>21.568000000000001</v>
      </c>
      <c r="FG186">
        <v>67.376999999999995</v>
      </c>
      <c r="FH186" s="22" t="s">
        <v>398</v>
      </c>
      <c r="FI186" s="43">
        <v>14117.510023682049</v>
      </c>
      <c r="FJ186" s="43">
        <v>12735.085490654397</v>
      </c>
      <c r="FK186" s="43">
        <v>8710.6965839999993</v>
      </c>
      <c r="FL186" s="43">
        <v>8859.3263999999999</v>
      </c>
      <c r="FM186" s="43">
        <v>7557.66</v>
      </c>
      <c r="FN186" s="23"/>
      <c r="FO186" s="23"/>
      <c r="FP186" s="23"/>
      <c r="FQ186" s="23"/>
      <c r="FR186" s="23"/>
      <c r="FS186" s="23"/>
      <c r="FT186" s="23"/>
      <c r="FU186" s="23"/>
      <c r="FV186" s="14">
        <v>0</v>
      </c>
      <c r="FW186" s="14">
        <v>0</v>
      </c>
      <c r="FX186" s="14">
        <v>0</v>
      </c>
      <c r="FY186" s="14">
        <v>0</v>
      </c>
      <c r="FZ186" s="102">
        <v>0</v>
      </c>
      <c r="GA186" s="102">
        <v>0</v>
      </c>
      <c r="GB186" s="102">
        <v>0</v>
      </c>
      <c r="GC186" s="102">
        <v>0</v>
      </c>
      <c r="GD186" s="102">
        <v>0</v>
      </c>
      <c r="GE186" s="102">
        <v>0</v>
      </c>
      <c r="GF186" s="102">
        <v>0</v>
      </c>
      <c r="GG186" s="102">
        <v>0</v>
      </c>
    </row>
    <row r="187" spans="1:189" x14ac:dyDescent="0.35">
      <c r="A187" t="e">
        <v>#REF!</v>
      </c>
      <c r="B187" s="22" t="s">
        <v>411</v>
      </c>
      <c r="C187" s="22" t="s">
        <v>343</v>
      </c>
      <c r="D187" s="22" t="s">
        <v>539</v>
      </c>
      <c r="E187" s="22" t="s">
        <v>458</v>
      </c>
      <c r="F187" s="22" t="s">
        <v>412</v>
      </c>
      <c r="G187" s="24">
        <v>5506.9422383566798</v>
      </c>
      <c r="H187" s="24">
        <v>5542.0541811261601</v>
      </c>
      <c r="I187" s="24">
        <v>4769.9968660075801</v>
      </c>
      <c r="J187" s="24">
        <v>5861.4275051249306</v>
      </c>
      <c r="K187" s="24">
        <v>6229.8015807915699</v>
      </c>
      <c r="L187" s="24">
        <v>4593.1600226192195</v>
      </c>
      <c r="M187" s="24">
        <v>4779.7775877177091</v>
      </c>
      <c r="N187" s="24">
        <v>4048.1421105429199</v>
      </c>
      <c r="O187" s="24">
        <v>4576.1600796080202</v>
      </c>
      <c r="P187" s="24">
        <v>4869.3400272423405</v>
      </c>
      <c r="Q187" s="43">
        <v>5905.0708176144462</v>
      </c>
      <c r="R187" s="43">
        <v>6144.9905966533997</v>
      </c>
      <c r="S187" s="43">
        <v>5204.3834146435265</v>
      </c>
      <c r="T187" s="43">
        <v>5883.2153048776408</v>
      </c>
      <c r="U187" s="43">
        <v>6260.134102515769</v>
      </c>
      <c r="V187" s="23">
        <v>8850.3749248372042</v>
      </c>
      <c r="W187" s="23">
        <v>8909.6538759125979</v>
      </c>
      <c r="X187" s="23">
        <v>7677.3713210681672</v>
      </c>
      <c r="Y187" s="23">
        <v>9465.9615302779384</v>
      </c>
      <c r="Z187" s="23">
        <v>10093.43870072661</v>
      </c>
      <c r="AA187" s="23">
        <v>7381.8076403293653</v>
      </c>
      <c r="AB187" s="23">
        <v>7684.183971971851</v>
      </c>
      <c r="AC187" s="23">
        <v>6515.5368056045118</v>
      </c>
      <c r="AD187" s="23">
        <v>7390.3081172783177</v>
      </c>
      <c r="AE187" s="23">
        <v>7889.2376331061369</v>
      </c>
      <c r="AF187" s="39">
        <v>9490.2195141233769</v>
      </c>
      <c r="AG187" s="39">
        <v>9878.9613918559862</v>
      </c>
      <c r="AH187" s="39">
        <v>8376.5220594095699</v>
      </c>
      <c r="AI187" s="39">
        <v>9501.1479203012314</v>
      </c>
      <c r="AJ187" s="39">
        <v>10142.583034569534</v>
      </c>
      <c r="AK187" s="23">
        <v>459.23040316000004</v>
      </c>
      <c r="AL187" s="23">
        <v>461.67021566999995</v>
      </c>
      <c r="AM187" s="23">
        <v>544.86101372999997</v>
      </c>
      <c r="AN187" s="23">
        <v>618.49788595999996</v>
      </c>
      <c r="AO187" s="23">
        <v>0</v>
      </c>
      <c r="AP187" s="39">
        <v>557.45398278511163</v>
      </c>
      <c r="AQ187" s="39">
        <v>550.50652294441034</v>
      </c>
      <c r="AR187" s="39">
        <v>641.36742852063344</v>
      </c>
      <c r="AS187" s="39">
        <v>695.36480322710872</v>
      </c>
      <c r="AT187" s="39">
        <v>0</v>
      </c>
      <c r="AU187" s="23">
        <v>8.3435554500000002</v>
      </c>
      <c r="AV187" s="23">
        <v>8.3298320799999992</v>
      </c>
      <c r="AW187" s="23">
        <v>11.421775819999997</v>
      </c>
      <c r="AX187" s="23">
        <v>10.552535059999999</v>
      </c>
      <c r="AY187" s="23">
        <v>0</v>
      </c>
      <c r="AZ187" s="23">
        <v>727.25811768000005</v>
      </c>
      <c r="BA187" s="23">
        <v>732.34954833999996</v>
      </c>
      <c r="BB187" s="23">
        <v>866.16833496000004</v>
      </c>
      <c r="BC187" s="23">
        <v>985.09118652000018</v>
      </c>
      <c r="BD187" s="23">
        <v>0</v>
      </c>
      <c r="BE187" s="39">
        <v>882.80943819015818</v>
      </c>
      <c r="BF187" s="39">
        <v>873.27098381573364</v>
      </c>
      <c r="BG187" s="39">
        <v>1019.5850752033838</v>
      </c>
      <c r="BH187" s="39">
        <v>1107.5183191807057</v>
      </c>
      <c r="BI187" s="39">
        <v>0</v>
      </c>
      <c r="BJ187" s="23">
        <v>433.09112075000002</v>
      </c>
      <c r="BK187" s="23">
        <v>445.52550251000002</v>
      </c>
      <c r="BL187" s="23">
        <v>541.0562745499999</v>
      </c>
      <c r="BM187" s="23">
        <v>602.63999001000002</v>
      </c>
      <c r="BN187" s="23">
        <v>0</v>
      </c>
      <c r="BO187" s="39">
        <v>525.72383820772291</v>
      </c>
      <c r="BP187" s="39">
        <v>531.25518377636809</v>
      </c>
      <c r="BQ187" s="39">
        <v>636.88878952357436</v>
      </c>
      <c r="BR187" s="39">
        <v>677.53608796844276</v>
      </c>
      <c r="BS187" s="39">
        <v>0</v>
      </c>
      <c r="BT187" s="23">
        <v>294.16697984000007</v>
      </c>
      <c r="BU187" s="23">
        <v>286.82403073000006</v>
      </c>
      <c r="BV187" s="23">
        <v>325.11203905000002</v>
      </c>
      <c r="BW187" s="23">
        <v>382.45120316000003</v>
      </c>
      <c r="BX187" s="23">
        <v>0</v>
      </c>
      <c r="BY187" s="39">
        <v>357.08557923710026</v>
      </c>
      <c r="BZ187" s="39">
        <v>342.01578203376732</v>
      </c>
      <c r="CA187" s="39">
        <v>382.69626053650131</v>
      </c>
      <c r="CB187" s="39">
        <v>429.98223868872481</v>
      </c>
      <c r="CC187" s="39">
        <v>0</v>
      </c>
      <c r="CD187" s="23"/>
      <c r="CE187" s="23"/>
      <c r="CF187" s="23"/>
      <c r="CG187" s="23"/>
      <c r="CH187" s="23"/>
      <c r="CI187" s="39">
        <v>0</v>
      </c>
      <c r="CJ187" s="39">
        <v>0</v>
      </c>
      <c r="CK187" s="39">
        <v>0</v>
      </c>
      <c r="CL187" s="39">
        <v>0</v>
      </c>
      <c r="CM187" s="39">
        <v>0</v>
      </c>
      <c r="CN187" s="23">
        <v>288.07316940999999</v>
      </c>
      <c r="CO187" s="23">
        <v>282.36681476000001</v>
      </c>
      <c r="CP187" s="23">
        <v>316.58127720000005</v>
      </c>
      <c r="CQ187" s="23">
        <v>375.16674913999998</v>
      </c>
      <c r="CR187" s="23">
        <v>0</v>
      </c>
      <c r="CS187" s="39">
        <v>349.68837976780151</v>
      </c>
      <c r="CT187" s="39">
        <v>336.70089191876161</v>
      </c>
      <c r="CU187" s="39">
        <v>372.6545202519456</v>
      </c>
      <c r="CV187" s="39">
        <v>421.79247272311915</v>
      </c>
      <c r="CW187" s="39">
        <v>0</v>
      </c>
      <c r="CX187" s="31">
        <v>4.6171315600000007</v>
      </c>
      <c r="CY187" s="31">
        <v>5.4705261699999994</v>
      </c>
      <c r="CZ187" s="31">
        <v>9.1822520399999998</v>
      </c>
      <c r="DA187" s="31">
        <v>5.8726165100000003</v>
      </c>
      <c r="DB187" s="31">
        <v>0</v>
      </c>
      <c r="DC187" s="39">
        <v>8.8680626176819342</v>
      </c>
      <c r="DD187" s="39">
        <v>10.339458820045403</v>
      </c>
      <c r="DE187" s="39">
        <v>17.159540828933888</v>
      </c>
      <c r="DF187" s="39">
        <v>10.510048932852811</v>
      </c>
      <c r="DG187" s="39">
        <v>0</v>
      </c>
      <c r="DH187" s="39">
        <v>891.67750080784015</v>
      </c>
      <c r="DI187" s="39">
        <v>883.61044263577901</v>
      </c>
      <c r="DJ187" s="39">
        <v>1036.7446160323177</v>
      </c>
      <c r="DK187" s="39">
        <v>1118.0283681135586</v>
      </c>
      <c r="DL187" s="39">
        <v>0</v>
      </c>
      <c r="DM187" s="24">
        <v>632.00699999999995</v>
      </c>
      <c r="DN187" s="24">
        <v>630.90200000000004</v>
      </c>
      <c r="DO187" s="24">
        <v>629.89</v>
      </c>
      <c r="DP187" s="24">
        <v>628.20500000000004</v>
      </c>
      <c r="DQ187" s="24">
        <v>627.08199999999999</v>
      </c>
      <c r="DR187" s="24">
        <v>626.48400000000004</v>
      </c>
      <c r="DS187" s="24">
        <v>631.45450000000005</v>
      </c>
      <c r="DT187" s="24">
        <v>630.39599999999996</v>
      </c>
      <c r="DU187" s="24">
        <v>629.04750000000001</v>
      </c>
      <c r="DV187" s="24">
        <v>627.85850000000005</v>
      </c>
      <c r="DW187" s="24">
        <v>0</v>
      </c>
      <c r="DX187" s="24">
        <v>889</v>
      </c>
      <c r="DY187" s="24">
        <v>1137</v>
      </c>
      <c r="DZ187" s="24">
        <v>359</v>
      </c>
      <c r="EA187" s="24">
        <v>307</v>
      </c>
      <c r="EB187" s="28">
        <v>32605</v>
      </c>
      <c r="EC187" s="28">
        <v>40743</v>
      </c>
      <c r="ED187" s="24">
        <v>727</v>
      </c>
      <c r="EE187" s="24">
        <v>653</v>
      </c>
      <c r="EF187" s="24">
        <v>166</v>
      </c>
      <c r="EG187" s="24">
        <v>175</v>
      </c>
      <c r="EH187" s="24">
        <v>32438</v>
      </c>
      <c r="EI187" s="24">
        <v>40597</v>
      </c>
      <c r="EJ187" s="24">
        <v>162</v>
      </c>
      <c r="EK187" s="24">
        <v>484</v>
      </c>
      <c r="EL187" s="24">
        <v>193</v>
      </c>
      <c r="EM187" s="24">
        <v>132</v>
      </c>
      <c r="EN187" s="24">
        <v>167</v>
      </c>
      <c r="EO187" s="24">
        <v>146</v>
      </c>
      <c r="EP187" s="24">
        <v>0</v>
      </c>
      <c r="EQ187" s="24">
        <v>0</v>
      </c>
      <c r="ER187" s="24">
        <v>0</v>
      </c>
      <c r="ES187" s="24">
        <v>0</v>
      </c>
      <c r="ET187" s="24">
        <v>0</v>
      </c>
      <c r="EU187" s="24">
        <v>0</v>
      </c>
      <c r="EV187">
        <v>64.16</v>
      </c>
      <c r="EW187">
        <v>67.12</v>
      </c>
      <c r="EX187">
        <v>69.36</v>
      </c>
      <c r="EY187">
        <v>71.150000000000006</v>
      </c>
      <c r="EZ187">
        <v>72.349999999999994</v>
      </c>
      <c r="FA187">
        <v>71.94</v>
      </c>
      <c r="FB187">
        <v>10.3</v>
      </c>
      <c r="FC187">
        <v>0.8</v>
      </c>
      <c r="FD187">
        <v>53</v>
      </c>
      <c r="FE187">
        <v>38.11</v>
      </c>
      <c r="FF187">
        <v>27.68</v>
      </c>
      <c r="FG187">
        <v>56.761000000000003</v>
      </c>
      <c r="FH187" s="22" t="s">
        <v>412</v>
      </c>
      <c r="FI187" s="43">
        <v>10257.348211531669</v>
      </c>
      <c r="FJ187" s="43">
        <v>10898.752938631198</v>
      </c>
      <c r="FK187" s="43">
        <v>9299.2571640000006</v>
      </c>
      <c r="FL187" s="43">
        <v>10534.5036</v>
      </c>
      <c r="FM187" s="43">
        <v>10909.679999999998</v>
      </c>
      <c r="FN187" s="23"/>
      <c r="FO187" s="23"/>
      <c r="FP187" s="23"/>
      <c r="FQ187" s="23"/>
      <c r="FR187" s="23">
        <v>273.47733711000001</v>
      </c>
      <c r="FS187" s="23">
        <v>280.85749468000006</v>
      </c>
      <c r="FT187" s="23">
        <v>340.35009686999996</v>
      </c>
      <c r="FU187" s="23">
        <v>378.37264016999995</v>
      </c>
      <c r="FV187" s="14">
        <v>273.47733711000001</v>
      </c>
      <c r="FW187" s="14">
        <v>280.85749468000006</v>
      </c>
      <c r="FX187" s="14">
        <v>340.35009686999996</v>
      </c>
      <c r="FY187" s="14">
        <v>378.37264016999995</v>
      </c>
      <c r="FZ187" s="102">
        <v>331.97068339641442</v>
      </c>
      <c r="GA187" s="102">
        <v>334.90114283153684</v>
      </c>
      <c r="GB187" s="102">
        <v>400.63330083372671</v>
      </c>
      <c r="GC187" s="102">
        <v>425.39679189032751</v>
      </c>
      <c r="GD187" s="102">
        <v>331.97068339641442</v>
      </c>
      <c r="GE187" s="102">
        <v>334.90114283153684</v>
      </c>
      <c r="GF187" s="102">
        <v>400.63330083372671</v>
      </c>
      <c r="GG187" s="102">
        <v>425.39679189032751</v>
      </c>
    </row>
    <row r="188" spans="1:189" x14ac:dyDescent="0.35">
      <c r="A188" t="e">
        <v>#REF!</v>
      </c>
      <c r="B188" s="22" t="s">
        <v>347</v>
      </c>
      <c r="C188" s="22" t="s">
        <v>343</v>
      </c>
      <c r="D188" s="22" t="s">
        <v>539</v>
      </c>
      <c r="E188" s="22" t="s">
        <v>458</v>
      </c>
      <c r="F188" s="22" t="s">
        <v>348</v>
      </c>
      <c r="G188" s="24">
        <v>12457.9406947395</v>
      </c>
      <c r="H188" s="24">
        <v>13619.290539211599</v>
      </c>
      <c r="I188" s="24">
        <v>12641.6985832152</v>
      </c>
      <c r="J188" s="24">
        <v>13878.908628937799</v>
      </c>
      <c r="K188" s="24">
        <v>19513.4746482429</v>
      </c>
      <c r="L188" s="24">
        <v>11958.638938496</v>
      </c>
      <c r="M188" s="24">
        <v>12867.4954976469</v>
      </c>
      <c r="N188" s="24">
        <v>11941.0358219185</v>
      </c>
      <c r="O188" s="24">
        <v>12633.6158995898</v>
      </c>
      <c r="P188" s="24">
        <v>14225.4515029381</v>
      </c>
      <c r="Q188" s="43">
        <v>15374.297752820697</v>
      </c>
      <c r="R188" s="43">
        <v>16542.744381810349</v>
      </c>
      <c r="S188" s="43">
        <v>15351.666786451364</v>
      </c>
      <c r="T188" s="43">
        <v>16242.063460065579</v>
      </c>
      <c r="U188" s="43">
        <v>18288.563456033822</v>
      </c>
      <c r="V188" s="23">
        <v>4391.9232699147351</v>
      </c>
      <c r="W188" s="23">
        <v>4828.5048862659842</v>
      </c>
      <c r="X188" s="23">
        <v>4505.8677417569525</v>
      </c>
      <c r="Y188" s="23">
        <v>4972.7832036191703</v>
      </c>
      <c r="Z188" s="23">
        <v>7018.0515043479845</v>
      </c>
      <c r="AA188" s="23">
        <v>4215.8993944052427</v>
      </c>
      <c r="AB188" s="23">
        <v>4561.9677989475122</v>
      </c>
      <c r="AC188" s="23">
        <v>4256.131227854532</v>
      </c>
      <c r="AD188" s="23">
        <v>4526.5974887583225</v>
      </c>
      <c r="AE188" s="23">
        <v>5116.2057562728023</v>
      </c>
      <c r="AF188" s="39">
        <v>5420.0559878827171</v>
      </c>
      <c r="AG188" s="39">
        <v>5864.9693866098141</v>
      </c>
      <c r="AH188" s="39">
        <v>5471.7789464712678</v>
      </c>
      <c r="AI188" s="39">
        <v>5819.4965127104515</v>
      </c>
      <c r="AJ188" s="39">
        <v>6577.5102891036722</v>
      </c>
      <c r="AK188" s="23">
        <v>1246.4707974100002</v>
      </c>
      <c r="AL188" s="23">
        <v>1549.8482552899998</v>
      </c>
      <c r="AM188" s="23">
        <v>1547.4149601399997</v>
      </c>
      <c r="AN188" s="23">
        <v>1710.2553259999997</v>
      </c>
      <c r="AO188" s="23">
        <v>0</v>
      </c>
      <c r="AP188" s="39">
        <v>1513.0751484662626</v>
      </c>
      <c r="AQ188" s="39">
        <v>1848.0758453801225</v>
      </c>
      <c r="AR188" s="39">
        <v>1821.4948928813503</v>
      </c>
      <c r="AS188" s="39">
        <v>1922.8058579152796</v>
      </c>
      <c r="AT188" s="39">
        <v>0</v>
      </c>
      <c r="AU188" s="23">
        <v>10.005434040000003</v>
      </c>
      <c r="AV188" s="23">
        <v>11.379800800000002</v>
      </c>
      <c r="AW188" s="23">
        <v>12.240562440000001</v>
      </c>
      <c r="AX188" s="23">
        <v>12.338242529999999</v>
      </c>
      <c r="AY188" s="23">
        <v>0</v>
      </c>
      <c r="AZ188" s="23">
        <v>439.43090820000009</v>
      </c>
      <c r="BA188" s="23">
        <v>549.47436522999999</v>
      </c>
      <c r="BB188" s="23">
        <v>551.54339599999992</v>
      </c>
      <c r="BC188" s="23">
        <v>612.78094481999995</v>
      </c>
      <c r="BD188" s="23">
        <v>0</v>
      </c>
      <c r="BE188" s="39">
        <v>533.41962607301866</v>
      </c>
      <c r="BF188" s="39">
        <v>655.20627491826849</v>
      </c>
      <c r="BG188" s="39">
        <v>649.23340208985928</v>
      </c>
      <c r="BH188" s="39">
        <v>688.93736064222946</v>
      </c>
      <c r="BI188" s="39">
        <v>0</v>
      </c>
      <c r="BJ188" s="23">
        <v>54.226243220000001</v>
      </c>
      <c r="BK188" s="23">
        <v>68.162747600000003</v>
      </c>
      <c r="BL188" s="23">
        <v>106.19143471000002</v>
      </c>
      <c r="BM188" s="23">
        <v>108.83843672999998</v>
      </c>
      <c r="BN188" s="23">
        <v>0</v>
      </c>
      <c r="BO188" s="39">
        <v>65.824551350384411</v>
      </c>
      <c r="BP188" s="39">
        <v>81.278878086507291</v>
      </c>
      <c r="BQ188" s="39">
        <v>125.00018480789949</v>
      </c>
      <c r="BR188" s="39">
        <v>122.36487764680437</v>
      </c>
      <c r="BS188" s="39">
        <v>0</v>
      </c>
      <c r="BT188" s="23">
        <v>379.85772167000005</v>
      </c>
      <c r="BU188" s="23">
        <v>475.84286742999996</v>
      </c>
      <c r="BV188" s="23">
        <v>439.26636446999998</v>
      </c>
      <c r="BW188" s="23">
        <v>498.4987165199999</v>
      </c>
      <c r="BX188" s="23">
        <v>0</v>
      </c>
      <c r="BY188" s="39">
        <v>461.10448781162955</v>
      </c>
      <c r="BZ188" s="39">
        <v>567.40632929205776</v>
      </c>
      <c r="CA188" s="39">
        <v>517.06973249390921</v>
      </c>
      <c r="CB188" s="39">
        <v>560.45213700910551</v>
      </c>
      <c r="CC188" s="39">
        <v>0</v>
      </c>
      <c r="CD188" s="23">
        <v>5.3469248600000014</v>
      </c>
      <c r="CE188" s="23">
        <v>5.4687686899999992</v>
      </c>
      <c r="CF188" s="23">
        <v>6.0856600800000002</v>
      </c>
      <c r="CG188" s="23">
        <v>5.4437817100000006</v>
      </c>
      <c r="CH188" s="23">
        <v>0</v>
      </c>
      <c r="CI188" s="39">
        <v>6.4905645147828679</v>
      </c>
      <c r="CJ188" s="39">
        <v>6.5210895876183566</v>
      </c>
      <c r="CK188" s="39">
        <v>7.1635592527352934</v>
      </c>
      <c r="CL188" s="39">
        <v>6.1203349009188006</v>
      </c>
      <c r="CM188" s="39">
        <v>0</v>
      </c>
      <c r="CN188" s="23">
        <v>370.33648547999996</v>
      </c>
      <c r="CO188" s="23">
        <v>465.9229727</v>
      </c>
      <c r="CP188" s="23">
        <v>429.36453571999994</v>
      </c>
      <c r="CQ188" s="23">
        <v>481.99189228999995</v>
      </c>
      <c r="CR188" s="23">
        <v>0</v>
      </c>
      <c r="CS188" s="39">
        <v>449.54677952700609</v>
      </c>
      <c r="CT188" s="39">
        <v>555.57761136651072</v>
      </c>
      <c r="CU188" s="39">
        <v>505.41408034958778</v>
      </c>
      <c r="CV188" s="39">
        <v>541.89384466380113</v>
      </c>
      <c r="CW188" s="39">
        <v>0</v>
      </c>
      <c r="CX188" s="31">
        <v>3.8327842399999996</v>
      </c>
      <c r="CY188" s="31">
        <v>4.307549400000001</v>
      </c>
      <c r="CZ188" s="31">
        <v>7.8366349900000003</v>
      </c>
      <c r="DA188" s="31">
        <v>3.90952294</v>
      </c>
      <c r="DB188" s="31">
        <v>0</v>
      </c>
      <c r="DC188" s="39">
        <v>1.6356900933665459</v>
      </c>
      <c r="DD188" s="39">
        <v>1.8158204948726091</v>
      </c>
      <c r="DE188" s="39">
        <v>3.2798869295904383</v>
      </c>
      <c r="DF188" s="39">
        <v>1.570502544191865</v>
      </c>
      <c r="DG188" s="39">
        <v>0</v>
      </c>
      <c r="DH188" s="39">
        <v>535.05531616638518</v>
      </c>
      <c r="DI188" s="39">
        <v>657.02209541314107</v>
      </c>
      <c r="DJ188" s="39">
        <v>652.51328901944976</v>
      </c>
      <c r="DK188" s="39">
        <v>690.50786318642133</v>
      </c>
      <c r="DL188" s="39">
        <v>0</v>
      </c>
      <c r="DM188" s="24">
        <v>2844.4070000000002</v>
      </c>
      <c r="DN188" s="24">
        <v>2828.7069999999999</v>
      </c>
      <c r="DO188" s="24">
        <v>2812.4960000000001</v>
      </c>
      <c r="DP188" s="24">
        <v>2798.721</v>
      </c>
      <c r="DQ188" s="24">
        <v>2780.4690000000001</v>
      </c>
      <c r="DR188" s="24">
        <v>2777.97</v>
      </c>
      <c r="DS188" s="24">
        <v>2836.5569999999998</v>
      </c>
      <c r="DT188" s="24">
        <v>2820.6015000000002</v>
      </c>
      <c r="DU188" s="24">
        <v>2805.6084999999998</v>
      </c>
      <c r="DV188" s="24">
        <v>2790.9734999999996</v>
      </c>
      <c r="DW188" s="24">
        <v>0</v>
      </c>
      <c r="DX188" s="24">
        <v>18071</v>
      </c>
      <c r="DY188" s="24">
        <v>18138</v>
      </c>
      <c r="DZ188" s="24">
        <v>108046</v>
      </c>
      <c r="EA188" s="24">
        <v>34909</v>
      </c>
      <c r="EB188" s="28">
        <v>35214</v>
      </c>
      <c r="EC188" s="28">
        <v>35385</v>
      </c>
      <c r="ED188" s="24">
        <v>17966</v>
      </c>
      <c r="EE188" s="24">
        <v>17980</v>
      </c>
      <c r="EF188" s="24">
        <v>107910</v>
      </c>
      <c r="EG188" s="24">
        <v>34728</v>
      </c>
      <c r="EH188" s="24">
        <v>34634</v>
      </c>
      <c r="EI188" s="24">
        <v>34757</v>
      </c>
      <c r="EJ188" s="24">
        <v>105</v>
      </c>
      <c r="EK188" s="24">
        <v>158</v>
      </c>
      <c r="EL188" s="24">
        <v>136</v>
      </c>
      <c r="EM188" s="24">
        <v>181</v>
      </c>
      <c r="EN188" s="24">
        <v>580</v>
      </c>
      <c r="EO188" s="24">
        <v>628</v>
      </c>
      <c r="EP188" s="24">
        <v>0</v>
      </c>
      <c r="EQ188" s="24">
        <v>0</v>
      </c>
      <c r="ER188" s="24">
        <v>0</v>
      </c>
      <c r="ES188" s="24">
        <v>0</v>
      </c>
      <c r="ET188" s="24">
        <v>0</v>
      </c>
      <c r="EU188" s="24">
        <v>0</v>
      </c>
      <c r="EV188">
        <v>51.33</v>
      </c>
      <c r="EW188">
        <v>60.06</v>
      </c>
      <c r="EX188">
        <v>67.17</v>
      </c>
      <c r="EY188">
        <v>69.48</v>
      </c>
      <c r="EZ188">
        <v>70.23</v>
      </c>
      <c r="FA188">
        <v>68.19</v>
      </c>
      <c r="FB188">
        <v>19.899999999999999</v>
      </c>
      <c r="FC188">
        <v>5.9</v>
      </c>
      <c r="FD188">
        <v>84</v>
      </c>
      <c r="FE188">
        <v>45.88</v>
      </c>
      <c r="FF188">
        <v>45.457000000000001</v>
      </c>
      <c r="FG188">
        <v>50.344000000000001</v>
      </c>
      <c r="FH188" s="22" t="s">
        <v>348</v>
      </c>
      <c r="FI188" s="43">
        <v>5353.2432677934512</v>
      </c>
      <c r="FJ188" s="43">
        <v>5819.027827190399</v>
      </c>
      <c r="FK188" s="43">
        <v>5261.7315852000002</v>
      </c>
      <c r="FL188" s="43">
        <v>5452.7579999999998</v>
      </c>
      <c r="FM188" s="43">
        <v>6204.36</v>
      </c>
      <c r="FN188" s="23">
        <v>3.3422362500000005</v>
      </c>
      <c r="FO188" s="23">
        <v>4.3183498</v>
      </c>
      <c r="FP188" s="23">
        <v>4.1828584300000005</v>
      </c>
      <c r="FQ188" s="23">
        <v>4.8984684900000008</v>
      </c>
      <c r="FR188" s="23">
        <v>153.81582979000001</v>
      </c>
      <c r="FS188" s="23">
        <v>192.25994811999996</v>
      </c>
      <c r="FT188" s="23">
        <v>297.93159184000001</v>
      </c>
      <c r="FU188" s="23">
        <v>303.76519270999995</v>
      </c>
      <c r="FV188" s="14">
        <v>157.15806604000002</v>
      </c>
      <c r="FW188" s="14">
        <v>196.57829791999995</v>
      </c>
      <c r="FX188" s="14">
        <v>302.11445027000002</v>
      </c>
      <c r="FY188" s="14">
        <v>308.66366119999998</v>
      </c>
      <c r="FZ188" s="102">
        <v>190.77219025126274</v>
      </c>
      <c r="GA188" s="102">
        <v>234.40462824143529</v>
      </c>
      <c r="GB188" s="102">
        <v>355.62531215458472</v>
      </c>
      <c r="GC188" s="102">
        <v>347.02438101393597</v>
      </c>
      <c r="GD188" s="102">
        <v>186.71509190552854</v>
      </c>
      <c r="GE188" s="102">
        <v>229.25532544353734</v>
      </c>
      <c r="GF188" s="102">
        <v>350.70158098734737</v>
      </c>
      <c r="GG188" s="102">
        <v>341.5171308599987</v>
      </c>
    </row>
    <row r="189" spans="1:189" x14ac:dyDescent="0.35">
      <c r="A189" t="e">
        <v>#REF!</v>
      </c>
      <c r="B189" s="22" t="s">
        <v>355</v>
      </c>
      <c r="C189" s="22" t="s">
        <v>343</v>
      </c>
      <c r="D189" s="22" t="s">
        <v>539</v>
      </c>
      <c r="E189" s="22" t="s">
        <v>458</v>
      </c>
      <c r="F189" s="22" t="s">
        <v>356</v>
      </c>
      <c r="G189" s="24">
        <v>60031.173807719599</v>
      </c>
      <c r="H189" s="24">
        <v>64410.122847350802</v>
      </c>
      <c r="I189" s="24">
        <v>61371.755326235099</v>
      </c>
      <c r="J189" s="24">
        <v>69673.747131869997</v>
      </c>
      <c r="K189" s="24">
        <v>72793.457588436708</v>
      </c>
      <c r="L189" s="24">
        <v>58199.1508117146</v>
      </c>
      <c r="M189" s="24">
        <v>59040.830813234599</v>
      </c>
      <c r="N189" s="24">
        <v>58643.542627101604</v>
      </c>
      <c r="O189" s="24">
        <v>60073.780097180199</v>
      </c>
      <c r="P189" s="24">
        <v>57251.844490049101</v>
      </c>
      <c r="Q189" s="43">
        <v>74822.149756546554</v>
      </c>
      <c r="R189" s="43">
        <v>75904.232677731445</v>
      </c>
      <c r="S189" s="43">
        <v>75393.469964792224</v>
      </c>
      <c r="T189" s="43">
        <v>77232.215731373144</v>
      </c>
      <c r="U189" s="43">
        <v>73604.271239825786</v>
      </c>
      <c r="V189" s="23">
        <v>6360.0531008725839</v>
      </c>
      <c r="W189" s="23">
        <v>6837.7683213677892</v>
      </c>
      <c r="X189" s="23">
        <v>6542.8645398436047</v>
      </c>
      <c r="Y189" s="23">
        <v>7489.7189471388829</v>
      </c>
      <c r="Z189" s="23">
        <v>7888.2637106321199</v>
      </c>
      <c r="AA189" s="23">
        <v>6165.9578867104838</v>
      </c>
      <c r="AB189" s="23">
        <v>6267.7651393204142</v>
      </c>
      <c r="AC189" s="23">
        <v>6252.0088191391224</v>
      </c>
      <c r="AD189" s="23">
        <v>6457.7512699083363</v>
      </c>
      <c r="AE189" s="23">
        <v>6204.0966622438327</v>
      </c>
      <c r="AF189" s="39">
        <v>7927.0954637219274</v>
      </c>
      <c r="AG189" s="39">
        <v>8057.9811793181334</v>
      </c>
      <c r="AH189" s="39">
        <v>8037.7244963292223</v>
      </c>
      <c r="AI189" s="39">
        <v>8302.2316626371266</v>
      </c>
      <c r="AJ189" s="39">
        <v>7976.1275395286621</v>
      </c>
      <c r="AK189" s="23">
        <v>3317.9329196999997</v>
      </c>
      <c r="AL189" s="23">
        <v>3775.2644347100008</v>
      </c>
      <c r="AM189" s="23">
        <v>3931.4786651700001</v>
      </c>
      <c r="AN189" s="23">
        <v>4478.0243240899999</v>
      </c>
      <c r="AO189" s="23">
        <v>0</v>
      </c>
      <c r="AP189" s="39">
        <v>4027.5968402209278</v>
      </c>
      <c r="AQ189" s="39">
        <v>4501.7149181515833</v>
      </c>
      <c r="AR189" s="39">
        <v>4627.8267268601621</v>
      </c>
      <c r="AS189" s="39">
        <v>5034.5531870879049</v>
      </c>
      <c r="AT189" s="39">
        <v>0</v>
      </c>
      <c r="AU189" s="23">
        <v>5.5269947100000012</v>
      </c>
      <c r="AV189" s="23">
        <v>5.86133814</v>
      </c>
      <c r="AW189" s="23">
        <v>6.4060721399999991</v>
      </c>
      <c r="AX189" s="23">
        <v>6.5654997799999979</v>
      </c>
      <c r="AY189" s="23">
        <v>0</v>
      </c>
      <c r="AZ189" s="23">
        <v>342.21109009000003</v>
      </c>
      <c r="BA189" s="23">
        <v>390.24972534</v>
      </c>
      <c r="BB189" s="23">
        <v>408.09472656000008</v>
      </c>
      <c r="BC189" s="23">
        <v>467.52413939999985</v>
      </c>
      <c r="BD189" s="23">
        <v>0</v>
      </c>
      <c r="BE189" s="39">
        <v>415.40571750307276</v>
      </c>
      <c r="BF189" s="39">
        <v>465.34303510386684</v>
      </c>
      <c r="BG189" s="39">
        <v>480.37693791819009</v>
      </c>
      <c r="BH189" s="39">
        <v>525.62803944463178</v>
      </c>
      <c r="BI189" s="39">
        <v>0</v>
      </c>
      <c r="BJ189" s="23">
        <v>241.47359313999999</v>
      </c>
      <c r="BK189" s="23">
        <v>274.66171953000003</v>
      </c>
      <c r="BL189" s="23">
        <v>289.27419282</v>
      </c>
      <c r="BM189" s="23">
        <v>347.03246575000003</v>
      </c>
      <c r="BN189" s="23">
        <v>0</v>
      </c>
      <c r="BO189" s="39">
        <v>293.12174304458046</v>
      </c>
      <c r="BP189" s="39">
        <v>327.51315348545796</v>
      </c>
      <c r="BQ189" s="39">
        <v>340.51077341034204</v>
      </c>
      <c r="BR189" s="39">
        <v>390.16166059341003</v>
      </c>
      <c r="BS189" s="39">
        <v>0</v>
      </c>
      <c r="BT189" s="23">
        <v>100.02986985</v>
      </c>
      <c r="BU189" s="23">
        <v>115.04327177000002</v>
      </c>
      <c r="BV189" s="23">
        <v>117.60075858</v>
      </c>
      <c r="BW189" s="23">
        <v>119.52327258999999</v>
      </c>
      <c r="BX189" s="23">
        <v>0</v>
      </c>
      <c r="BY189" s="39">
        <v>121.42499486457315</v>
      </c>
      <c r="BZ189" s="39">
        <v>137.18032781980691</v>
      </c>
      <c r="CA189" s="39">
        <v>138.43034135656956</v>
      </c>
      <c r="CB189" s="39">
        <v>134.37762490748517</v>
      </c>
      <c r="CC189" s="39">
        <v>0</v>
      </c>
      <c r="CD189" s="23">
        <v>0.70764384999999996</v>
      </c>
      <c r="CE189" s="23">
        <v>0.54472787</v>
      </c>
      <c r="CF189" s="23">
        <v>1.2197750299999999</v>
      </c>
      <c r="CG189" s="23">
        <v>0.96838415999999994</v>
      </c>
      <c r="CH189" s="23">
        <v>0</v>
      </c>
      <c r="CI189" s="39">
        <v>0.85899992653241231</v>
      </c>
      <c r="CJ189" s="39">
        <v>0.64954644134757256</v>
      </c>
      <c r="CK189" s="39">
        <v>1.4358229982526347</v>
      </c>
      <c r="CL189" s="39">
        <v>1.0887349434047999</v>
      </c>
      <c r="CM189" s="39">
        <v>0</v>
      </c>
      <c r="CN189" s="23">
        <v>87.077651050000014</v>
      </c>
      <c r="CO189" s="23">
        <v>100.25527491</v>
      </c>
      <c r="CP189" s="23">
        <v>101.06949032</v>
      </c>
      <c r="CQ189" s="23">
        <v>102.51399823</v>
      </c>
      <c r="CR189" s="23">
        <v>0</v>
      </c>
      <c r="CS189" s="39">
        <v>105.70246014936052</v>
      </c>
      <c r="CT189" s="39">
        <v>119.54676936965438</v>
      </c>
      <c r="CU189" s="39">
        <v>118.97103568608718</v>
      </c>
      <c r="CV189" s="39">
        <v>115.25443793002439</v>
      </c>
      <c r="CW189" s="39">
        <v>0</v>
      </c>
      <c r="CX189" s="31">
        <v>83.937878620000021</v>
      </c>
      <c r="CY189" s="31">
        <v>83.894364780000004</v>
      </c>
      <c r="CZ189" s="31">
        <v>0</v>
      </c>
      <c r="DA189" s="31">
        <v>110.73175246999999</v>
      </c>
      <c r="DB189" s="31">
        <v>0</v>
      </c>
      <c r="DC189" s="39">
        <v>10.499640938319869</v>
      </c>
      <c r="DD189" s="39">
        <v>10.327106964802519</v>
      </c>
      <c r="DE189" s="39">
        <v>0</v>
      </c>
      <c r="DF189" s="39">
        <v>12.959382824971588</v>
      </c>
      <c r="DG189" s="39">
        <v>0</v>
      </c>
      <c r="DH189" s="39">
        <v>425.90535844139265</v>
      </c>
      <c r="DI189" s="39">
        <v>475.67014206866935</v>
      </c>
      <c r="DJ189" s="39">
        <v>480.37693791819009</v>
      </c>
      <c r="DK189" s="39">
        <v>538.58742226960339</v>
      </c>
      <c r="DL189" s="39">
        <v>0</v>
      </c>
      <c r="DM189" s="24">
        <v>9704.2489999999998</v>
      </c>
      <c r="DN189" s="24">
        <v>9686.8979999999992</v>
      </c>
      <c r="DO189" s="24">
        <v>9661.0439999999999</v>
      </c>
      <c r="DP189" s="24">
        <v>9606.4369999999999</v>
      </c>
      <c r="DQ189" s="24">
        <v>9534.9539999999997</v>
      </c>
      <c r="DR189" s="24">
        <v>9498.2379999999994</v>
      </c>
      <c r="DS189" s="24">
        <v>9695.5735000000004</v>
      </c>
      <c r="DT189" s="24">
        <v>9673.9709999999995</v>
      </c>
      <c r="DU189" s="24">
        <v>9633.7404999999999</v>
      </c>
      <c r="DV189" s="24">
        <v>9578.1674999999996</v>
      </c>
      <c r="DW189" s="24">
        <v>0</v>
      </c>
      <c r="DX189" s="24">
        <v>2409</v>
      </c>
      <c r="DY189" s="24">
        <v>2856</v>
      </c>
      <c r="DZ189" s="24">
        <v>3043</v>
      </c>
      <c r="EA189" s="24">
        <v>2843</v>
      </c>
      <c r="EB189" s="28">
        <v>20354</v>
      </c>
      <c r="EC189" s="28">
        <v>31946</v>
      </c>
      <c r="ED189" s="24">
        <v>2225</v>
      </c>
      <c r="EE189" s="24">
        <v>2725</v>
      </c>
      <c r="EF189" s="24">
        <v>2900</v>
      </c>
      <c r="EG189" s="24">
        <v>2729</v>
      </c>
      <c r="EH189" s="24">
        <v>19715</v>
      </c>
      <c r="EI189" s="24">
        <v>31602</v>
      </c>
      <c r="EJ189" s="24">
        <v>184</v>
      </c>
      <c r="EK189" s="24">
        <v>131</v>
      </c>
      <c r="EL189" s="24">
        <v>143</v>
      </c>
      <c r="EM189" s="24">
        <v>114</v>
      </c>
      <c r="EN189" s="24">
        <v>639</v>
      </c>
      <c r="EO189" s="24">
        <v>344</v>
      </c>
      <c r="EP189" s="24">
        <v>0</v>
      </c>
      <c r="EQ189" s="24">
        <v>0</v>
      </c>
      <c r="ER189" s="24">
        <v>0</v>
      </c>
      <c r="ES189" s="24">
        <v>0</v>
      </c>
      <c r="ET189" s="24">
        <v>0</v>
      </c>
      <c r="EU189" s="24">
        <v>0</v>
      </c>
      <c r="EV189">
        <v>59.21</v>
      </c>
      <c r="EW189">
        <v>70.069999999999993</v>
      </c>
      <c r="EX189">
        <v>75.650000000000006</v>
      </c>
      <c r="EY189">
        <v>78.11</v>
      </c>
      <c r="EZ189">
        <v>81.069999999999993</v>
      </c>
      <c r="FA189">
        <v>78.569999999999993</v>
      </c>
      <c r="FB189">
        <v>16.5</v>
      </c>
      <c r="FC189">
        <v>1.2</v>
      </c>
      <c r="FD189">
        <v>95</v>
      </c>
      <c r="FE189">
        <v>96.86</v>
      </c>
      <c r="FF189">
        <v>44.343000000000004</v>
      </c>
      <c r="FG189">
        <v>107.065</v>
      </c>
      <c r="FH189" s="22" t="s">
        <v>356</v>
      </c>
      <c r="FI189" s="43">
        <v>6955.5745860445522</v>
      </c>
      <c r="FJ189" s="43">
        <v>7595.7391924595986</v>
      </c>
      <c r="FK189" s="43">
        <v>7545.3466355999999</v>
      </c>
      <c r="FL189" s="43">
        <v>7914.9312</v>
      </c>
      <c r="FM189" s="43">
        <v>7505.61</v>
      </c>
      <c r="FN189" s="23"/>
      <c r="FO189" s="23"/>
      <c r="FP189" s="23"/>
      <c r="FQ189" s="23"/>
      <c r="FR189" s="23">
        <v>2341.2249705499999</v>
      </c>
      <c r="FS189" s="23">
        <v>2657.0695095099995</v>
      </c>
      <c r="FT189" s="23">
        <v>2786.7925069700004</v>
      </c>
      <c r="FU189" s="23">
        <v>3323.9350848900003</v>
      </c>
      <c r="FV189" s="14">
        <v>2341.2249705499999</v>
      </c>
      <c r="FW189" s="14">
        <v>2657.0695095099995</v>
      </c>
      <c r="FX189" s="14">
        <v>2786.7925069700004</v>
      </c>
      <c r="FY189" s="14">
        <v>3323.9350848900003</v>
      </c>
      <c r="FZ189" s="102">
        <v>2841.9834040786186</v>
      </c>
      <c r="GA189" s="102">
        <v>3168.3527488970967</v>
      </c>
      <c r="GB189" s="102">
        <v>3280.3924284838349</v>
      </c>
      <c r="GC189" s="102">
        <v>3737.0337372401295</v>
      </c>
      <c r="GD189" s="102">
        <v>2841.9834040786186</v>
      </c>
      <c r="GE189" s="102">
        <v>3168.3527488970967</v>
      </c>
      <c r="GF189" s="102">
        <v>3280.3924284838349</v>
      </c>
      <c r="GG189" s="102">
        <v>3737.0337372401295</v>
      </c>
    </row>
    <row r="190" spans="1:189" x14ac:dyDescent="0.35">
      <c r="A190" t="e">
        <v>#REF!</v>
      </c>
      <c r="B190" s="22" t="s">
        <v>431</v>
      </c>
      <c r="C190" s="22" t="s">
        <v>343</v>
      </c>
      <c r="D190" s="22" t="s">
        <v>539</v>
      </c>
      <c r="E190" s="22" t="s">
        <v>458</v>
      </c>
      <c r="F190" s="22" t="s">
        <v>432</v>
      </c>
      <c r="G190" s="24">
        <v>50640.662859498705</v>
      </c>
      <c r="H190" s="24">
        <v>51514.2429386734</v>
      </c>
      <c r="I190" s="24">
        <v>53356.484591437795</v>
      </c>
      <c r="J190" s="24">
        <v>63101.069561219301</v>
      </c>
      <c r="K190" s="24">
        <v>63563.401043504404</v>
      </c>
      <c r="L190" s="24">
        <v>43721.754402168699</v>
      </c>
      <c r="M190" s="24">
        <v>45615.664899159303</v>
      </c>
      <c r="N190" s="24">
        <v>45203.655774198305</v>
      </c>
      <c r="O190" s="24">
        <v>48696.066612490402</v>
      </c>
      <c r="P190" s="24">
        <v>49937.7946755132</v>
      </c>
      <c r="Q190" s="43">
        <v>56209.68020790333</v>
      </c>
      <c r="R190" s="43">
        <v>58644.534546066679</v>
      </c>
      <c r="S190" s="43">
        <v>58114.846259915772</v>
      </c>
      <c r="T190" s="43">
        <v>62604.768932489882</v>
      </c>
      <c r="U190" s="43">
        <v>64201.162725055277</v>
      </c>
      <c r="V190" s="23">
        <v>7252.4036676716487</v>
      </c>
      <c r="W190" s="23">
        <v>7417.2066083686786</v>
      </c>
      <c r="X190" s="23">
        <v>7733.8034689376327</v>
      </c>
      <c r="Y190" s="23">
        <v>9232.9616060485459</v>
      </c>
      <c r="Z190" s="23">
        <v>9537.682866731282</v>
      </c>
      <c r="AA190" s="23">
        <v>6261.5257004648565</v>
      </c>
      <c r="AB190" s="23">
        <v>6567.9080548259717</v>
      </c>
      <c r="AC190" s="23">
        <v>6552.0843907182361</v>
      </c>
      <c r="AD190" s="23">
        <v>7125.2185822699066</v>
      </c>
      <c r="AE190" s="23">
        <v>7493.1618016002767</v>
      </c>
      <c r="AF190" s="39">
        <v>8049.9596150523985</v>
      </c>
      <c r="AG190" s="39">
        <v>8443.8517265530427</v>
      </c>
      <c r="AH190" s="39">
        <v>8423.5084646831801</v>
      </c>
      <c r="AI190" s="39">
        <v>9160.3427949573706</v>
      </c>
      <c r="AJ190" s="39">
        <v>9633.3789522667557</v>
      </c>
      <c r="AK190" s="23">
        <v>4320.4985570300005</v>
      </c>
      <c r="AL190" s="23">
        <v>4463.9792574000003</v>
      </c>
      <c r="AM190" s="23">
        <v>4642.2389309000009</v>
      </c>
      <c r="AN190" s="23">
        <v>6316.1055938900008</v>
      </c>
      <c r="AO190" s="23">
        <v>0</v>
      </c>
      <c r="AP190" s="39">
        <v>5244.5985972635308</v>
      </c>
      <c r="AQ190" s="39">
        <v>5322.9548194285517</v>
      </c>
      <c r="AR190" s="39">
        <v>5464.4776753381693</v>
      </c>
      <c r="AS190" s="39">
        <v>7101.0711970986495</v>
      </c>
      <c r="AT190" s="39">
        <v>0</v>
      </c>
      <c r="AU190" s="23">
        <v>8.5316810599999986</v>
      </c>
      <c r="AV190" s="23">
        <v>8.6655273399999988</v>
      </c>
      <c r="AW190" s="23">
        <v>8.7004213300000011</v>
      </c>
      <c r="AX190" s="23">
        <v>10.012524600000001</v>
      </c>
      <c r="AY190" s="23">
        <v>0</v>
      </c>
      <c r="AZ190" s="23">
        <v>617.08679199000005</v>
      </c>
      <c r="BA190" s="23">
        <v>641.02966308999999</v>
      </c>
      <c r="BB190" s="23">
        <v>670.19439696999996</v>
      </c>
      <c r="BC190" s="23">
        <v>919.16790771000001</v>
      </c>
      <c r="BD190" s="23">
        <v>0</v>
      </c>
      <c r="BE190" s="39">
        <v>749.07385824596952</v>
      </c>
      <c r="BF190" s="39">
        <v>764.37898515885161</v>
      </c>
      <c r="BG190" s="39">
        <v>788.90000598682684</v>
      </c>
      <c r="BH190" s="39">
        <v>1033.4020952801989</v>
      </c>
      <c r="BI190" s="39">
        <v>0</v>
      </c>
      <c r="BJ190" s="23">
        <v>366.35212616999996</v>
      </c>
      <c r="BK190" s="23">
        <v>374.04771452</v>
      </c>
      <c r="BL190" s="23">
        <v>408.44365486000004</v>
      </c>
      <c r="BM190" s="23">
        <v>574.70704436000005</v>
      </c>
      <c r="BN190" s="23">
        <v>0</v>
      </c>
      <c r="BO190" s="39">
        <v>444.71021611368917</v>
      </c>
      <c r="BP190" s="39">
        <v>446.02337284607586</v>
      </c>
      <c r="BQ190" s="39">
        <v>480.7876688034429</v>
      </c>
      <c r="BR190" s="39">
        <v>646.13163583306084</v>
      </c>
      <c r="BS190" s="39">
        <v>0</v>
      </c>
      <c r="BT190" s="23">
        <v>246.51090083999998</v>
      </c>
      <c r="BU190" s="23">
        <v>256.46750445999999</v>
      </c>
      <c r="BV190" s="23">
        <v>256.61965169999996</v>
      </c>
      <c r="BW190" s="23">
        <v>343.16194568000003</v>
      </c>
      <c r="BX190" s="23">
        <v>0</v>
      </c>
      <c r="BY190" s="39">
        <v>299.23646720168455</v>
      </c>
      <c r="BZ190" s="39">
        <v>305.81793959483969</v>
      </c>
      <c r="CA190" s="39">
        <v>302.07242208789995</v>
      </c>
      <c r="CB190" s="39">
        <v>385.81011228911041</v>
      </c>
      <c r="CC190" s="39">
        <v>0</v>
      </c>
      <c r="CD190" s="23">
        <v>4.2237591200000013</v>
      </c>
      <c r="CE190" s="23">
        <v>10.514443259999998</v>
      </c>
      <c r="CF190" s="23">
        <v>5.1310931899999996</v>
      </c>
      <c r="CG190" s="23">
        <v>1.2989325300000001</v>
      </c>
      <c r="CH190" s="23">
        <v>0</v>
      </c>
      <c r="CI190" s="39">
        <v>5.1271678172156907</v>
      </c>
      <c r="CJ190" s="39">
        <v>12.537671704375928</v>
      </c>
      <c r="CK190" s="39">
        <v>6.0399183678809001</v>
      </c>
      <c r="CL190" s="39">
        <v>1.4603638648284001</v>
      </c>
      <c r="CM190" s="39">
        <v>0</v>
      </c>
      <c r="CN190" s="23">
        <v>236.41166086999996</v>
      </c>
      <c r="CO190" s="23">
        <v>237.59102592999997</v>
      </c>
      <c r="CP190" s="23">
        <v>241.55550550000004</v>
      </c>
      <c r="CQ190" s="23">
        <v>328.70428268000006</v>
      </c>
      <c r="CR190" s="23">
        <v>0</v>
      </c>
      <c r="CS190" s="39">
        <v>286.97712743315094</v>
      </c>
      <c r="CT190" s="39">
        <v>283.30917856093964</v>
      </c>
      <c r="CU190" s="39">
        <v>284.3400968385464</v>
      </c>
      <c r="CV190" s="39">
        <v>369.55565093147044</v>
      </c>
      <c r="CW190" s="39">
        <v>0</v>
      </c>
      <c r="CX190" s="31">
        <v>161.46412293</v>
      </c>
      <c r="CY190" s="31">
        <v>0</v>
      </c>
      <c r="CZ190" s="31">
        <v>0</v>
      </c>
      <c r="DA190" s="31">
        <v>0</v>
      </c>
      <c r="DB190" s="31">
        <v>0</v>
      </c>
      <c r="DC190" s="39">
        <v>26.310080274429652</v>
      </c>
      <c r="DD190" s="39">
        <v>0</v>
      </c>
      <c r="DE190" s="39">
        <v>0</v>
      </c>
      <c r="DF190" s="39">
        <v>0</v>
      </c>
      <c r="DG190" s="39">
        <v>0</v>
      </c>
      <c r="DH190" s="39">
        <v>775.38393852039917</v>
      </c>
      <c r="DI190" s="39">
        <v>764.37898515885161</v>
      </c>
      <c r="DJ190" s="39">
        <v>788.90000598682684</v>
      </c>
      <c r="DK190" s="39">
        <v>1033.4020952801989</v>
      </c>
      <c r="DL190" s="39">
        <v>0</v>
      </c>
      <c r="DM190" s="24">
        <v>7449.5879999999997</v>
      </c>
      <c r="DN190" s="24">
        <v>7418.0479999999998</v>
      </c>
      <c r="DO190" s="24">
        <v>7384.0630000000001</v>
      </c>
      <c r="DP190" s="24">
        <v>7331.9459999999999</v>
      </c>
      <c r="DQ190" s="24">
        <v>7221.366</v>
      </c>
      <c r="DR190" s="24">
        <v>7149.076</v>
      </c>
      <c r="DS190" s="24">
        <v>7001.4440000000004</v>
      </c>
      <c r="DT190" s="24">
        <v>6963.7640000000001</v>
      </c>
      <c r="DU190" s="24">
        <v>6926.7049999999999</v>
      </c>
      <c r="DV190" s="24">
        <v>6871.5470000000005</v>
      </c>
      <c r="DW190" s="24">
        <v>0</v>
      </c>
      <c r="DX190" s="24">
        <v>31163</v>
      </c>
      <c r="DY190" s="24">
        <v>26701</v>
      </c>
      <c r="DZ190" s="24">
        <v>26387</v>
      </c>
      <c r="EA190" s="24">
        <v>25867</v>
      </c>
      <c r="EB190" s="28">
        <v>26712</v>
      </c>
      <c r="EC190" s="28">
        <v>31067</v>
      </c>
      <c r="ED190" s="24">
        <v>30944</v>
      </c>
      <c r="EE190" s="24">
        <v>26427</v>
      </c>
      <c r="EF190" s="24">
        <v>26085</v>
      </c>
      <c r="EG190" s="24">
        <v>25644</v>
      </c>
      <c r="EH190" s="24">
        <v>26521</v>
      </c>
      <c r="EI190" s="24">
        <v>30866</v>
      </c>
      <c r="EJ190" s="24">
        <v>219</v>
      </c>
      <c r="EK190" s="24">
        <v>274</v>
      </c>
      <c r="EL190" s="24">
        <v>302</v>
      </c>
      <c r="EM190" s="24">
        <v>223</v>
      </c>
      <c r="EN190" s="24">
        <v>191</v>
      </c>
      <c r="EO190" s="24">
        <v>201</v>
      </c>
      <c r="EP190" s="24">
        <v>0</v>
      </c>
      <c r="EQ190" s="24">
        <v>0</v>
      </c>
      <c r="ER190" s="24">
        <v>0</v>
      </c>
      <c r="ES190" s="24">
        <v>0</v>
      </c>
      <c r="ET190" s="24">
        <v>0</v>
      </c>
      <c r="EU190" s="24">
        <v>0</v>
      </c>
      <c r="EV190">
        <v>62.86</v>
      </c>
      <c r="EW190">
        <v>63.37</v>
      </c>
      <c r="EX190">
        <v>71.87</v>
      </c>
      <c r="EY190">
        <v>73.3</v>
      </c>
      <c r="EZ190">
        <v>77.03</v>
      </c>
      <c r="FA190">
        <v>71.67</v>
      </c>
      <c r="FB190">
        <v>8.5</v>
      </c>
      <c r="FC190">
        <v>0.6</v>
      </c>
      <c r="FD190">
        <v>68</v>
      </c>
      <c r="FE190">
        <v>53.46</v>
      </c>
      <c r="FF190">
        <v>36.783999999999999</v>
      </c>
      <c r="FG190">
        <v>71.906000000000006</v>
      </c>
      <c r="FH190" s="22" t="s">
        <v>432</v>
      </c>
      <c r="FI190" s="43">
        <v>7781.0179924163313</v>
      </c>
      <c r="FJ190" s="43">
        <v>8394.6630949631981</v>
      </c>
      <c r="FK190" s="43">
        <v>8757.7814304000003</v>
      </c>
      <c r="FL190" s="43">
        <v>9522.6515999999992</v>
      </c>
      <c r="FM190" s="43">
        <v>9670.89</v>
      </c>
      <c r="FN190" s="23">
        <v>27.553453900000001</v>
      </c>
      <c r="FO190" s="23">
        <v>71.864431480000007</v>
      </c>
      <c r="FP190" s="23">
        <v>34.338795820000001</v>
      </c>
      <c r="FQ190" s="23">
        <v>8.9256759199999998</v>
      </c>
      <c r="FR190" s="23">
        <v>2564.99389569</v>
      </c>
      <c r="FS190" s="23">
        <v>2604.7800086699999</v>
      </c>
      <c r="FT190" s="23">
        <v>2829.1687063099998</v>
      </c>
      <c r="FU190" s="23">
        <v>3949.1264665800009</v>
      </c>
      <c r="FV190" s="14">
        <v>2592.5473495900001</v>
      </c>
      <c r="FW190" s="14">
        <v>2676.6444401499998</v>
      </c>
      <c r="FX190" s="14">
        <v>2863.5075021299999</v>
      </c>
      <c r="FY190" s="14">
        <v>3958.0521425000006</v>
      </c>
      <c r="FZ190" s="102">
        <v>3147.0604638613204</v>
      </c>
      <c r="GA190" s="102">
        <v>3191.6943608047777</v>
      </c>
      <c r="GB190" s="102">
        <v>3370.6952725759679</v>
      </c>
      <c r="GC190" s="102">
        <v>4449.9588627699004</v>
      </c>
      <c r="GD190" s="102">
        <v>3113.6136743840793</v>
      </c>
      <c r="GE190" s="102">
        <v>3106.0015069999954</v>
      </c>
      <c r="GF190" s="102">
        <v>3330.2743494073261</v>
      </c>
      <c r="GG190" s="102">
        <v>4439.923903846563</v>
      </c>
    </row>
    <row r="191" spans="1:189" x14ac:dyDescent="0.35">
      <c r="A191" t="e">
        <v>#REF!</v>
      </c>
      <c r="B191" s="22" t="s">
        <v>451</v>
      </c>
      <c r="C191" s="22" t="s">
        <v>343</v>
      </c>
      <c r="D191" s="22" t="s">
        <v>536</v>
      </c>
      <c r="E191" s="22" t="s">
        <v>458</v>
      </c>
      <c r="F191" s="22" t="s">
        <v>452</v>
      </c>
      <c r="G191" s="24">
        <v>0</v>
      </c>
      <c r="H191" s="24">
        <v>0</v>
      </c>
      <c r="I191" s="24">
        <v>0</v>
      </c>
      <c r="J191" s="24">
        <v>0</v>
      </c>
      <c r="K191" s="24">
        <v>0</v>
      </c>
      <c r="L191" s="24">
        <v>0</v>
      </c>
      <c r="M191" s="24">
        <v>0</v>
      </c>
      <c r="N191" s="24">
        <v>0</v>
      </c>
      <c r="O191" s="24">
        <v>0</v>
      </c>
      <c r="P191" s="24">
        <v>0</v>
      </c>
      <c r="Q191" s="43">
        <v>0</v>
      </c>
      <c r="R191" s="43">
        <v>0</v>
      </c>
      <c r="S191" s="43">
        <v>0</v>
      </c>
      <c r="T191" s="43">
        <v>0</v>
      </c>
      <c r="U191" s="43">
        <v>0</v>
      </c>
      <c r="V191" s="23">
        <v>0</v>
      </c>
      <c r="W191" s="23">
        <v>0</v>
      </c>
      <c r="X191" s="23">
        <v>0</v>
      </c>
      <c r="Y191" s="23">
        <v>0</v>
      </c>
      <c r="Z191" s="23">
        <v>0</v>
      </c>
      <c r="AA191" s="23">
        <v>0</v>
      </c>
      <c r="AB191" s="23">
        <v>0</v>
      </c>
      <c r="AC191" s="23">
        <v>0</v>
      </c>
      <c r="AD191" s="23">
        <v>0</v>
      </c>
      <c r="AE191" s="23">
        <v>0</v>
      </c>
      <c r="AF191" s="39">
        <v>0</v>
      </c>
      <c r="AG191" s="39">
        <v>0</v>
      </c>
      <c r="AH191" s="39">
        <v>0</v>
      </c>
      <c r="AI191" s="39">
        <v>0</v>
      </c>
      <c r="AJ191" s="39">
        <v>0</v>
      </c>
      <c r="AK191" s="23">
        <v>4930.8053892199987</v>
      </c>
      <c r="AL191" s="23">
        <v>3282.0718937599995</v>
      </c>
      <c r="AM191" s="23">
        <v>4352.153481280001</v>
      </c>
      <c r="AN191" s="23">
        <v>4514.7533843199999</v>
      </c>
      <c r="AO191" s="23">
        <v>0</v>
      </c>
      <c r="AP191" s="39">
        <v>5985.4423479912984</v>
      </c>
      <c r="AQ191" s="39">
        <v>3913.6204263583868</v>
      </c>
      <c r="AR191" s="39">
        <v>5123.011954382353</v>
      </c>
      <c r="AS191" s="39">
        <v>5075.8469349232892</v>
      </c>
      <c r="AT191" s="39">
        <v>0</v>
      </c>
      <c r="AU191" s="23">
        <v>2.4169132699999998</v>
      </c>
      <c r="AV191" s="23">
        <v>2.1856372400000001</v>
      </c>
      <c r="AW191" s="23">
        <v>4.0865755100000003</v>
      </c>
      <c r="AX191" s="23">
        <v>4.0377554900000003</v>
      </c>
      <c r="AY191" s="23">
        <v>0</v>
      </c>
      <c r="AZ191" s="23">
        <v>165.32095336999998</v>
      </c>
      <c r="BA191" s="23">
        <v>113.28550720000003</v>
      </c>
      <c r="BB191" s="23">
        <v>152.75830077999998</v>
      </c>
      <c r="BC191" s="23">
        <v>160.09840392999999</v>
      </c>
      <c r="BD191" s="23">
        <v>0</v>
      </c>
      <c r="BE191" s="39">
        <v>200.68101602112188</v>
      </c>
      <c r="BF191" s="39">
        <v>135.08432762585625</v>
      </c>
      <c r="BG191" s="39">
        <v>179.81502821378248</v>
      </c>
      <c r="BH191" s="39">
        <v>179.99543357042037</v>
      </c>
      <c r="BI191" s="39">
        <v>0</v>
      </c>
      <c r="BJ191" s="23">
        <v>85.203299810000004</v>
      </c>
      <c r="BK191" s="23">
        <v>42.074622639999994</v>
      </c>
      <c r="BL191" s="23">
        <v>56.961202579999998</v>
      </c>
      <c r="BM191" s="23">
        <v>53.67238854</v>
      </c>
      <c r="BN191" s="23">
        <v>0</v>
      </c>
      <c r="BO191" s="39">
        <v>103.42720886659173</v>
      </c>
      <c r="BP191" s="39">
        <v>50.170778680470313</v>
      </c>
      <c r="BQ191" s="39">
        <v>67.050236855964584</v>
      </c>
      <c r="BR191" s="39">
        <v>60.342792987751196</v>
      </c>
      <c r="BS191" s="39">
        <v>0</v>
      </c>
      <c r="BT191" s="23">
        <v>80.044178570000014</v>
      </c>
      <c r="BU191" s="23">
        <v>71.081003579999987</v>
      </c>
      <c r="BV191" s="23">
        <v>95.625017489999991</v>
      </c>
      <c r="BW191" s="23">
        <v>105.66655532</v>
      </c>
      <c r="BX191" s="23">
        <v>0</v>
      </c>
      <c r="BY191" s="39">
        <v>97.164616792723223</v>
      </c>
      <c r="BZ191" s="39">
        <v>84.758675782098422</v>
      </c>
      <c r="CA191" s="39">
        <v>112.56223151284908</v>
      </c>
      <c r="CB191" s="39">
        <v>118.7987948151696</v>
      </c>
      <c r="CC191" s="39">
        <v>0</v>
      </c>
      <c r="CD191" s="23">
        <v>7.3480930000000014E-2</v>
      </c>
      <c r="CE191" s="23">
        <v>0.12988448999999996</v>
      </c>
      <c r="CF191" s="23">
        <v>0.17208923000000004</v>
      </c>
      <c r="CG191" s="23">
        <v>0.75945027000000009</v>
      </c>
      <c r="CH191" s="23">
        <v>0</v>
      </c>
      <c r="CI191" s="39">
        <v>8.9197572297891589E-2</v>
      </c>
      <c r="CJ191" s="39">
        <v>0.15487734869476083</v>
      </c>
      <c r="CK191" s="39">
        <v>0.20256987404110685</v>
      </c>
      <c r="CL191" s="39">
        <v>0.85383474955560001</v>
      </c>
      <c r="CM191" s="39">
        <v>0</v>
      </c>
      <c r="CN191" s="23">
        <v>61.007142910000013</v>
      </c>
      <c r="CO191" s="23">
        <v>38.654735849999994</v>
      </c>
      <c r="CP191" s="23">
        <v>44.227921230000007</v>
      </c>
      <c r="CQ191" s="23">
        <v>44.915984249999994</v>
      </c>
      <c r="CR191" s="23">
        <v>0</v>
      </c>
      <c r="CS191" s="39">
        <v>74.055799789176987</v>
      </c>
      <c r="CT191" s="39">
        <v>46.092824500787763</v>
      </c>
      <c r="CU191" s="39">
        <v>52.061621942646234</v>
      </c>
      <c r="CV191" s="39">
        <v>50.498142772589993</v>
      </c>
      <c r="CW191" s="39">
        <v>0</v>
      </c>
      <c r="CX191" s="31" t="e">
        <v>#N/A</v>
      </c>
      <c r="CY191" s="31" t="e">
        <v>#N/A</v>
      </c>
      <c r="CZ191" s="31" t="e">
        <v>#N/A</v>
      </c>
      <c r="DA191" s="31" t="e">
        <v>#N/A</v>
      </c>
      <c r="DB191" s="31" t="e">
        <v>#N/A</v>
      </c>
      <c r="DC191" s="39">
        <v>0</v>
      </c>
      <c r="DD191" s="39">
        <v>0</v>
      </c>
      <c r="DE191" s="39">
        <v>0</v>
      </c>
      <c r="DF191" s="39">
        <v>0</v>
      </c>
      <c r="DG191" s="39">
        <v>0</v>
      </c>
      <c r="DH191" s="39">
        <v>200.68101602112188</v>
      </c>
      <c r="DI191" s="39">
        <v>135.08432762585625</v>
      </c>
      <c r="DJ191" s="39">
        <v>179.81502821378248</v>
      </c>
      <c r="DK191" s="39">
        <v>179.99543357042037</v>
      </c>
      <c r="DL191" s="39">
        <v>0</v>
      </c>
      <c r="DM191" s="24">
        <v>30336.77</v>
      </c>
      <c r="DN191" s="24">
        <v>29314.535</v>
      </c>
      <c r="DO191" s="24">
        <v>28628.831999999999</v>
      </c>
      <c r="DP191" s="24">
        <v>28352.075000000001</v>
      </c>
      <c r="DQ191" s="24">
        <v>28301.696</v>
      </c>
      <c r="DR191" s="24">
        <v>28838.499</v>
      </c>
      <c r="DS191" s="24">
        <v>29825.652500000004</v>
      </c>
      <c r="DT191" s="24">
        <v>28971.683500000003</v>
      </c>
      <c r="DU191" s="24">
        <v>28490.453500000003</v>
      </c>
      <c r="DV191" s="24">
        <v>28199.866499999996</v>
      </c>
      <c r="DW191" s="24">
        <v>0</v>
      </c>
      <c r="DX191" s="24">
        <v>67425</v>
      </c>
      <c r="DY191" s="24">
        <v>67798</v>
      </c>
      <c r="DZ191" s="24">
        <v>68373</v>
      </c>
      <c r="EA191" s="24">
        <v>39844</v>
      </c>
      <c r="EB191" s="28">
        <v>30386</v>
      </c>
      <c r="EC191" s="28">
        <v>30917</v>
      </c>
      <c r="ED191" s="24">
        <v>67283</v>
      </c>
      <c r="EE191" s="24">
        <v>67749</v>
      </c>
      <c r="EF191" s="24">
        <v>68089</v>
      </c>
      <c r="EG191" s="24">
        <v>39328</v>
      </c>
      <c r="EH191" s="24">
        <v>29341</v>
      </c>
      <c r="EI191" s="24">
        <v>29339</v>
      </c>
      <c r="EJ191" s="24">
        <v>142</v>
      </c>
      <c r="EK191" s="24">
        <v>49</v>
      </c>
      <c r="EL191" s="24">
        <v>284</v>
      </c>
      <c r="EM191" s="24">
        <v>516</v>
      </c>
      <c r="EN191" s="24">
        <v>1045</v>
      </c>
      <c r="EO191" s="24">
        <v>1578</v>
      </c>
      <c r="EP191" s="24">
        <v>0</v>
      </c>
      <c r="EQ191" s="24">
        <v>0</v>
      </c>
      <c r="ER191" s="24">
        <v>0</v>
      </c>
      <c r="ES191" s="24">
        <v>0</v>
      </c>
      <c r="ET191" s="24">
        <v>0</v>
      </c>
      <c r="EU191" s="24">
        <v>0</v>
      </c>
      <c r="EV191">
        <v>59.52</v>
      </c>
      <c r="EW191">
        <v>66.95</v>
      </c>
      <c r="EX191">
        <v>76.650000000000006</v>
      </c>
      <c r="EY191">
        <v>74.97</v>
      </c>
      <c r="EZ191">
        <v>74.400000000000006</v>
      </c>
      <c r="FA191">
        <v>75.13</v>
      </c>
      <c r="FB191">
        <v>0</v>
      </c>
      <c r="FC191">
        <v>0</v>
      </c>
      <c r="FD191">
        <v>77</v>
      </c>
      <c r="FE191">
        <v>9.8800000000000008</v>
      </c>
      <c r="FF191">
        <v>16.643000000000001</v>
      </c>
      <c r="FG191">
        <v>20.013000000000002</v>
      </c>
      <c r="FH191" s="22" t="s">
        <v>452</v>
      </c>
      <c r="FI191" s="43">
        <v>0</v>
      </c>
      <c r="FJ191" s="43">
        <v>0</v>
      </c>
      <c r="FK191" s="43">
        <v>0</v>
      </c>
      <c r="FL191" s="43">
        <v>0</v>
      </c>
      <c r="FM191" s="43">
        <v>0</v>
      </c>
      <c r="FN191" s="23">
        <v>0.14595808000000002</v>
      </c>
      <c r="FO191" s="23">
        <v>8.7947499999999998E-2</v>
      </c>
      <c r="FP191" s="23">
        <v>5.8573870000000007E-2</v>
      </c>
      <c r="FQ191" s="23">
        <v>0.70425301000000018</v>
      </c>
      <c r="FR191" s="23">
        <v>2541.2440119800003</v>
      </c>
      <c r="FS191" s="23">
        <v>1218.9726505200001</v>
      </c>
      <c r="FT191" s="23">
        <v>1622.8504932999999</v>
      </c>
      <c r="FU191" s="23">
        <v>1513.55419149</v>
      </c>
      <c r="FV191" s="14">
        <v>2541.3899700600005</v>
      </c>
      <c r="FW191" s="14">
        <v>1219.06059802</v>
      </c>
      <c r="FX191" s="14">
        <v>1622.9090671699998</v>
      </c>
      <c r="FY191" s="14">
        <v>1514.2584445</v>
      </c>
      <c r="FZ191" s="102">
        <v>3084.9611673608838</v>
      </c>
      <c r="GA191" s="102">
        <v>1453.6367915798667</v>
      </c>
      <c r="GB191" s="102">
        <v>1910.3606037216682</v>
      </c>
      <c r="GC191" s="102">
        <v>1702.4504839824599</v>
      </c>
      <c r="GD191" s="102">
        <v>3084.7839906921445</v>
      </c>
      <c r="GE191" s="102">
        <v>1453.5319208934256</v>
      </c>
      <c r="GF191" s="102">
        <v>1910.291655179868</v>
      </c>
      <c r="GG191" s="102">
        <v>1701.6587064083772</v>
      </c>
    </row>
    <row r="192" spans="1:189" x14ac:dyDescent="0.35">
      <c r="A192" t="e">
        <v>#REF!</v>
      </c>
      <c r="B192" s="22" t="s">
        <v>381</v>
      </c>
      <c r="C192" s="22" t="s">
        <v>343</v>
      </c>
      <c r="D192" s="22" t="s">
        <v>539</v>
      </c>
      <c r="E192" s="22" t="s">
        <v>458</v>
      </c>
      <c r="F192" s="22" t="s">
        <v>382</v>
      </c>
      <c r="G192" s="24">
        <v>17596.9224699152</v>
      </c>
      <c r="H192" s="24">
        <v>17470.436258513098</v>
      </c>
      <c r="I192" s="24">
        <v>15842.9225327202</v>
      </c>
      <c r="J192" s="24">
        <v>18629.365612096</v>
      </c>
      <c r="K192" s="24">
        <v>24780.791063713099</v>
      </c>
      <c r="L192" s="24">
        <v>16914.819009210602</v>
      </c>
      <c r="M192" s="24">
        <v>17757.574574480201</v>
      </c>
      <c r="N192" s="24">
        <v>16557.084432403801</v>
      </c>
      <c r="O192" s="24">
        <v>18289.872262532503</v>
      </c>
      <c r="P192" s="24">
        <v>20190.828885804698</v>
      </c>
      <c r="Q192" s="43">
        <v>21746.075387019038</v>
      </c>
      <c r="R192" s="43">
        <v>22829.541077382215</v>
      </c>
      <c r="S192" s="43">
        <v>21286.163692335937</v>
      </c>
      <c r="T192" s="43">
        <v>23513.875071521805</v>
      </c>
      <c r="U192" s="43">
        <v>25957.788069622486</v>
      </c>
      <c r="V192" s="23">
        <v>4722.0424231414027</v>
      </c>
      <c r="W192" s="23">
        <v>4696.1505855561236</v>
      </c>
      <c r="X192" s="23">
        <v>4255.742993212536</v>
      </c>
      <c r="Y192" s="23">
        <v>5023.2743836898453</v>
      </c>
      <c r="Z192" s="23">
        <v>6674.9569599458937</v>
      </c>
      <c r="AA192" s="23">
        <v>4539.0035148365432</v>
      </c>
      <c r="AB192" s="23">
        <v>4773.334964395408</v>
      </c>
      <c r="AC192" s="23">
        <v>4447.58193544814</v>
      </c>
      <c r="AD192" s="23">
        <v>4931.732444913996</v>
      </c>
      <c r="AE192" s="23">
        <v>5438.6041773996903</v>
      </c>
      <c r="AF192" s="39">
        <v>5835.4459815284981</v>
      </c>
      <c r="AG192" s="39">
        <v>6136.7078138237021</v>
      </c>
      <c r="AH192" s="39">
        <v>5717.912323243535</v>
      </c>
      <c r="AI192" s="39">
        <v>6340.3472113599955</v>
      </c>
      <c r="AJ192" s="39">
        <v>6991.9930197000558</v>
      </c>
      <c r="AK192" s="23">
        <v>1251.9077671200002</v>
      </c>
      <c r="AL192" s="23">
        <v>1163.5463575599999</v>
      </c>
      <c r="AM192" s="23">
        <v>1335.8636845599999</v>
      </c>
      <c r="AN192" s="23">
        <v>1567.3578043000002</v>
      </c>
      <c r="AO192" s="23">
        <v>1812.8043344099999</v>
      </c>
      <c r="AP192" s="39">
        <v>1519.6750172865018</v>
      </c>
      <c r="AQ192" s="39">
        <v>1387.440293620424</v>
      </c>
      <c r="AR192" s="39">
        <v>1572.4734099711411</v>
      </c>
      <c r="AS192" s="39">
        <v>1762.1490322184043</v>
      </c>
      <c r="AT192" s="39">
        <v>1887.1293121208098</v>
      </c>
      <c r="AU192" s="23">
        <v>7.1132969900000003</v>
      </c>
      <c r="AV192" s="23">
        <v>6.6574420899999991</v>
      </c>
      <c r="AW192" s="23">
        <v>8.4299831400000009</v>
      </c>
      <c r="AX192" s="23">
        <v>8.4152460099999988</v>
      </c>
      <c r="AY192" s="23">
        <v>7.3675336799999993</v>
      </c>
      <c r="AZ192" s="23">
        <v>331.86633301000001</v>
      </c>
      <c r="BA192" s="23">
        <v>308.56665038999995</v>
      </c>
      <c r="BB192" s="23">
        <v>354.72512816999995</v>
      </c>
      <c r="BC192" s="23">
        <v>417.07455443999999</v>
      </c>
      <c r="BD192" s="23">
        <v>484.13934326000009</v>
      </c>
      <c r="BE192" s="39">
        <v>402.84834761747891</v>
      </c>
      <c r="BF192" s="39">
        <v>367.94219777916823</v>
      </c>
      <c r="BG192" s="39">
        <v>417.55445435261902</v>
      </c>
      <c r="BH192" s="39">
        <v>468.90858006580316</v>
      </c>
      <c r="BI192" s="39">
        <v>503.98905633366007</v>
      </c>
      <c r="BJ192" s="23">
        <v>130.95942962000004</v>
      </c>
      <c r="BK192" s="23">
        <v>125.94338177000002</v>
      </c>
      <c r="BL192" s="23">
        <v>155.66840531999998</v>
      </c>
      <c r="BM192" s="23">
        <v>222.60385879</v>
      </c>
      <c r="BN192" s="23">
        <v>204.19663145999999</v>
      </c>
      <c r="BO192" s="39">
        <v>158.96999659123253</v>
      </c>
      <c r="BP192" s="39">
        <v>150.17787769878979</v>
      </c>
      <c r="BQ192" s="39">
        <v>183.24057384562855</v>
      </c>
      <c r="BR192" s="39">
        <v>250.26906636042119</v>
      </c>
      <c r="BS192" s="39">
        <v>212.56869334985998</v>
      </c>
      <c r="BT192" s="23">
        <v>199.13036633999999</v>
      </c>
      <c r="BU192" s="23">
        <v>180.99337904999999</v>
      </c>
      <c r="BV192" s="23">
        <v>196.24674931000001</v>
      </c>
      <c r="BW192" s="23">
        <v>191.73665822999999</v>
      </c>
      <c r="BX192" s="23">
        <v>277.85467992999997</v>
      </c>
      <c r="BY192" s="39">
        <v>241.72183515257336</v>
      </c>
      <c r="BZ192" s="39">
        <v>215.82080107155116</v>
      </c>
      <c r="CA192" s="39">
        <v>231.00620119401643</v>
      </c>
      <c r="CB192" s="39">
        <v>215.56569011482438</v>
      </c>
      <c r="CC192" s="39">
        <v>289.24672180712997</v>
      </c>
      <c r="CD192" s="23">
        <v>1.7765658199999996</v>
      </c>
      <c r="CE192" s="23">
        <v>1.6298843100000002</v>
      </c>
      <c r="CF192" s="23">
        <v>2.8099915100000006</v>
      </c>
      <c r="CG192" s="23">
        <v>2.7340214200000004</v>
      </c>
      <c r="CH192" s="23">
        <v>2.08803121</v>
      </c>
      <c r="CI192" s="39">
        <v>2.1565507972124602</v>
      </c>
      <c r="CJ192" s="39">
        <v>1.9435127366784886</v>
      </c>
      <c r="CK192" s="39">
        <v>3.3077004658413522</v>
      </c>
      <c r="CL192" s="39">
        <v>3.0738056020776003</v>
      </c>
      <c r="CM192" s="39">
        <v>2.1736404896099999</v>
      </c>
      <c r="CN192" s="23">
        <v>158.19502614000004</v>
      </c>
      <c r="CO192" s="23">
        <v>144.30969363</v>
      </c>
      <c r="CP192" s="23">
        <v>127.91867147999997</v>
      </c>
      <c r="CQ192" s="23">
        <v>130.14272353000001</v>
      </c>
      <c r="CR192" s="23">
        <v>195.81703250999999</v>
      </c>
      <c r="CS192" s="39">
        <v>192.03094301187397</v>
      </c>
      <c r="CT192" s="39">
        <v>172.07830388653505</v>
      </c>
      <c r="CU192" s="39">
        <v>150.57577495819649</v>
      </c>
      <c r="CV192" s="39">
        <v>146.31686121030842</v>
      </c>
      <c r="CW192" s="39">
        <v>203.84553084290997</v>
      </c>
      <c r="CX192" s="31">
        <v>12.104773570000003</v>
      </c>
      <c r="CY192" s="31">
        <v>9.7075237100000002</v>
      </c>
      <c r="CZ192" s="31">
        <v>0</v>
      </c>
      <c r="DA192" s="31">
        <v>0</v>
      </c>
      <c r="DB192" s="31">
        <v>0</v>
      </c>
      <c r="DC192" s="39">
        <v>3.8952825716753292</v>
      </c>
      <c r="DD192" s="39">
        <v>3.0684352348947432</v>
      </c>
      <c r="DE192" s="39">
        <v>0</v>
      </c>
      <c r="DF192" s="39">
        <v>0</v>
      </c>
      <c r="DG192" s="39">
        <v>0</v>
      </c>
      <c r="DH192" s="39">
        <v>406.74363018915426</v>
      </c>
      <c r="DI192" s="39">
        <v>371.01063301406299</v>
      </c>
      <c r="DJ192" s="39">
        <v>417.55445435261902</v>
      </c>
      <c r="DK192" s="39">
        <v>468.90858006580316</v>
      </c>
      <c r="DL192" s="39">
        <v>503.98905633366007</v>
      </c>
      <c r="DM192" s="24">
        <v>3772.212</v>
      </c>
      <c r="DN192" s="24">
        <v>3772.4380000000001</v>
      </c>
      <c r="DO192" s="24">
        <v>3769.183</v>
      </c>
      <c r="DP192" s="24">
        <v>3762.6410000000001</v>
      </c>
      <c r="DQ192" s="24">
        <v>3744.386</v>
      </c>
      <c r="DR192" s="24">
        <v>3728.2820000000002</v>
      </c>
      <c r="DS192" s="24">
        <v>3772.3249999999998</v>
      </c>
      <c r="DT192" s="24">
        <v>3770.8104999999996</v>
      </c>
      <c r="DU192" s="24">
        <v>3765.9120000000003</v>
      </c>
      <c r="DV192" s="24">
        <v>3757.9800000000005</v>
      </c>
      <c r="DW192" s="24">
        <v>3744.3854999999994</v>
      </c>
      <c r="DX192" s="24">
        <v>2664</v>
      </c>
      <c r="DY192" s="24">
        <v>2466</v>
      </c>
      <c r="DZ192" s="24">
        <v>3062</v>
      </c>
      <c r="EA192" s="24">
        <v>3047</v>
      </c>
      <c r="EB192" s="28">
        <v>28869</v>
      </c>
      <c r="EC192" s="28">
        <v>27027</v>
      </c>
      <c r="ED192" s="24">
        <v>1987</v>
      </c>
      <c r="EE192" s="24">
        <v>1355</v>
      </c>
      <c r="EF192" s="24">
        <v>1780</v>
      </c>
      <c r="EG192" s="24">
        <v>1818</v>
      </c>
      <c r="EH192" s="24">
        <v>27839</v>
      </c>
      <c r="EI192" s="24">
        <v>26096</v>
      </c>
      <c r="EJ192" s="24">
        <v>677</v>
      </c>
      <c r="EK192" s="24">
        <v>1111</v>
      </c>
      <c r="EL192" s="24">
        <v>1282</v>
      </c>
      <c r="EM192" s="24">
        <v>1229</v>
      </c>
      <c r="EN192" s="24">
        <v>1030</v>
      </c>
      <c r="EO192" s="24">
        <v>931</v>
      </c>
      <c r="EP192" s="24">
        <v>0</v>
      </c>
      <c r="EQ192" s="24">
        <v>0</v>
      </c>
      <c r="ER192" s="24">
        <v>0</v>
      </c>
      <c r="ES192" s="24">
        <v>0</v>
      </c>
      <c r="ET192" s="24">
        <v>0</v>
      </c>
      <c r="EU192" s="24">
        <v>0</v>
      </c>
      <c r="EV192">
        <v>61.37</v>
      </c>
      <c r="EW192">
        <v>68.52</v>
      </c>
      <c r="EX192">
        <v>70.73</v>
      </c>
      <c r="EY192">
        <v>70.09</v>
      </c>
      <c r="EZ192">
        <v>69.430000000000007</v>
      </c>
      <c r="FA192">
        <v>68.23</v>
      </c>
      <c r="FB192">
        <v>31.4</v>
      </c>
      <c r="FC192">
        <v>8.9</v>
      </c>
      <c r="FD192">
        <v>71</v>
      </c>
      <c r="FE192">
        <v>49.39</v>
      </c>
      <c r="FF192">
        <v>54.046999999999997</v>
      </c>
      <c r="FG192">
        <v>58.749000000000002</v>
      </c>
      <c r="FH192" s="22" t="s">
        <v>382</v>
      </c>
      <c r="FI192" s="43">
        <v>5413.9376359090229</v>
      </c>
      <c r="FJ192" s="43">
        <v>5592.4673175251992</v>
      </c>
      <c r="FK192" s="43">
        <v>5014.5361415999996</v>
      </c>
      <c r="FL192" s="43">
        <v>5284.116</v>
      </c>
      <c r="FM192" s="43">
        <v>5829.5999999999995</v>
      </c>
      <c r="FN192" s="23">
        <v>6.7017836700000002</v>
      </c>
      <c r="FO192" s="23">
        <v>6.1388878999999994</v>
      </c>
      <c r="FP192" s="23">
        <v>4.2779028600000002</v>
      </c>
      <c r="FQ192" s="23">
        <v>5.1527191500000002</v>
      </c>
      <c r="FR192" s="23">
        <v>494.02153033000013</v>
      </c>
      <c r="FS192" s="23">
        <v>474.90862637999999</v>
      </c>
      <c r="FT192" s="23">
        <v>586.23351560000003</v>
      </c>
      <c r="FU192" s="23">
        <v>836.54084927000008</v>
      </c>
      <c r="FV192" s="14">
        <v>500.72331400000013</v>
      </c>
      <c r="FW192" s="14">
        <v>481.04751427999997</v>
      </c>
      <c r="FX192" s="14">
        <v>590.51141846000007</v>
      </c>
      <c r="FY192" s="14">
        <v>841.69356842000013</v>
      </c>
      <c r="FZ192" s="102">
        <v>607.82170287930319</v>
      </c>
      <c r="GA192" s="102">
        <v>573.61247372870707</v>
      </c>
      <c r="GB192" s="102">
        <v>695.10348589088073</v>
      </c>
      <c r="GC192" s="102">
        <v>946.29924510323769</v>
      </c>
      <c r="GD192" s="102">
        <v>599.68649237734496</v>
      </c>
      <c r="GE192" s="102">
        <v>566.29231808975169</v>
      </c>
      <c r="GF192" s="102">
        <v>690.06787591395016</v>
      </c>
      <c r="GG192" s="102">
        <v>940.50614601727568</v>
      </c>
    </row>
    <row r="193" spans="1:189" x14ac:dyDescent="0.35">
      <c r="A193" t="e">
        <v>#REF!</v>
      </c>
      <c r="B193" s="22" t="s">
        <v>409</v>
      </c>
      <c r="C193" s="22" t="s">
        <v>343</v>
      </c>
      <c r="D193" s="22" t="s">
        <v>539</v>
      </c>
      <c r="E193" s="22" t="s">
        <v>458</v>
      </c>
      <c r="F193" s="22" t="s">
        <v>410</v>
      </c>
      <c r="G193" s="24">
        <v>12683.0681142388</v>
      </c>
      <c r="H193" s="24">
        <v>12606.338448547001</v>
      </c>
      <c r="I193" s="24">
        <v>12363.580534681101</v>
      </c>
      <c r="J193" s="24">
        <v>13998.3559713044</v>
      </c>
      <c r="K193" s="24">
        <v>13563.132102166301</v>
      </c>
      <c r="L193" s="24">
        <v>10764.555646472601</v>
      </c>
      <c r="M193" s="24">
        <v>11185.494933694401</v>
      </c>
      <c r="N193" s="24">
        <v>10501.962010228599</v>
      </c>
      <c r="O193" s="24">
        <v>11080.201767259199</v>
      </c>
      <c r="P193" s="24">
        <v>11318.055634985902</v>
      </c>
      <c r="Q193" s="43">
        <v>13839.157159676832</v>
      </c>
      <c r="R193" s="43">
        <v>14380.326265198966</v>
      </c>
      <c r="S193" s="43">
        <v>13501.560818456504</v>
      </c>
      <c r="T193" s="43">
        <v>14244.958979637648</v>
      </c>
      <c r="U193" s="43">
        <v>14550.749312709637</v>
      </c>
      <c r="V193" s="23">
        <v>6108.7391704426127</v>
      </c>
      <c r="W193" s="23">
        <v>6070.3880535827466</v>
      </c>
      <c r="X193" s="23">
        <v>5965.450231953645</v>
      </c>
      <c r="Y193" s="23">
        <v>6778.5628782177409</v>
      </c>
      <c r="Z193" s="23">
        <v>6591.4713141196053</v>
      </c>
      <c r="AA193" s="23">
        <v>5184.6968050413707</v>
      </c>
      <c r="AB193" s="23">
        <v>5386.2027499931964</v>
      </c>
      <c r="AC193" s="23">
        <v>5067.2158873515718</v>
      </c>
      <c r="AD193" s="23">
        <v>5365.4760985269486</v>
      </c>
      <c r="AE193" s="23">
        <v>5500.3990588356519</v>
      </c>
      <c r="AF193" s="39">
        <v>6665.5639365619318</v>
      </c>
      <c r="AG193" s="39">
        <v>6924.6245547966764</v>
      </c>
      <c r="AH193" s="39">
        <v>6514.5278012519757</v>
      </c>
      <c r="AI193" s="39">
        <v>6897.9779010512202</v>
      </c>
      <c r="AJ193" s="39">
        <v>7071.4379223919841</v>
      </c>
      <c r="AK193" s="23">
        <v>818.90418793999993</v>
      </c>
      <c r="AL193" s="23">
        <v>890.89210677999995</v>
      </c>
      <c r="AM193" s="23">
        <v>956.2444420700001</v>
      </c>
      <c r="AN193" s="23">
        <v>1178.51584615</v>
      </c>
      <c r="AO193" s="23">
        <v>0</v>
      </c>
      <c r="AP193" s="39">
        <v>994.05744468427838</v>
      </c>
      <c r="AQ193" s="39">
        <v>1062.3208935198975</v>
      </c>
      <c r="AR193" s="39">
        <v>1125.6155668929914</v>
      </c>
      <c r="AS193" s="39">
        <v>1324.981795509522</v>
      </c>
      <c r="AT193" s="39">
        <v>0</v>
      </c>
      <c r="AU193" s="23">
        <v>6.4569935800000007</v>
      </c>
      <c r="AV193" s="23">
        <v>7.0665411900000006</v>
      </c>
      <c r="AW193" s="23">
        <v>7.7321238500000007</v>
      </c>
      <c r="AX193" s="23">
        <v>8.5240345000000008</v>
      </c>
      <c r="AY193" s="23">
        <v>0</v>
      </c>
      <c r="AZ193" s="23">
        <v>387.46517943999999</v>
      </c>
      <c r="BA193" s="23">
        <v>421.3897399899999</v>
      </c>
      <c r="BB193" s="23">
        <v>452.96640014999991</v>
      </c>
      <c r="BC193" s="23">
        <v>560.30957031000014</v>
      </c>
      <c r="BD193" s="23">
        <v>0</v>
      </c>
      <c r="BE193" s="39">
        <v>470.33908465795042</v>
      </c>
      <c r="BF193" s="39">
        <v>502.47512768326561</v>
      </c>
      <c r="BG193" s="39">
        <v>533.19633438559208</v>
      </c>
      <c r="BH193" s="39">
        <v>629.94484370812688</v>
      </c>
      <c r="BI193" s="39">
        <v>0</v>
      </c>
      <c r="BJ193" s="23">
        <v>225.46480965000001</v>
      </c>
      <c r="BK193" s="23">
        <v>253.87925144000002</v>
      </c>
      <c r="BL193" s="23">
        <v>273.57216971999998</v>
      </c>
      <c r="BM193" s="23">
        <v>305.28863286000001</v>
      </c>
      <c r="BN193" s="23">
        <v>0</v>
      </c>
      <c r="BO193" s="39">
        <v>273.68888308008945</v>
      </c>
      <c r="BP193" s="39">
        <v>302.73164526139925</v>
      </c>
      <c r="BQ193" s="39">
        <v>322.02758976452327</v>
      </c>
      <c r="BR193" s="39">
        <v>343.2299041518408</v>
      </c>
      <c r="BS193" s="39">
        <v>0</v>
      </c>
      <c r="BT193" s="23">
        <v>161.99440958999998</v>
      </c>
      <c r="BU193" s="23">
        <v>167.51050469</v>
      </c>
      <c r="BV193" s="23">
        <v>179.39422339000001</v>
      </c>
      <c r="BW193" s="23">
        <v>255.02088942999998</v>
      </c>
      <c r="BX193" s="23">
        <v>0</v>
      </c>
      <c r="BY193" s="39">
        <v>196.64296656640414</v>
      </c>
      <c r="BZ193" s="39">
        <v>199.74350166758563</v>
      </c>
      <c r="CA193" s="39">
        <v>211.16873633413593</v>
      </c>
      <c r="CB193" s="39">
        <v>286.71488556836039</v>
      </c>
      <c r="CC193" s="39">
        <v>0</v>
      </c>
      <c r="CD193" s="23">
        <v>5.9657700000000004E-3</v>
      </c>
      <c r="CE193" s="23">
        <v>0</v>
      </c>
      <c r="CF193" s="23">
        <v>0</v>
      </c>
      <c r="CG193" s="23">
        <v>0</v>
      </c>
      <c r="CH193" s="23">
        <v>0</v>
      </c>
      <c r="CI193" s="39">
        <v>7.2417728094567209E-3</v>
      </c>
      <c r="CJ193" s="39">
        <v>0</v>
      </c>
      <c r="CK193" s="39">
        <v>0</v>
      </c>
      <c r="CL193" s="39">
        <v>0</v>
      </c>
      <c r="CM193" s="39">
        <v>0</v>
      </c>
      <c r="CN193" s="23">
        <v>159.7641849</v>
      </c>
      <c r="CO193" s="23">
        <v>164.71308774000002</v>
      </c>
      <c r="CP193" s="23">
        <v>176.07667236999998</v>
      </c>
      <c r="CQ193" s="23">
        <v>233.87269007000003</v>
      </c>
      <c r="CR193" s="23">
        <v>0</v>
      </c>
      <c r="CS193" s="39">
        <v>193.93572500009822</v>
      </c>
      <c r="CT193" s="39">
        <v>196.40779529949054</v>
      </c>
      <c r="CU193" s="39">
        <v>207.26357682911433</v>
      </c>
      <c r="CV193" s="39">
        <v>262.93838799189962</v>
      </c>
      <c r="CW193" s="39">
        <v>0</v>
      </c>
      <c r="CX193" s="31">
        <v>10.03226063</v>
      </c>
      <c r="CY193" s="31">
        <v>19.401282500000001</v>
      </c>
      <c r="CZ193" s="31">
        <v>13.193981219999998</v>
      </c>
      <c r="DA193" s="31">
        <v>17.701897649999999</v>
      </c>
      <c r="DB193" s="31">
        <v>0</v>
      </c>
      <c r="DC193" s="39">
        <v>5.7643297928442641</v>
      </c>
      <c r="DD193" s="39">
        <v>10.941797934848443</v>
      </c>
      <c r="DE193" s="39">
        <v>7.346612185436217</v>
      </c>
      <c r="DF193" s="39">
        <v>9.4405911098671353</v>
      </c>
      <c r="DG193" s="39">
        <v>0</v>
      </c>
      <c r="DH193" s="39">
        <v>476.10341445079467</v>
      </c>
      <c r="DI193" s="39">
        <v>513.41692561811408</v>
      </c>
      <c r="DJ193" s="39">
        <v>540.54294657102832</v>
      </c>
      <c r="DK193" s="39">
        <v>639.385434817994</v>
      </c>
      <c r="DL193" s="39">
        <v>0</v>
      </c>
      <c r="DM193" s="24">
        <v>2112.654</v>
      </c>
      <c r="DN193" s="24">
        <v>2114.328</v>
      </c>
      <c r="DO193" s="24">
        <v>2114.0239999999999</v>
      </c>
      <c r="DP193" s="24">
        <v>2108.1190000000001</v>
      </c>
      <c r="DQ193" s="24">
        <v>2093.598</v>
      </c>
      <c r="DR193" s="24">
        <v>2085.6790000000001</v>
      </c>
      <c r="DS193" s="24">
        <v>2113.491</v>
      </c>
      <c r="DT193" s="24">
        <v>2114.1760000000004</v>
      </c>
      <c r="DU193" s="24">
        <v>2111.0715</v>
      </c>
      <c r="DV193" s="24">
        <v>2103.33</v>
      </c>
      <c r="DW193" s="24">
        <v>0</v>
      </c>
      <c r="DX193" s="24">
        <v>418</v>
      </c>
      <c r="DY193" s="24">
        <v>429</v>
      </c>
      <c r="DZ193" s="24">
        <v>324</v>
      </c>
      <c r="EA193" s="24">
        <v>317</v>
      </c>
      <c r="EB193" s="28">
        <v>7084</v>
      </c>
      <c r="EC193" s="28">
        <v>8284</v>
      </c>
      <c r="ED193" s="24">
        <v>413</v>
      </c>
      <c r="EE193" s="24">
        <v>354</v>
      </c>
      <c r="EF193" s="24">
        <v>303</v>
      </c>
      <c r="EG193" s="24">
        <v>292</v>
      </c>
      <c r="EH193" s="24">
        <v>7065</v>
      </c>
      <c r="EI193" s="24">
        <v>8252</v>
      </c>
      <c r="EJ193" s="24">
        <v>5</v>
      </c>
      <c r="EK193" s="24">
        <v>75</v>
      </c>
      <c r="EL193" s="24">
        <v>21</v>
      </c>
      <c r="EM193" s="24">
        <v>25</v>
      </c>
      <c r="EN193" s="24">
        <v>19</v>
      </c>
      <c r="EO193" s="24">
        <v>32</v>
      </c>
      <c r="EP193" s="24">
        <v>0</v>
      </c>
      <c r="EQ193" s="24">
        <v>0</v>
      </c>
      <c r="ER193" s="24">
        <v>0</v>
      </c>
      <c r="ES193" s="24">
        <v>0</v>
      </c>
      <c r="ET193" s="24">
        <v>0</v>
      </c>
      <c r="EU193" s="24">
        <v>0</v>
      </c>
      <c r="EV193">
        <v>58.15</v>
      </c>
      <c r="EW193">
        <v>64.25</v>
      </c>
      <c r="EX193">
        <v>72.75</v>
      </c>
      <c r="EY193">
        <v>74.37</v>
      </c>
      <c r="EZ193">
        <v>73.67</v>
      </c>
      <c r="FA193">
        <v>73.53</v>
      </c>
      <c r="FB193">
        <v>9.6999999999999993</v>
      </c>
      <c r="FC193">
        <v>1.5</v>
      </c>
      <c r="FD193">
        <v>66</v>
      </c>
      <c r="FE193">
        <v>42.2</v>
      </c>
      <c r="FF193">
        <v>28.344000000000001</v>
      </c>
      <c r="FG193">
        <v>37.4</v>
      </c>
      <c r="FH193" s="22" t="s">
        <v>410</v>
      </c>
      <c r="FI193" s="43">
        <v>6676.3804927129204</v>
      </c>
      <c r="FJ193" s="43">
        <v>7023.3757996211989</v>
      </c>
      <c r="FK193" s="43">
        <v>6744.9042467999998</v>
      </c>
      <c r="FL193" s="43">
        <v>7060.4784</v>
      </c>
      <c r="FM193" s="43">
        <v>6933.0599999999995</v>
      </c>
      <c r="FN193" s="23">
        <v>1.2608589999999999E-2</v>
      </c>
      <c r="FO193" s="23">
        <v>0</v>
      </c>
      <c r="FP193" s="23">
        <v>0</v>
      </c>
      <c r="FQ193" s="23">
        <v>0</v>
      </c>
      <c r="FR193" s="23">
        <v>476.51784601000008</v>
      </c>
      <c r="FS193" s="23">
        <v>536.74542029999998</v>
      </c>
      <c r="FT193" s="23">
        <v>577.53041068000005</v>
      </c>
      <c r="FU193" s="23">
        <v>642.12274016000015</v>
      </c>
      <c r="FV193" s="14">
        <v>476.5304546000001</v>
      </c>
      <c r="FW193" s="14">
        <v>536.74542029999998</v>
      </c>
      <c r="FX193" s="14">
        <v>577.53041068000005</v>
      </c>
      <c r="FY193" s="14">
        <v>642.12274016000015</v>
      </c>
      <c r="FZ193" s="102">
        <v>578.45429659546562</v>
      </c>
      <c r="GA193" s="102">
        <v>640.02797886121027</v>
      </c>
      <c r="GB193" s="102">
        <v>679.82326695491804</v>
      </c>
      <c r="GC193" s="102">
        <v>721.92575430708496</v>
      </c>
      <c r="GD193" s="102">
        <v>578.43899118740796</v>
      </c>
      <c r="GE193" s="102">
        <v>640.02797886121027</v>
      </c>
      <c r="GF193" s="102">
        <v>679.82326695491804</v>
      </c>
      <c r="GG193" s="102">
        <v>721.92575430708496</v>
      </c>
    </row>
    <row r="194" spans="1:189" x14ac:dyDescent="0.35">
      <c r="A194" t="e">
        <v>#REF!</v>
      </c>
      <c r="B194" s="22" t="s">
        <v>423</v>
      </c>
      <c r="C194" s="22" t="s">
        <v>343</v>
      </c>
      <c r="D194" s="22" t="s">
        <v>536</v>
      </c>
      <c r="E194" s="22" t="s">
        <v>458</v>
      </c>
      <c r="F194" s="22" t="s">
        <v>424</v>
      </c>
      <c r="G194" s="24">
        <v>40225.448340632203</v>
      </c>
      <c r="H194" s="24">
        <v>37925.338329149396</v>
      </c>
      <c r="I194" s="24">
        <v>35432.178068181398</v>
      </c>
      <c r="J194" s="24">
        <v>39950.899938748196</v>
      </c>
      <c r="K194" s="24">
        <v>41722.295229227901</v>
      </c>
      <c r="L194" s="24">
        <v>40841.122661179004</v>
      </c>
      <c r="M194" s="24">
        <v>40677.000526589996</v>
      </c>
      <c r="N194" s="24">
        <v>40343.536418787502</v>
      </c>
      <c r="O194" s="24">
        <v>41964.030301442399</v>
      </c>
      <c r="P194" s="24">
        <v>41995.6877415372</v>
      </c>
      <c r="Q194" s="43">
        <v>52506.274633909823</v>
      </c>
      <c r="R194" s="43">
        <v>52295.275491116299</v>
      </c>
      <c r="S194" s="43">
        <v>51866.566462471688</v>
      </c>
      <c r="T194" s="43">
        <v>53949.910193032905</v>
      </c>
      <c r="U194" s="43">
        <v>53990.609716834297</v>
      </c>
      <c r="V194" s="23">
        <v>6242.9614541789842</v>
      </c>
      <c r="W194" s="23">
        <v>5807.8387940797547</v>
      </c>
      <c r="X194" s="23">
        <v>5353.348064562786</v>
      </c>
      <c r="Y194" s="23">
        <v>5959.4417939362675</v>
      </c>
      <c r="Z194" s="23">
        <v>6153.0556572004407</v>
      </c>
      <c r="AA194" s="23">
        <v>6338.5136782077461</v>
      </c>
      <c r="AB194" s="23">
        <v>6229.2248953664248</v>
      </c>
      <c r="AC194" s="23">
        <v>6095.3913753069874</v>
      </c>
      <c r="AD194" s="23">
        <v>6259.7387393987219</v>
      </c>
      <c r="AE194" s="23">
        <v>6193.3746122161847</v>
      </c>
      <c r="AF194" s="39">
        <v>8148.9371073317652</v>
      </c>
      <c r="AG194" s="39">
        <v>8008.4329665940604</v>
      </c>
      <c r="AH194" s="39">
        <v>7836.3735543746407</v>
      </c>
      <c r="AI194" s="39">
        <v>8047.6622573309432</v>
      </c>
      <c r="AJ194" s="39">
        <v>7962.3430285576806</v>
      </c>
      <c r="AK194" s="23">
        <v>2713.1970201899994</v>
      </c>
      <c r="AL194" s="23">
        <v>2715.7649045999997</v>
      </c>
      <c r="AM194" s="23">
        <v>2719.5367078100003</v>
      </c>
      <c r="AN194" s="23">
        <v>3209.1641212200007</v>
      </c>
      <c r="AO194" s="23">
        <v>0</v>
      </c>
      <c r="AP194" s="39">
        <v>3293.5155742696975</v>
      </c>
      <c r="AQ194" s="39">
        <v>3238.3425311423107</v>
      </c>
      <c r="AR194" s="39">
        <v>3201.2242041598888</v>
      </c>
      <c r="AS194" s="39">
        <v>3607.999038205222</v>
      </c>
      <c r="AT194" s="39">
        <v>0</v>
      </c>
      <c r="AU194" s="23">
        <v>6.7449765199999989</v>
      </c>
      <c r="AV194" s="23">
        <v>7.1608190500000006</v>
      </c>
      <c r="AW194" s="23">
        <v>7.6753306400000003</v>
      </c>
      <c r="AX194" s="23">
        <v>8.0327701600000001</v>
      </c>
      <c r="AY194" s="23">
        <v>0</v>
      </c>
      <c r="AZ194" s="23">
        <v>421.08627318999999</v>
      </c>
      <c r="BA194" s="23">
        <v>415.88879394999992</v>
      </c>
      <c r="BB194" s="23">
        <v>410.88714600000003</v>
      </c>
      <c r="BC194" s="23">
        <v>478.70828246999997</v>
      </c>
      <c r="BD194" s="23">
        <v>0</v>
      </c>
      <c r="BE194" s="39">
        <v>511.15130546816357</v>
      </c>
      <c r="BF194" s="39">
        <v>495.91566905977533</v>
      </c>
      <c r="BG194" s="39">
        <v>483.66395392860937</v>
      </c>
      <c r="BH194" s="39">
        <v>538.20214781537152</v>
      </c>
      <c r="BI194" s="39">
        <v>0</v>
      </c>
      <c r="BJ194" s="23">
        <v>189.14869045999995</v>
      </c>
      <c r="BK194" s="23">
        <v>192.75391030000003</v>
      </c>
      <c r="BL194" s="23">
        <v>221.26360414999994</v>
      </c>
      <c r="BM194" s="23">
        <v>266.15474760000001</v>
      </c>
      <c r="BN194" s="23">
        <v>0</v>
      </c>
      <c r="BO194" s="39">
        <v>229.6052049471524</v>
      </c>
      <c r="BP194" s="39">
        <v>229.84433767120129</v>
      </c>
      <c r="BQ194" s="39">
        <v>260.45407038282872</v>
      </c>
      <c r="BR194" s="39">
        <v>299.23245963172798</v>
      </c>
      <c r="BS194" s="39">
        <v>0</v>
      </c>
      <c r="BT194" s="23">
        <v>231.66530658000002</v>
      </c>
      <c r="BU194" s="23">
        <v>223.10865794</v>
      </c>
      <c r="BV194" s="23">
        <v>189.60794103000001</v>
      </c>
      <c r="BW194" s="23">
        <v>211.24647434999997</v>
      </c>
      <c r="BX194" s="23">
        <v>0</v>
      </c>
      <c r="BY194" s="39">
        <v>281.21558794346731</v>
      </c>
      <c r="BZ194" s="39">
        <v>266.04005922950086</v>
      </c>
      <c r="CA194" s="39">
        <v>223.19151949044519</v>
      </c>
      <c r="CB194" s="39">
        <v>237.50018618221796</v>
      </c>
      <c r="CC194" s="39">
        <v>0</v>
      </c>
      <c r="CD194" s="23">
        <v>0.27229036000000001</v>
      </c>
      <c r="CE194" s="23">
        <v>2.6228599999999991E-2</v>
      </c>
      <c r="CF194" s="23">
        <v>1.5599100000000001E-2</v>
      </c>
      <c r="CG194" s="23">
        <v>1.3070608699999997</v>
      </c>
      <c r="CH194" s="23">
        <v>0</v>
      </c>
      <c r="CI194" s="39">
        <v>0.33052982688323246</v>
      </c>
      <c r="CJ194" s="39">
        <v>3.1275605177919268E-2</v>
      </c>
      <c r="CK194" s="39">
        <v>1.8362030686956E-2</v>
      </c>
      <c r="CL194" s="39">
        <v>1.4695023949235997</v>
      </c>
      <c r="CM194" s="39">
        <v>0</v>
      </c>
      <c r="CN194" s="23">
        <v>184.75714237999995</v>
      </c>
      <c r="CO194" s="23">
        <v>174.53918576999999</v>
      </c>
      <c r="CP194" s="23">
        <v>155.62691710999997</v>
      </c>
      <c r="CQ194" s="23">
        <v>172.03663617000001</v>
      </c>
      <c r="CR194" s="23">
        <v>0</v>
      </c>
      <c r="CS194" s="39">
        <v>224.27436023185732</v>
      </c>
      <c r="CT194" s="39">
        <v>208.12466781368533</v>
      </c>
      <c r="CU194" s="39">
        <v>183.19173719574701</v>
      </c>
      <c r="CV194" s="39">
        <v>193.41734931320761</v>
      </c>
      <c r="CW194" s="39">
        <v>0</v>
      </c>
      <c r="CX194" s="31">
        <v>69.337952370000011</v>
      </c>
      <c r="CY194" s="31">
        <v>71.216097960000013</v>
      </c>
      <c r="CZ194" s="31">
        <v>89.144425549999994</v>
      </c>
      <c r="DA194" s="31">
        <v>93.920617400000012</v>
      </c>
      <c r="DB194" s="31">
        <v>0</v>
      </c>
      <c r="DC194" s="39">
        <v>13.152058210521085</v>
      </c>
      <c r="DD194" s="39">
        <v>13.090732581629448</v>
      </c>
      <c r="DE194" s="39">
        <v>15.964273087524603</v>
      </c>
      <c r="DF194" s="39">
        <v>15.844464334257307</v>
      </c>
      <c r="DG194" s="39">
        <v>0</v>
      </c>
      <c r="DH194" s="39">
        <v>524.3033636786846</v>
      </c>
      <c r="DI194" s="39">
        <v>509.00640164140475</v>
      </c>
      <c r="DJ194" s="39">
        <v>499.62822701613396</v>
      </c>
      <c r="DK194" s="39">
        <v>554.0466121496288</v>
      </c>
      <c r="DL194" s="39">
        <v>0</v>
      </c>
      <c r="DM194" s="24">
        <v>6399.6419999999998</v>
      </c>
      <c r="DN194" s="24">
        <v>6487.0140000000001</v>
      </c>
      <c r="DO194" s="24">
        <v>6573.0389999999998</v>
      </c>
      <c r="DP194" s="24">
        <v>6664.3509999999997</v>
      </c>
      <c r="DQ194" s="24">
        <v>6780.7439999999997</v>
      </c>
      <c r="DR194" s="24">
        <v>6861.5230000000001</v>
      </c>
      <c r="DS194" s="24">
        <v>6443.3280000000004</v>
      </c>
      <c r="DT194" s="24">
        <v>6530.0264999999999</v>
      </c>
      <c r="DU194" s="24">
        <v>6618.6949999999997</v>
      </c>
      <c r="DV194" s="24">
        <v>6703.7990000000009</v>
      </c>
      <c r="DW194" s="24">
        <v>0</v>
      </c>
      <c r="DX194" s="24">
        <v>1413</v>
      </c>
      <c r="DY194" s="24">
        <v>5282</v>
      </c>
      <c r="DZ194" s="24">
        <v>6017</v>
      </c>
      <c r="EA194" s="24">
        <v>7254</v>
      </c>
      <c r="EB194" s="28">
        <v>7624</v>
      </c>
      <c r="EC194" s="28">
        <v>7520</v>
      </c>
      <c r="ED194" s="24">
        <v>260</v>
      </c>
      <c r="EE194" s="24">
        <v>1014</v>
      </c>
      <c r="EF194" s="24">
        <v>1686</v>
      </c>
      <c r="EG194" s="24">
        <v>4484</v>
      </c>
      <c r="EH194" s="24">
        <v>5420</v>
      </c>
      <c r="EI194" s="24">
        <v>5891</v>
      </c>
      <c r="EJ194" s="24">
        <v>350</v>
      </c>
      <c r="EK194" s="24">
        <v>680</v>
      </c>
      <c r="EL194" s="24">
        <v>1452</v>
      </c>
      <c r="EM194" s="24">
        <v>860</v>
      </c>
      <c r="EN194" s="24">
        <v>1200</v>
      </c>
      <c r="EO194" s="24">
        <v>1318</v>
      </c>
      <c r="EP194" s="24">
        <v>803</v>
      </c>
      <c r="EQ194" s="24">
        <v>3588</v>
      </c>
      <c r="ER194" s="24">
        <v>2879</v>
      </c>
      <c r="ES194" s="24">
        <v>1910</v>
      </c>
      <c r="ET194" s="24">
        <v>1004</v>
      </c>
      <c r="EU194" s="24">
        <v>311</v>
      </c>
      <c r="EV194">
        <v>58.5</v>
      </c>
      <c r="EW194">
        <v>68.040000000000006</v>
      </c>
      <c r="EX194">
        <v>71.92</v>
      </c>
      <c r="EY194">
        <v>73.45</v>
      </c>
      <c r="EZ194">
        <v>73.72</v>
      </c>
      <c r="FA194">
        <v>72.27</v>
      </c>
      <c r="FB194">
        <v>10.5</v>
      </c>
      <c r="FC194">
        <v>0.8</v>
      </c>
      <c r="FD194">
        <v>62</v>
      </c>
      <c r="FE194">
        <v>10.06</v>
      </c>
      <c r="FF194">
        <v>32.42</v>
      </c>
      <c r="FG194">
        <v>90.302999999999997</v>
      </c>
      <c r="FH194" s="22" t="s">
        <v>424</v>
      </c>
      <c r="FI194" s="43">
        <v>7331.8796683610981</v>
      </c>
      <c r="FJ194" s="43">
        <v>7082.9969863751985</v>
      </c>
      <c r="FK194" s="43">
        <v>6521.2512263999997</v>
      </c>
      <c r="FL194" s="43">
        <v>6453.3671999999997</v>
      </c>
      <c r="FM194" s="43">
        <v>6162.7199999999993</v>
      </c>
      <c r="FN194" s="23">
        <v>1.75445611</v>
      </c>
      <c r="FO194" s="23">
        <v>0.17127347000000004</v>
      </c>
      <c r="FP194" s="23">
        <v>0.10324564999999999</v>
      </c>
      <c r="FQ194" s="23">
        <v>8.7622733599999982</v>
      </c>
      <c r="FR194" s="23">
        <v>1218.7470534400002</v>
      </c>
      <c r="FS194" s="23">
        <v>1258.6881422199999</v>
      </c>
      <c r="FT194" s="23">
        <v>1464.4763104799999</v>
      </c>
      <c r="FU194" s="23">
        <v>1784.2479307999997</v>
      </c>
      <c r="FV194" s="14">
        <v>1220.5015095500003</v>
      </c>
      <c r="FW194" s="14">
        <v>1258.8594156899999</v>
      </c>
      <c r="FX194" s="14">
        <v>1464.5795561299999</v>
      </c>
      <c r="FY194" s="14">
        <v>1793.0102041599998</v>
      </c>
      <c r="FZ194" s="102">
        <v>1481.5513581247808</v>
      </c>
      <c r="GA194" s="102">
        <v>1501.0938463976956</v>
      </c>
      <c r="GB194" s="102">
        <v>1723.9875860240306</v>
      </c>
      <c r="GC194" s="102">
        <v>2015.8455123330045</v>
      </c>
      <c r="GD194" s="102">
        <v>1479.4216460251216</v>
      </c>
      <c r="GE194" s="102">
        <v>1500.8896158468783</v>
      </c>
      <c r="GF194" s="102">
        <v>1723.8660533847376</v>
      </c>
      <c r="GG194" s="102">
        <v>2005.9942636398237</v>
      </c>
    </row>
    <row r="195" spans="1:189" x14ac:dyDescent="0.35">
      <c r="A195" t="e">
        <v>#REF!</v>
      </c>
      <c r="B195" s="22" t="s">
        <v>417</v>
      </c>
      <c r="C195" s="22" t="s">
        <v>343</v>
      </c>
      <c r="D195" s="22" t="s">
        <v>538</v>
      </c>
      <c r="E195" s="22" t="s">
        <v>458</v>
      </c>
      <c r="F195" s="22" t="s">
        <v>418</v>
      </c>
      <c r="G195" s="24">
        <v>13682.018827043399</v>
      </c>
      <c r="H195" s="24">
        <v>12541.9281027657</v>
      </c>
      <c r="I195" s="24">
        <v>10583.748541525802</v>
      </c>
      <c r="J195" s="24">
        <v>12446.290854897301</v>
      </c>
      <c r="K195" s="24">
        <v>12914.932655684999</v>
      </c>
      <c r="L195" s="24">
        <v>11341.464134093201</v>
      </c>
      <c r="M195" s="24">
        <v>11246.2917063317</v>
      </c>
      <c r="N195" s="24">
        <v>10335.184546164301</v>
      </c>
      <c r="O195" s="24">
        <v>10699.4644531698</v>
      </c>
      <c r="P195" s="24">
        <v>11508.6413061157</v>
      </c>
      <c r="Q195" s="43">
        <v>14580.843810676604</v>
      </c>
      <c r="R195" s="43">
        <v>14458.487976556224</v>
      </c>
      <c r="S195" s="43">
        <v>13287.147923797495</v>
      </c>
      <c r="T195" s="43">
        <v>13755.474443602661</v>
      </c>
      <c r="U195" s="43">
        <v>14795.770578962467</v>
      </c>
      <c r="V195" s="23">
        <v>5687.3810428001107</v>
      </c>
      <c r="W195" s="23">
        <v>5126.1761428167338</v>
      </c>
      <c r="X195" s="23">
        <v>4252.0417201435266</v>
      </c>
      <c r="Y195" s="23">
        <v>4919.1889554802638</v>
      </c>
      <c r="Z195" s="23">
        <v>5031.1150301147845</v>
      </c>
      <c r="AA195" s="23">
        <v>4714.4525182456509</v>
      </c>
      <c r="AB195" s="23">
        <v>4596.6195761752397</v>
      </c>
      <c r="AC195" s="23">
        <v>4152.1806478348026</v>
      </c>
      <c r="AD195" s="23">
        <v>4228.7849433372749</v>
      </c>
      <c r="AE195" s="23">
        <v>4483.2830178104568</v>
      </c>
      <c r="AF195" s="39">
        <v>6061.0072040656278</v>
      </c>
      <c r="AG195" s="39">
        <v>5909.5184982188721</v>
      </c>
      <c r="AH195" s="39">
        <v>5338.1377204905184</v>
      </c>
      <c r="AI195" s="39">
        <v>5436.6219421696951</v>
      </c>
      <c r="AJ195" s="39">
        <v>5763.8104453592005</v>
      </c>
      <c r="AK195" s="23">
        <v>1137.86315558</v>
      </c>
      <c r="AL195" s="23">
        <v>1057.3071116799997</v>
      </c>
      <c r="AM195" s="23">
        <v>941.93608837999977</v>
      </c>
      <c r="AN195" s="23">
        <v>1154.85181149</v>
      </c>
      <c r="AO195" s="23">
        <v>0</v>
      </c>
      <c r="AP195" s="39">
        <v>1381.2377045983781</v>
      </c>
      <c r="AQ195" s="39">
        <v>1260.7580952361118</v>
      </c>
      <c r="AR195" s="39">
        <v>1108.7729009997279</v>
      </c>
      <c r="AS195" s="39">
        <v>1298.3767946219773</v>
      </c>
      <c r="AT195" s="39">
        <v>0</v>
      </c>
      <c r="AU195" s="23">
        <v>8.3164873099999994</v>
      </c>
      <c r="AV195" s="23">
        <v>8.4303398099999995</v>
      </c>
      <c r="AW195" s="23">
        <v>8.9016256299999981</v>
      </c>
      <c r="AX195" s="23">
        <v>9.3809213599999985</v>
      </c>
      <c r="AY195" s="23">
        <v>0</v>
      </c>
      <c r="AZ195" s="23">
        <v>472.99014282000007</v>
      </c>
      <c r="BA195" s="23">
        <v>432.14578246999997</v>
      </c>
      <c r="BB195" s="23">
        <v>378.42468261999994</v>
      </c>
      <c r="BC195" s="23">
        <v>456.43600464000002</v>
      </c>
      <c r="BD195" s="23">
        <v>0</v>
      </c>
      <c r="BE195" s="39">
        <v>574.15675686708119</v>
      </c>
      <c r="BF195" s="39">
        <v>515.30088803194644</v>
      </c>
      <c r="BG195" s="39">
        <v>445.45170137828615</v>
      </c>
      <c r="BH195" s="39">
        <v>513.16187129665923</v>
      </c>
      <c r="BI195" s="39">
        <v>0</v>
      </c>
      <c r="BJ195" s="23">
        <v>220.09914491999999</v>
      </c>
      <c r="BK195" s="23">
        <v>204.30330752000003</v>
      </c>
      <c r="BL195" s="23">
        <v>187.86726937999998</v>
      </c>
      <c r="BM195" s="23">
        <v>216.62230016000004</v>
      </c>
      <c r="BN195" s="23">
        <v>0</v>
      </c>
      <c r="BO195" s="39">
        <v>267.17557047394217</v>
      </c>
      <c r="BP195" s="39">
        <v>243.61611304219625</v>
      </c>
      <c r="BQ195" s="39">
        <v>221.14253805861807</v>
      </c>
      <c r="BR195" s="39">
        <v>243.54411962388482</v>
      </c>
      <c r="BS195" s="39">
        <v>0</v>
      </c>
      <c r="BT195" s="23">
        <v>230.80545542999999</v>
      </c>
      <c r="BU195" s="23">
        <v>207.57533641000001</v>
      </c>
      <c r="BV195" s="23">
        <v>171.19983767000002</v>
      </c>
      <c r="BW195" s="23">
        <v>202.68102651000001</v>
      </c>
      <c r="BX195" s="23">
        <v>0</v>
      </c>
      <c r="BY195" s="39">
        <v>280.17182549901332</v>
      </c>
      <c r="BZ195" s="39">
        <v>247.51775795249966</v>
      </c>
      <c r="CA195" s="39">
        <v>201.52295150992214</v>
      </c>
      <c r="CB195" s="39">
        <v>227.8702244846628</v>
      </c>
      <c r="CC195" s="39">
        <v>0</v>
      </c>
      <c r="CD195" s="23">
        <v>22.08553543</v>
      </c>
      <c r="CE195" s="23">
        <v>20.267147059999996</v>
      </c>
      <c r="CF195" s="23">
        <v>19.35755992</v>
      </c>
      <c r="CG195" s="23">
        <v>37.132683869999994</v>
      </c>
      <c r="CH195" s="23">
        <v>0</v>
      </c>
      <c r="CI195" s="39">
        <v>26.809352348358559</v>
      </c>
      <c r="CJ195" s="39">
        <v>24.167027196700833</v>
      </c>
      <c r="CK195" s="39">
        <v>22.786193387799909</v>
      </c>
      <c r="CL195" s="39">
        <v>41.747533821363589</v>
      </c>
      <c r="CM195" s="39">
        <v>0</v>
      </c>
      <c r="CN195" s="23">
        <v>38.165618070000008</v>
      </c>
      <c r="CO195" s="23">
        <v>34.17726175</v>
      </c>
      <c r="CP195" s="23">
        <v>27.878632769999996</v>
      </c>
      <c r="CQ195" s="23">
        <v>35.217629950000003</v>
      </c>
      <c r="CR195" s="23">
        <v>0</v>
      </c>
      <c r="CS195" s="39">
        <v>46.328761449978145</v>
      </c>
      <c r="CT195" s="39">
        <v>40.753778110741806</v>
      </c>
      <c r="CU195" s="39">
        <v>32.816528545436405</v>
      </c>
      <c r="CV195" s="39">
        <v>39.594477000186004</v>
      </c>
      <c r="CW195" s="39">
        <v>0</v>
      </c>
      <c r="CX195" s="31">
        <v>0</v>
      </c>
      <c r="CY195" s="31">
        <v>0</v>
      </c>
      <c r="CZ195" s="31">
        <v>0</v>
      </c>
      <c r="DA195" s="31">
        <v>0</v>
      </c>
      <c r="DB195" s="31">
        <v>0</v>
      </c>
      <c r="DC195" s="39">
        <v>0</v>
      </c>
      <c r="DD195" s="39">
        <v>0</v>
      </c>
      <c r="DE195" s="39">
        <v>0</v>
      </c>
      <c r="DF195" s="39">
        <v>0</v>
      </c>
      <c r="DG195" s="39">
        <v>0</v>
      </c>
      <c r="DH195" s="39">
        <v>574.15675686708119</v>
      </c>
      <c r="DI195" s="39">
        <v>515.30088803194644</v>
      </c>
      <c r="DJ195" s="39">
        <v>445.45170137828615</v>
      </c>
      <c r="DK195" s="39">
        <v>513.16187129665923</v>
      </c>
      <c r="DL195" s="39">
        <v>0</v>
      </c>
      <c r="DM195" s="24">
        <v>2385.1489999999999</v>
      </c>
      <c r="DN195" s="24">
        <v>2426.212</v>
      </c>
      <c r="DO195" s="24">
        <v>2467.0770000000002</v>
      </c>
      <c r="DP195" s="24">
        <v>2511.1190000000001</v>
      </c>
      <c r="DQ195" s="24">
        <v>2567.0120000000002</v>
      </c>
      <c r="DR195" s="24">
        <v>2604.172</v>
      </c>
      <c r="DS195" s="24">
        <v>2405.6804999999999</v>
      </c>
      <c r="DT195" s="24">
        <v>2446.6444999999999</v>
      </c>
      <c r="DU195" s="24">
        <v>2489.098</v>
      </c>
      <c r="DV195" s="24">
        <v>2530.1504999999997</v>
      </c>
      <c r="DW195" s="24">
        <v>0</v>
      </c>
      <c r="DX195" s="24">
        <v>3910</v>
      </c>
      <c r="DY195" s="24">
        <v>5088</v>
      </c>
      <c r="DZ195" s="24">
        <v>5792</v>
      </c>
      <c r="EA195" s="24">
        <v>6480</v>
      </c>
      <c r="EB195" s="28">
        <v>7197</v>
      </c>
      <c r="EC195" s="28">
        <v>7137</v>
      </c>
      <c r="ED195" s="24">
        <v>2394</v>
      </c>
      <c r="EE195" s="24">
        <v>3182</v>
      </c>
      <c r="EF195" s="24">
        <v>3578</v>
      </c>
      <c r="EG195" s="24">
        <v>3733</v>
      </c>
      <c r="EH195" s="24">
        <v>4685</v>
      </c>
      <c r="EI195" s="24">
        <v>4895</v>
      </c>
      <c r="EJ195" s="24">
        <v>1516</v>
      </c>
      <c r="EK195" s="24">
        <v>1906</v>
      </c>
      <c r="EL195" s="24">
        <v>2214</v>
      </c>
      <c r="EM195" s="24">
        <v>2747</v>
      </c>
      <c r="EN195" s="24">
        <v>2512</v>
      </c>
      <c r="EO195" s="24">
        <v>2242</v>
      </c>
      <c r="EP195" s="24">
        <v>0</v>
      </c>
      <c r="EQ195" s="24">
        <v>0</v>
      </c>
      <c r="ER195" s="24">
        <v>0</v>
      </c>
      <c r="ES195" s="24">
        <v>0</v>
      </c>
      <c r="ET195" s="24">
        <v>0</v>
      </c>
      <c r="EU195" s="24">
        <v>0</v>
      </c>
      <c r="EV195">
        <v>48.5</v>
      </c>
      <c r="EW195">
        <v>57.4</v>
      </c>
      <c r="EX195">
        <v>62.69</v>
      </c>
      <c r="EY195">
        <v>63.3</v>
      </c>
      <c r="EZ195">
        <v>62.22</v>
      </c>
      <c r="FA195">
        <v>62.64</v>
      </c>
      <c r="FB195">
        <v>1.5</v>
      </c>
      <c r="FC195">
        <v>0.3</v>
      </c>
      <c r="FD195">
        <v>65</v>
      </c>
      <c r="FE195">
        <v>27</v>
      </c>
      <c r="FF195">
        <v>6.0069999999999997</v>
      </c>
      <c r="FG195">
        <v>19.885999999999999</v>
      </c>
      <c r="FH195" s="22" t="s">
        <v>418</v>
      </c>
      <c r="FI195" s="43">
        <v>6069.4368115572006</v>
      </c>
      <c r="FJ195" s="43">
        <v>6284.073083871599</v>
      </c>
      <c r="FK195" s="43">
        <v>5473.613394</v>
      </c>
      <c r="FL195" s="43">
        <v>5239.1448</v>
      </c>
      <c r="FM195" s="43">
        <v>5215.41</v>
      </c>
      <c r="FN195" s="23">
        <v>22.075053669999996</v>
      </c>
      <c r="FO195" s="23">
        <v>20.839712970000001</v>
      </c>
      <c r="FP195" s="23">
        <v>19.4956888</v>
      </c>
      <c r="FQ195" s="23">
        <v>53.802069110000005</v>
      </c>
      <c r="FR195" s="23">
        <v>529.48822100000007</v>
      </c>
      <c r="FS195" s="23">
        <v>499.85756368</v>
      </c>
      <c r="FT195" s="23">
        <v>467.62004446999998</v>
      </c>
      <c r="FU195" s="23">
        <v>548.08702107000011</v>
      </c>
      <c r="FV195" s="14">
        <v>551.56327467000006</v>
      </c>
      <c r="FW195" s="14">
        <v>520.69727665000005</v>
      </c>
      <c r="FX195" s="14">
        <v>487.11573326999996</v>
      </c>
      <c r="FY195" s="14">
        <v>601.88909018000015</v>
      </c>
      <c r="FZ195" s="102">
        <v>669.53568863702674</v>
      </c>
      <c r="GA195" s="102">
        <v>620.89179146897698</v>
      </c>
      <c r="GB195" s="102">
        <v>573.39423700103293</v>
      </c>
      <c r="GC195" s="102">
        <v>676.69186630757054</v>
      </c>
      <c r="GD195" s="102">
        <v>642.73905996466692</v>
      </c>
      <c r="GE195" s="102">
        <v>596.04202309129448</v>
      </c>
      <c r="GF195" s="102">
        <v>550.44544918577799</v>
      </c>
      <c r="GG195" s="102">
        <v>616.20327604857971</v>
      </c>
    </row>
    <row r="196" spans="1:189" x14ac:dyDescent="0.35">
      <c r="A196" t="e">
        <v>#REF!</v>
      </c>
      <c r="B196" s="22" t="s">
        <v>349</v>
      </c>
      <c r="C196" s="22" t="s">
        <v>343</v>
      </c>
      <c r="D196" s="22" t="s">
        <v>539</v>
      </c>
      <c r="E196" s="22" t="s">
        <v>458</v>
      </c>
      <c r="F196" s="22" t="s">
        <v>350</v>
      </c>
      <c r="G196" s="24">
        <v>47112.470051770106</v>
      </c>
      <c r="H196" s="24">
        <v>48174.2352941176</v>
      </c>
      <c r="I196" s="24">
        <v>42693</v>
      </c>
      <c r="J196" s="24">
        <v>54825.411764705903</v>
      </c>
      <c r="K196" s="24">
        <v>78721.058823529398</v>
      </c>
      <c r="L196" s="24">
        <v>52306.739842619398</v>
      </c>
      <c r="M196" s="24">
        <v>53614.408373959101</v>
      </c>
      <c r="N196" s="24">
        <v>51308.988759027394</v>
      </c>
      <c r="O196" s="24">
        <v>54190.732985912298</v>
      </c>
      <c r="P196" s="24">
        <v>56692.460618263998</v>
      </c>
      <c r="Q196" s="43">
        <v>67246.73242128166</v>
      </c>
      <c r="R196" s="43">
        <v>68927.900777163042</v>
      </c>
      <c r="S196" s="43">
        <v>65964.000973226735</v>
      </c>
      <c r="T196" s="43">
        <v>69668.836784347281</v>
      </c>
      <c r="U196" s="43">
        <v>72885.114632858982</v>
      </c>
      <c r="V196" s="23">
        <v>4739.7943123408049</v>
      </c>
      <c r="W196" s="23">
        <v>4805.7537176591732</v>
      </c>
      <c r="X196" s="23">
        <v>4229.9106490450276</v>
      </c>
      <c r="Y196" s="23">
        <v>5408.0453517502292</v>
      </c>
      <c r="Z196" s="23">
        <v>7762.0738285884026</v>
      </c>
      <c r="AA196" s="23">
        <v>5262.3687047336762</v>
      </c>
      <c r="AB196" s="23">
        <v>5348.4531885182314</v>
      </c>
      <c r="AC196" s="23">
        <v>5083.5602544572066</v>
      </c>
      <c r="AD196" s="23">
        <v>5345.4398644583125</v>
      </c>
      <c r="AE196" s="23">
        <v>5590.0043955173096</v>
      </c>
      <c r="AF196" s="39">
        <v>6765.4206944286352</v>
      </c>
      <c r="AG196" s="39">
        <v>6876.0928614209151</v>
      </c>
      <c r="AH196" s="39">
        <v>6535.5404907190468</v>
      </c>
      <c r="AI196" s="39">
        <v>6872.2188635887878</v>
      </c>
      <c r="AJ196" s="39">
        <v>7186.6365778134523</v>
      </c>
      <c r="AK196" s="23">
        <v>1807.5236890900001</v>
      </c>
      <c r="AL196" s="23">
        <v>2014.5874867099997</v>
      </c>
      <c r="AM196" s="23">
        <v>2496.75860074</v>
      </c>
      <c r="AN196" s="23">
        <v>2568.7114363999999</v>
      </c>
      <c r="AO196" s="23">
        <v>0</v>
      </c>
      <c r="AP196" s="39">
        <v>2194.1301632649038</v>
      </c>
      <c r="AQ196" s="39">
        <v>2402.241935548167</v>
      </c>
      <c r="AR196" s="39">
        <v>2938.9873803430455</v>
      </c>
      <c r="AS196" s="39">
        <v>2887.9508937157916</v>
      </c>
      <c r="AT196" s="39">
        <v>0</v>
      </c>
      <c r="AU196" s="23">
        <v>3.8366134200000004</v>
      </c>
      <c r="AV196" s="23">
        <v>4.1818876299999994</v>
      </c>
      <c r="AW196" s="23">
        <v>5.8481769599999991</v>
      </c>
      <c r="AX196" s="23">
        <v>4.7026743899999994</v>
      </c>
      <c r="AY196" s="23">
        <v>0</v>
      </c>
      <c r="AZ196" s="23">
        <v>178.03692627000001</v>
      </c>
      <c r="BA196" s="23">
        <v>196.87638855</v>
      </c>
      <c r="BB196" s="23">
        <v>242.75842285000004</v>
      </c>
      <c r="BC196" s="23">
        <v>249.07528687000004</v>
      </c>
      <c r="BD196" s="23">
        <v>0</v>
      </c>
      <c r="BE196" s="39">
        <v>216.11677482392665</v>
      </c>
      <c r="BF196" s="39">
        <v>234.76007858385231</v>
      </c>
      <c r="BG196" s="39">
        <v>285.75607630496256</v>
      </c>
      <c r="BH196" s="39">
        <v>280.03036352220363</v>
      </c>
      <c r="BI196" s="39">
        <v>0</v>
      </c>
      <c r="BJ196" s="23">
        <v>41.237768410000008</v>
      </c>
      <c r="BK196" s="23">
        <v>50.338566830000005</v>
      </c>
      <c r="BL196" s="23">
        <v>96.642904209999998</v>
      </c>
      <c r="BM196" s="23">
        <v>78.751522600000001</v>
      </c>
      <c r="BN196" s="23">
        <v>0</v>
      </c>
      <c r="BO196" s="39">
        <v>50.05800592282494</v>
      </c>
      <c r="BP196" s="39">
        <v>60.024901878002787</v>
      </c>
      <c r="BQ196" s="39">
        <v>113.76040750944408</v>
      </c>
      <c r="BR196" s="39">
        <v>88.538761828727999</v>
      </c>
      <c r="BS196" s="39">
        <v>0</v>
      </c>
      <c r="BT196" s="23">
        <v>135.71491334999999</v>
      </c>
      <c r="BU196" s="23">
        <v>145.96518957999996</v>
      </c>
      <c r="BV196" s="23">
        <v>145.53708437999998</v>
      </c>
      <c r="BW196" s="23">
        <v>169.41061246000001</v>
      </c>
      <c r="BX196" s="23">
        <v>0</v>
      </c>
      <c r="BY196" s="39">
        <v>164.74261819275713</v>
      </c>
      <c r="BZ196" s="39">
        <v>174.05235655064382</v>
      </c>
      <c r="CA196" s="39">
        <v>171.31478158840346</v>
      </c>
      <c r="CB196" s="39">
        <v>190.4649633765288</v>
      </c>
      <c r="CC196" s="39">
        <v>0</v>
      </c>
      <c r="CD196" s="23">
        <v>1.0842363699999997</v>
      </c>
      <c r="CE196" s="23">
        <v>0.57263474999999997</v>
      </c>
      <c r="CF196" s="23">
        <v>0.57844320999999999</v>
      </c>
      <c r="CG196" s="23">
        <v>0.91315723000000015</v>
      </c>
      <c r="CH196" s="23">
        <v>0</v>
      </c>
      <c r="CI196" s="39">
        <v>1.3161408273014303</v>
      </c>
      <c r="CJ196" s="39">
        <v>0.68282326743160182</v>
      </c>
      <c r="CK196" s="39">
        <v>0.68089774234932354</v>
      </c>
      <c r="CL196" s="39">
        <v>1.0266444105444001</v>
      </c>
      <c r="CM196" s="39">
        <v>0</v>
      </c>
      <c r="CN196" s="23">
        <v>130.65427683999999</v>
      </c>
      <c r="CO196" s="23">
        <v>140.45439131999998</v>
      </c>
      <c r="CP196" s="23">
        <v>140.38265629000003</v>
      </c>
      <c r="CQ196" s="23">
        <v>164.46881193000002</v>
      </c>
      <c r="CR196" s="23">
        <v>0</v>
      </c>
      <c r="CS196" s="39">
        <v>158.59957548801628</v>
      </c>
      <c r="CT196" s="39">
        <v>167.48114990618228</v>
      </c>
      <c r="CU196" s="39">
        <v>165.24739521596612</v>
      </c>
      <c r="CV196" s="39">
        <v>184.90899587666041</v>
      </c>
      <c r="CW196" s="39">
        <v>0</v>
      </c>
      <c r="CX196" s="31">
        <v>96.173367769999999</v>
      </c>
      <c r="CY196" s="31">
        <v>89.002955599999979</v>
      </c>
      <c r="CZ196" s="31">
        <v>0</v>
      </c>
      <c r="DA196" s="31">
        <v>0</v>
      </c>
      <c r="DB196" s="31">
        <v>0</v>
      </c>
      <c r="DC196" s="39">
        <v>11.543843110563747</v>
      </c>
      <c r="DD196" s="39">
        <v>10.413016663665422</v>
      </c>
      <c r="DE196" s="39">
        <v>0</v>
      </c>
      <c r="DF196" s="39">
        <v>0</v>
      </c>
      <c r="DG196" s="39">
        <v>0</v>
      </c>
      <c r="DH196" s="39">
        <v>227.6606179344904</v>
      </c>
      <c r="DI196" s="39">
        <v>245.17309524751772</v>
      </c>
      <c r="DJ196" s="39">
        <v>285.75607630496256</v>
      </c>
      <c r="DK196" s="39">
        <v>280.03036352220363</v>
      </c>
      <c r="DL196" s="39">
        <v>0</v>
      </c>
      <c r="DM196" s="24">
        <v>10113.065000000001</v>
      </c>
      <c r="DN196" s="24">
        <v>10191.977999999999</v>
      </c>
      <c r="DO196" s="24">
        <v>10273.528</v>
      </c>
      <c r="DP196" s="24">
        <v>10296.374</v>
      </c>
      <c r="DQ196" s="24">
        <v>10358.074000000001</v>
      </c>
      <c r="DR196" s="24">
        <v>10412.652</v>
      </c>
      <c r="DS196" s="24">
        <v>10152.521499999999</v>
      </c>
      <c r="DT196" s="24">
        <v>10232.753000000001</v>
      </c>
      <c r="DU196" s="24">
        <v>10284.950999999999</v>
      </c>
      <c r="DV196" s="24">
        <v>10312.992</v>
      </c>
      <c r="DW196" s="24">
        <v>0</v>
      </c>
      <c r="DX196" s="24">
        <v>1339</v>
      </c>
      <c r="DY196" s="24">
        <v>1290</v>
      </c>
      <c r="DZ196" s="24">
        <v>1620</v>
      </c>
      <c r="EA196" s="24">
        <v>1710</v>
      </c>
      <c r="EB196" s="28">
        <v>6566</v>
      </c>
      <c r="EC196" s="28">
        <v>6439</v>
      </c>
      <c r="ED196" s="24">
        <v>1130</v>
      </c>
      <c r="EE196" s="24">
        <v>1109</v>
      </c>
      <c r="EF196" s="24">
        <v>1572</v>
      </c>
      <c r="EG196" s="24">
        <v>1676</v>
      </c>
      <c r="EH196" s="24">
        <v>6414</v>
      </c>
      <c r="EI196" s="24">
        <v>6280</v>
      </c>
      <c r="EJ196" s="24">
        <v>209</v>
      </c>
      <c r="EK196" s="24">
        <v>181</v>
      </c>
      <c r="EL196" s="24">
        <v>48</v>
      </c>
      <c r="EM196" s="24">
        <v>34</v>
      </c>
      <c r="EN196" s="24">
        <v>152</v>
      </c>
      <c r="EO196" s="24">
        <v>159</v>
      </c>
      <c r="EP196" s="24">
        <v>0</v>
      </c>
      <c r="EQ196" s="24">
        <v>0</v>
      </c>
      <c r="ER196" s="24">
        <v>0</v>
      </c>
      <c r="ES196" s="24">
        <v>0</v>
      </c>
      <c r="ET196" s="24">
        <v>0</v>
      </c>
      <c r="EU196" s="24">
        <v>0</v>
      </c>
      <c r="EV196">
        <v>37.799999999999997</v>
      </c>
      <c r="EW196">
        <v>50.52</v>
      </c>
      <c r="EX196">
        <v>61.51</v>
      </c>
      <c r="EY196">
        <v>64.13</v>
      </c>
      <c r="EZ196">
        <v>66.52</v>
      </c>
      <c r="FA196">
        <v>65.66</v>
      </c>
      <c r="FB196">
        <v>8.1</v>
      </c>
      <c r="FC196">
        <v>1.1000000000000001</v>
      </c>
      <c r="FD196">
        <v>81</v>
      </c>
      <c r="FE196">
        <v>38.96</v>
      </c>
      <c r="FF196">
        <v>31.105</v>
      </c>
      <c r="FG196">
        <v>62.777000000000001</v>
      </c>
      <c r="FH196" s="22" t="s">
        <v>350</v>
      </c>
      <c r="FI196" s="43">
        <v>4952.6604382306759</v>
      </c>
      <c r="FJ196" s="43">
        <v>5377.8310452107989</v>
      </c>
      <c r="FK196" s="43">
        <v>5273.5027968000004</v>
      </c>
      <c r="FL196" s="43">
        <v>5520.2147999999997</v>
      </c>
      <c r="FM196" s="43">
        <v>5892.0599999999995</v>
      </c>
      <c r="FN196" s="23">
        <v>9.4437480499999999</v>
      </c>
      <c r="FO196" s="23">
        <v>5.2366659500000008</v>
      </c>
      <c r="FP196" s="23">
        <v>5.37253106</v>
      </c>
      <c r="FQ196" s="23">
        <v>6.0102551799999997</v>
      </c>
      <c r="FR196" s="23">
        <v>418.66733044</v>
      </c>
      <c r="FS196" s="23">
        <v>515.10212072999991</v>
      </c>
      <c r="FT196" s="23">
        <v>993.9675342999999</v>
      </c>
      <c r="FU196" s="23">
        <v>812.16382257999999</v>
      </c>
      <c r="FV196" s="14">
        <v>428.11107849000001</v>
      </c>
      <c r="FW196" s="14">
        <v>520.33878667999988</v>
      </c>
      <c r="FX196" s="14">
        <v>999.34006535999993</v>
      </c>
      <c r="FY196" s="14">
        <v>818.17407775999993</v>
      </c>
      <c r="FZ196" s="102">
        <v>519.678627844532</v>
      </c>
      <c r="GA196" s="102">
        <v>620.46431951996067</v>
      </c>
      <c r="GB196" s="102">
        <v>1176.344336971039</v>
      </c>
      <c r="GC196" s="102">
        <v>919.85675214401272</v>
      </c>
      <c r="GD196" s="102">
        <v>508.21498143378369</v>
      </c>
      <c r="GE196" s="102">
        <v>614.21999474849542</v>
      </c>
      <c r="GF196" s="102">
        <v>1170.0202169775557</v>
      </c>
      <c r="GG196" s="102">
        <v>913.09954245024232</v>
      </c>
    </row>
    <row r="197" spans="1:189" x14ac:dyDescent="0.35">
      <c r="A197" t="e">
        <v>#REF!</v>
      </c>
      <c r="B197" s="22" t="s">
        <v>342</v>
      </c>
      <c r="C197" s="22" t="s">
        <v>343</v>
      </c>
      <c r="D197" s="22" t="s">
        <v>539</v>
      </c>
      <c r="E197" s="22" t="s">
        <v>458</v>
      </c>
      <c r="F197" s="22" t="s">
        <v>344</v>
      </c>
      <c r="G197" s="24">
        <v>15156.424015197701</v>
      </c>
      <c r="H197" s="24">
        <v>15401.8261272539</v>
      </c>
      <c r="I197" s="24">
        <v>15162.734205246201</v>
      </c>
      <c r="J197" s="24">
        <v>17930.565118817602</v>
      </c>
      <c r="K197" s="24">
        <v>18916.378860548801</v>
      </c>
      <c r="L197" s="24">
        <v>12702.504600374001</v>
      </c>
      <c r="M197" s="24">
        <v>12967.696312771499</v>
      </c>
      <c r="N197" s="24">
        <v>12539.492342004</v>
      </c>
      <c r="O197" s="24">
        <v>13656.5765055665</v>
      </c>
      <c r="P197" s="24">
        <v>14319.794712626801</v>
      </c>
      <c r="Q197" s="43">
        <v>16330.628337984243</v>
      </c>
      <c r="R197" s="43">
        <v>16671.564824899557</v>
      </c>
      <c r="S197" s="43">
        <v>16121.05607725878</v>
      </c>
      <c r="T197" s="43">
        <v>17557.204842507021</v>
      </c>
      <c r="U197" s="43">
        <v>18409.853228571541</v>
      </c>
      <c r="V197" s="23">
        <v>5287.6608006757479</v>
      </c>
      <c r="W197" s="23">
        <v>5396.2142432842993</v>
      </c>
      <c r="X197" s="23">
        <v>5343.0377039955974</v>
      </c>
      <c r="Y197" s="23">
        <v>6377.2030955375285</v>
      </c>
      <c r="Z197" s="23">
        <v>6810.1140410423295</v>
      </c>
      <c r="AA197" s="23">
        <v>4431.5555950698881</v>
      </c>
      <c r="AB197" s="23">
        <v>4543.3877104831163</v>
      </c>
      <c r="AC197" s="23">
        <v>4418.6608737829247</v>
      </c>
      <c r="AD197" s="23">
        <v>4857.1119420181858</v>
      </c>
      <c r="AE197" s="23">
        <v>5155.2908596415109</v>
      </c>
      <c r="AF197" s="39">
        <v>5697.3084961583199</v>
      </c>
      <c r="AG197" s="39">
        <v>5841.0824029995119</v>
      </c>
      <c r="AH197" s="39">
        <v>5680.7307496835738</v>
      </c>
      <c r="AI197" s="39">
        <v>6244.4133985000444</v>
      </c>
      <c r="AJ197" s="39">
        <v>6627.758985462915</v>
      </c>
      <c r="AK197" s="23">
        <v>1010.6981014200001</v>
      </c>
      <c r="AL197" s="23">
        <v>1056.8948214</v>
      </c>
      <c r="AM197" s="23">
        <v>1137.7955143499998</v>
      </c>
      <c r="AN197" s="23">
        <v>1326.70608416</v>
      </c>
      <c r="AO197" s="23">
        <v>0</v>
      </c>
      <c r="AP197" s="39">
        <v>1226.8736524259043</v>
      </c>
      <c r="AQ197" s="39">
        <v>1260.2664705204973</v>
      </c>
      <c r="AR197" s="39">
        <v>1339.3231756944685</v>
      </c>
      <c r="AS197" s="39">
        <v>1491.5891162994048</v>
      </c>
      <c r="AT197" s="39">
        <v>0</v>
      </c>
      <c r="AU197" s="23">
        <v>6.6684455900000001</v>
      </c>
      <c r="AV197" s="23">
        <v>6.8621411300000004</v>
      </c>
      <c r="AW197" s="23">
        <v>7.5192027099999992</v>
      </c>
      <c r="AX197" s="23">
        <v>7.2673182499999998</v>
      </c>
      <c r="AY197" s="23">
        <v>0</v>
      </c>
      <c r="AZ197" s="23">
        <v>351.30120849999997</v>
      </c>
      <c r="BA197" s="23">
        <v>367.75839233000005</v>
      </c>
      <c r="BB197" s="23">
        <v>396.88024901999989</v>
      </c>
      <c r="BC197" s="23">
        <v>464.74285889000004</v>
      </c>
      <c r="BD197" s="23">
        <v>0</v>
      </c>
      <c r="BE197" s="39">
        <v>426.44009736288626</v>
      </c>
      <c r="BF197" s="39">
        <v>438.52383578915459</v>
      </c>
      <c r="BG197" s="39">
        <v>467.17613910751112</v>
      </c>
      <c r="BH197" s="39">
        <v>522.50110139284925</v>
      </c>
      <c r="BI197" s="39">
        <v>0</v>
      </c>
      <c r="BJ197" s="23">
        <v>151.43421777999998</v>
      </c>
      <c r="BK197" s="23">
        <v>156.9602069</v>
      </c>
      <c r="BL197" s="23">
        <v>158.14094236</v>
      </c>
      <c r="BM197" s="23">
        <v>184.44343659999998</v>
      </c>
      <c r="BN197" s="23">
        <v>0</v>
      </c>
      <c r="BO197" s="39">
        <v>183.82408318466037</v>
      </c>
      <c r="BP197" s="39">
        <v>187.16307617062756</v>
      </c>
      <c r="BQ197" s="39">
        <v>186.15104951429635</v>
      </c>
      <c r="BR197" s="39">
        <v>207.36606690064798</v>
      </c>
      <c r="BS197" s="39">
        <v>0</v>
      </c>
      <c r="BT197" s="23">
        <v>198.38839314000003</v>
      </c>
      <c r="BU197" s="23">
        <v>208.35426045999998</v>
      </c>
      <c r="BV197" s="23">
        <v>236.05599970999998</v>
      </c>
      <c r="BW197" s="23">
        <v>277.76943772999999</v>
      </c>
      <c r="BX197" s="23">
        <v>0</v>
      </c>
      <c r="BY197" s="39">
        <v>240.82116326191965</v>
      </c>
      <c r="BZ197" s="39">
        <v>248.44656547754428</v>
      </c>
      <c r="CA197" s="39">
        <v>277.86651220359482</v>
      </c>
      <c r="CB197" s="39">
        <v>312.2906234510844</v>
      </c>
      <c r="CC197" s="39">
        <v>0</v>
      </c>
      <c r="CD197" s="23">
        <v>1.4785833000000002</v>
      </c>
      <c r="CE197" s="23">
        <v>2.44393875</v>
      </c>
      <c r="CF197" s="23">
        <v>2.6832890000000003</v>
      </c>
      <c r="CG197" s="23">
        <v>2.5299788699999999</v>
      </c>
      <c r="CH197" s="23">
        <v>0</v>
      </c>
      <c r="CI197" s="39">
        <v>1.794833581994745</v>
      </c>
      <c r="CJ197" s="39">
        <v>2.9142105725817458</v>
      </c>
      <c r="CK197" s="39">
        <v>3.1585562602952404</v>
      </c>
      <c r="CL197" s="39">
        <v>2.8444046439635997</v>
      </c>
      <c r="CM197" s="39">
        <v>0</v>
      </c>
      <c r="CN197" s="23">
        <v>198.18522041</v>
      </c>
      <c r="CO197" s="23">
        <v>207.46070217000002</v>
      </c>
      <c r="CP197" s="23">
        <v>235.73150978000004</v>
      </c>
      <c r="CQ197" s="23">
        <v>277.47116750999993</v>
      </c>
      <c r="CR197" s="23">
        <v>0</v>
      </c>
      <c r="CS197" s="39">
        <v>240.57453445260629</v>
      </c>
      <c r="CT197" s="39">
        <v>247.38106536387085</v>
      </c>
      <c r="CU197" s="39">
        <v>277.48454824078499</v>
      </c>
      <c r="CV197" s="39">
        <v>311.9552842081427</v>
      </c>
      <c r="CW197" s="39">
        <v>0</v>
      </c>
      <c r="CX197" s="31">
        <v>28.626630439999996</v>
      </c>
      <c r="CY197" s="31">
        <v>30.308601449999998</v>
      </c>
      <c r="CZ197" s="31">
        <v>30.115603439999994</v>
      </c>
      <c r="DA197" s="31">
        <v>35.275310260000005</v>
      </c>
      <c r="DB197" s="31">
        <v>0</v>
      </c>
      <c r="DC197" s="39">
        <v>12.072553402849985</v>
      </c>
      <c r="DD197" s="39">
        <v>12.567892173476727</v>
      </c>
      <c r="DE197" s="39">
        <v>12.342656514639931</v>
      </c>
      <c r="DF197" s="39">
        <v>13.859303598033106</v>
      </c>
      <c r="DG197" s="39">
        <v>0</v>
      </c>
      <c r="DH197" s="39">
        <v>438.51265076573623</v>
      </c>
      <c r="DI197" s="39">
        <v>451.0917279626313</v>
      </c>
      <c r="DJ197" s="39">
        <v>479.51879562215106</v>
      </c>
      <c r="DK197" s="39">
        <v>536.36040499088233</v>
      </c>
      <c r="DL197" s="39">
        <v>0</v>
      </c>
      <c r="DM197" s="24">
        <v>2878.3890000000001</v>
      </c>
      <c r="DN197" s="24">
        <v>2875.6370000000002</v>
      </c>
      <c r="DO197" s="24">
        <v>2872.13</v>
      </c>
      <c r="DP197" s="24">
        <v>2861.567</v>
      </c>
      <c r="DQ197" s="24">
        <v>2842.3209999999999</v>
      </c>
      <c r="DR197" s="24">
        <v>2832.4389999999999</v>
      </c>
      <c r="DS197" s="24">
        <v>2877.0129999999999</v>
      </c>
      <c r="DT197" s="24">
        <v>2873.8834999999999</v>
      </c>
      <c r="DU197" s="24">
        <v>2866.8484999999996</v>
      </c>
      <c r="DV197" s="24">
        <v>2854.71</v>
      </c>
      <c r="DW197" s="24">
        <v>0</v>
      </c>
      <c r="DX197" s="24">
        <v>291</v>
      </c>
      <c r="DY197" s="24">
        <v>125</v>
      </c>
      <c r="DZ197" s="24">
        <v>105</v>
      </c>
      <c r="EA197" s="24">
        <v>115</v>
      </c>
      <c r="EB197" s="28">
        <v>2681</v>
      </c>
      <c r="EC197" s="28">
        <v>3833</v>
      </c>
      <c r="ED197" s="24">
        <v>132</v>
      </c>
      <c r="EE197" s="24">
        <v>120</v>
      </c>
      <c r="EF197" s="24">
        <v>105</v>
      </c>
      <c r="EG197" s="24">
        <v>109</v>
      </c>
      <c r="EH197" s="24">
        <v>2676</v>
      </c>
      <c r="EI197" s="24">
        <v>3828</v>
      </c>
      <c r="EJ197" s="24">
        <v>159</v>
      </c>
      <c r="EK197" s="24">
        <v>5</v>
      </c>
      <c r="EL197" s="24">
        <v>0</v>
      </c>
      <c r="EM197" s="24">
        <v>6</v>
      </c>
      <c r="EN197" s="24">
        <v>5</v>
      </c>
      <c r="EO197" s="24">
        <v>5</v>
      </c>
      <c r="EP197" s="24">
        <v>0</v>
      </c>
      <c r="EQ197" s="24">
        <v>0</v>
      </c>
      <c r="ER197" s="24">
        <v>0</v>
      </c>
      <c r="ES197" s="24">
        <v>0</v>
      </c>
      <c r="ET197" s="24">
        <v>0</v>
      </c>
      <c r="EU197" s="24">
        <v>0</v>
      </c>
      <c r="EV197">
        <v>51.9</v>
      </c>
      <c r="EW197">
        <v>57.38</v>
      </c>
      <c r="EX197">
        <v>61</v>
      </c>
      <c r="EY197">
        <v>61.48</v>
      </c>
      <c r="EZ197">
        <v>63.57</v>
      </c>
      <c r="FA197">
        <v>63.77</v>
      </c>
      <c r="FB197">
        <v>8.8000000000000007</v>
      </c>
      <c r="FC197">
        <v>1.4</v>
      </c>
      <c r="FD197">
        <v>91</v>
      </c>
      <c r="FE197">
        <v>29.07</v>
      </c>
      <c r="FF197">
        <v>18.826000000000001</v>
      </c>
      <c r="FG197">
        <v>58.311999999999998</v>
      </c>
      <c r="FH197" s="22" t="s">
        <v>344</v>
      </c>
      <c r="FI197" s="43">
        <v>5899.4925808335993</v>
      </c>
      <c r="FJ197" s="43">
        <v>6236.376134468399</v>
      </c>
      <c r="FK197" s="43">
        <v>6203.4285132000005</v>
      </c>
      <c r="FL197" s="43">
        <v>6858.1079999999993</v>
      </c>
      <c r="FM197" s="43">
        <v>7047.57</v>
      </c>
      <c r="FN197" s="23">
        <v>1.3369463500000001</v>
      </c>
      <c r="FO197" s="23">
        <v>4.3566962799999995</v>
      </c>
      <c r="FP197" s="23">
        <v>5.1914640399999996</v>
      </c>
      <c r="FQ197" s="23">
        <v>1.8442389899999998</v>
      </c>
      <c r="FR197" s="23">
        <v>435.67821318999995</v>
      </c>
      <c r="FS197" s="23">
        <v>451.08534878</v>
      </c>
      <c r="FT197" s="23">
        <v>453.36612339000004</v>
      </c>
      <c r="FU197" s="23">
        <v>526.53252288999988</v>
      </c>
      <c r="FV197" s="14">
        <v>437.01515953999996</v>
      </c>
      <c r="FW197" s="14">
        <v>455.44204506</v>
      </c>
      <c r="FX197" s="14">
        <v>458.55758743000001</v>
      </c>
      <c r="FY197" s="14">
        <v>528.37676187999989</v>
      </c>
      <c r="FZ197" s="102">
        <v>530.48717930412374</v>
      </c>
      <c r="GA197" s="102">
        <v>543.07990448291878</v>
      </c>
      <c r="GB197" s="102">
        <v>539.77783924240305</v>
      </c>
      <c r="GC197" s="102">
        <v>594.04342584644621</v>
      </c>
      <c r="GD197" s="102">
        <v>528.86427702577032</v>
      </c>
      <c r="GE197" s="102">
        <v>537.88487643211204</v>
      </c>
      <c r="GF197" s="102">
        <v>533.66685706954001</v>
      </c>
      <c r="GG197" s="102">
        <v>591.96998483476909</v>
      </c>
    </row>
    <row r="198" spans="1:189" x14ac:dyDescent="0.35">
      <c r="A198" t="e">
        <v>#REF!</v>
      </c>
      <c r="B198" s="22" t="s">
        <v>433</v>
      </c>
      <c r="C198" s="22" t="s">
        <v>343</v>
      </c>
      <c r="D198" s="22" t="s">
        <v>536</v>
      </c>
      <c r="E198" s="22" t="s">
        <v>458</v>
      </c>
      <c r="F198" s="22" t="s">
        <v>434</v>
      </c>
      <c r="G198" s="24">
        <v>3996.1988665745303</v>
      </c>
      <c r="H198" s="24">
        <v>4016.04057508796</v>
      </c>
      <c r="I198" s="24">
        <v>2911.8074962022702</v>
      </c>
      <c r="J198" s="24">
        <v>3081.40172588833</v>
      </c>
      <c r="K198" s="24">
        <v>3620.9879933263696</v>
      </c>
      <c r="L198" s="24">
        <v>5195.6638499488199</v>
      </c>
      <c r="M198" s="24">
        <v>5256.3278896659203</v>
      </c>
      <c r="N198" s="24">
        <v>4416.61943213002</v>
      </c>
      <c r="O198" s="24">
        <v>4309.0577080442308</v>
      </c>
      <c r="P198" s="24">
        <v>4413.9282671196297</v>
      </c>
      <c r="Q198" s="43">
        <v>6679.6634185132516</v>
      </c>
      <c r="R198" s="43">
        <v>6757.6544854144604</v>
      </c>
      <c r="S198" s="43">
        <v>5678.1062259415166</v>
      </c>
      <c r="T198" s="43">
        <v>5539.8224311546119</v>
      </c>
      <c r="U198" s="43">
        <v>5674.6464030984234</v>
      </c>
      <c r="V198" s="23">
        <v>6730.8369614622079</v>
      </c>
      <c r="W198" s="23">
        <v>6690.0447860122822</v>
      </c>
      <c r="X198" s="23">
        <v>4796.5333138992783</v>
      </c>
      <c r="Y198" s="23">
        <v>5026.8794927907293</v>
      </c>
      <c r="Z198" s="23">
        <v>5858.8246607442334</v>
      </c>
      <c r="AA198" s="23">
        <v>8751.1076020461278</v>
      </c>
      <c r="AB198" s="23">
        <v>8756.1538122807087</v>
      </c>
      <c r="AC198" s="23">
        <v>7275.3649644272382</v>
      </c>
      <c r="AD198" s="23">
        <v>7029.6299388145444</v>
      </c>
      <c r="AE198" s="23">
        <v>7141.816495889635</v>
      </c>
      <c r="AF198" s="39">
        <v>11250.622636304031</v>
      </c>
      <c r="AG198" s="39">
        <v>11257.110158761125</v>
      </c>
      <c r="AH198" s="39">
        <v>9353.3743930905566</v>
      </c>
      <c r="AI198" s="39">
        <v>9037.4518644903474</v>
      </c>
      <c r="AJ198" s="39">
        <v>9181.6814495800008</v>
      </c>
      <c r="AK198" s="23">
        <v>267.26700688</v>
      </c>
      <c r="AL198" s="23">
        <v>367.35657834999995</v>
      </c>
      <c r="AM198" s="23">
        <v>281.81332473999998</v>
      </c>
      <c r="AN198" s="23">
        <v>183.24117477999999</v>
      </c>
      <c r="AO198" s="23">
        <v>0</v>
      </c>
      <c r="AP198" s="39">
        <v>324.43204201443672</v>
      </c>
      <c r="AQ198" s="39">
        <v>438.04470326231552</v>
      </c>
      <c r="AR198" s="39">
        <v>331.72842772140547</v>
      </c>
      <c r="AS198" s="39">
        <v>206.01438798165839</v>
      </c>
      <c r="AT198" s="39">
        <v>0</v>
      </c>
      <c r="AU198" s="23">
        <v>6.6879587200000001</v>
      </c>
      <c r="AV198" s="23">
        <v>8.7023010299999974</v>
      </c>
      <c r="AW198" s="23">
        <v>6.8405442200000008</v>
      </c>
      <c r="AX198" s="23">
        <v>5.6838975000000005</v>
      </c>
      <c r="AY198" s="23">
        <v>0</v>
      </c>
      <c r="AZ198" s="23">
        <v>450.16079711999993</v>
      </c>
      <c r="BA198" s="23">
        <v>611.95446776999995</v>
      </c>
      <c r="BB198" s="23">
        <v>464.22265625</v>
      </c>
      <c r="BC198" s="23">
        <v>298.93280029000005</v>
      </c>
      <c r="BD198" s="23">
        <v>0</v>
      </c>
      <c r="BE198" s="39">
        <v>546.44450263201202</v>
      </c>
      <c r="BF198" s="39">
        <v>729.7090321571967</v>
      </c>
      <c r="BG198" s="39">
        <v>546.4463116232813</v>
      </c>
      <c r="BH198" s="39">
        <v>336.08416871004124</v>
      </c>
      <c r="BI198" s="39">
        <v>0</v>
      </c>
      <c r="BJ198" s="23">
        <v>307.14981107</v>
      </c>
      <c r="BK198" s="23">
        <v>431.89456873</v>
      </c>
      <c r="BL198" s="23">
        <v>297.03579079000008</v>
      </c>
      <c r="BM198" s="23">
        <v>175.22183074</v>
      </c>
      <c r="BN198" s="23">
        <v>0</v>
      </c>
      <c r="BO198" s="39">
        <v>372.8452739942195</v>
      </c>
      <c r="BP198" s="39">
        <v>515.00133480579223</v>
      </c>
      <c r="BQ198" s="39">
        <v>349.64711461624222</v>
      </c>
      <c r="BR198" s="39">
        <v>196.9983998643672</v>
      </c>
      <c r="BS198" s="39">
        <v>0</v>
      </c>
      <c r="BT198" s="23">
        <v>137.09294975999998</v>
      </c>
      <c r="BU198" s="23">
        <v>176.49355043</v>
      </c>
      <c r="BV198" s="23">
        <v>162.28325315000001</v>
      </c>
      <c r="BW198" s="23">
        <v>116.39610614</v>
      </c>
      <c r="BX198" s="23">
        <v>0</v>
      </c>
      <c r="BY198" s="39">
        <v>166.41539917566115</v>
      </c>
      <c r="BZ198" s="39">
        <v>210.45509862127091</v>
      </c>
      <c r="CA198" s="39">
        <v>191.02705119650167</v>
      </c>
      <c r="CB198" s="39">
        <v>130.86181421107921</v>
      </c>
      <c r="CC198" s="39">
        <v>0</v>
      </c>
      <c r="CD198" s="23">
        <v>5.9180598200000007</v>
      </c>
      <c r="CE198" s="23">
        <v>3.5663564299999999</v>
      </c>
      <c r="CF198" s="23">
        <v>4.9036132699999992</v>
      </c>
      <c r="CG198" s="23">
        <v>7.3148619700000008</v>
      </c>
      <c r="CH198" s="23">
        <v>0</v>
      </c>
      <c r="CI198" s="39">
        <v>7.1838580249011166</v>
      </c>
      <c r="CJ198" s="39">
        <v>4.2526080548871734</v>
      </c>
      <c r="CK198" s="39">
        <v>5.7721469405737924</v>
      </c>
      <c r="CL198" s="39">
        <v>8.2239530156316007</v>
      </c>
      <c r="CM198" s="39">
        <v>0</v>
      </c>
      <c r="CN198" s="23">
        <v>82.949050299999982</v>
      </c>
      <c r="CO198" s="23">
        <v>106.18662810000001</v>
      </c>
      <c r="CP198" s="23">
        <v>97.980089859999993</v>
      </c>
      <c r="CQ198" s="23">
        <v>74.227537159999997</v>
      </c>
      <c r="CR198" s="23">
        <v>0</v>
      </c>
      <c r="CS198" s="39">
        <v>100.69080387490595</v>
      </c>
      <c r="CT198" s="39">
        <v>126.61945569455287</v>
      </c>
      <c r="CU198" s="39">
        <v>115.33443703290743</v>
      </c>
      <c r="CV198" s="39">
        <v>83.452535478244798</v>
      </c>
      <c r="CW198" s="39">
        <v>0</v>
      </c>
      <c r="CX198" s="31" t="e">
        <v>#N/A</v>
      </c>
      <c r="CY198" s="31" t="e">
        <v>#N/A</v>
      </c>
      <c r="CZ198" s="31" t="e">
        <v>#N/A</v>
      </c>
      <c r="DA198" s="31" t="e">
        <v>#N/A</v>
      </c>
      <c r="DB198" s="31" t="e">
        <v>#N/A</v>
      </c>
      <c r="DC198" s="39">
        <v>0</v>
      </c>
      <c r="DD198" s="39">
        <v>0</v>
      </c>
      <c r="DE198" s="39">
        <v>0</v>
      </c>
      <c r="DF198" s="39">
        <v>0</v>
      </c>
      <c r="DG198" s="39">
        <v>0</v>
      </c>
      <c r="DH198" s="39">
        <v>546.44450263201202</v>
      </c>
      <c r="DI198" s="39">
        <v>729.7090321571967</v>
      </c>
      <c r="DJ198" s="39">
        <v>546.4463116232813</v>
      </c>
      <c r="DK198" s="39">
        <v>336.08416871004124</v>
      </c>
      <c r="DL198" s="39">
        <v>0</v>
      </c>
      <c r="DM198" s="24">
        <v>590.63300000000004</v>
      </c>
      <c r="DN198" s="24">
        <v>596.79600000000005</v>
      </c>
      <c r="DO198" s="24">
        <v>603.80499999999995</v>
      </c>
      <c r="DP198" s="24">
        <v>610.32500000000005</v>
      </c>
      <c r="DQ198" s="24">
        <v>618.04100000000005</v>
      </c>
      <c r="DR198" s="24">
        <v>623.23599999999999</v>
      </c>
      <c r="DS198" s="24">
        <v>593.71449999999993</v>
      </c>
      <c r="DT198" s="24">
        <v>600.30050000000006</v>
      </c>
      <c r="DU198" s="24">
        <v>607.06499999999994</v>
      </c>
      <c r="DV198" s="24">
        <v>612.98449999999991</v>
      </c>
      <c r="DW198" s="24">
        <v>0</v>
      </c>
      <c r="DX198" s="24">
        <v>247</v>
      </c>
      <c r="DY198" s="24">
        <v>1470</v>
      </c>
      <c r="DZ198" s="24">
        <v>2007</v>
      </c>
      <c r="EA198" s="24">
        <v>2162</v>
      </c>
      <c r="EB198" s="28">
        <v>2571</v>
      </c>
      <c r="EC198" s="28">
        <v>2836</v>
      </c>
      <c r="ED198" s="24">
        <v>41</v>
      </c>
      <c r="EE198" s="24">
        <v>44</v>
      </c>
      <c r="EF198" s="24">
        <v>19</v>
      </c>
      <c r="EG198" s="24">
        <v>29</v>
      </c>
      <c r="EH198" s="24">
        <v>25</v>
      </c>
      <c r="EI198" s="24">
        <v>25</v>
      </c>
      <c r="EJ198" s="24">
        <v>206</v>
      </c>
      <c r="EK198" s="24">
        <v>1426</v>
      </c>
      <c r="EL198" s="24">
        <v>1988</v>
      </c>
      <c r="EM198" s="24">
        <v>2133</v>
      </c>
      <c r="EN198" s="24">
        <v>2546</v>
      </c>
      <c r="EO198" s="24">
        <v>2811</v>
      </c>
      <c r="EP198" s="24">
        <v>0</v>
      </c>
      <c r="EQ198" s="24">
        <v>0</v>
      </c>
      <c r="ER198" s="24">
        <v>0</v>
      </c>
      <c r="ES198" s="24">
        <v>0</v>
      </c>
      <c r="ET198" s="24">
        <v>0</v>
      </c>
      <c r="EU198" s="24">
        <v>0</v>
      </c>
      <c r="EV198">
        <v>58.09</v>
      </c>
      <c r="EW198">
        <v>64.72</v>
      </c>
      <c r="EX198">
        <v>71.33</v>
      </c>
      <c r="EY198">
        <v>72.27</v>
      </c>
      <c r="EZ198">
        <v>72.3</v>
      </c>
      <c r="FA198">
        <v>62.66</v>
      </c>
      <c r="FB198">
        <v>4.9000000000000004</v>
      </c>
      <c r="FC198">
        <v>1.4</v>
      </c>
      <c r="FD198">
        <v>46</v>
      </c>
      <c r="FE198">
        <v>28.93</v>
      </c>
      <c r="FF198">
        <v>7.95</v>
      </c>
      <c r="FG198">
        <v>38.030999999999999</v>
      </c>
      <c r="FH198" s="22" t="s">
        <v>434</v>
      </c>
      <c r="FI198" s="43">
        <v>7028.4078277832386</v>
      </c>
      <c r="FJ198" s="43">
        <v>7178.3908851815986</v>
      </c>
      <c r="FK198" s="43">
        <v>5297.04522</v>
      </c>
      <c r="FL198" s="43">
        <v>5048.0171999999993</v>
      </c>
      <c r="FM198" s="43">
        <v>5173.7699999999995</v>
      </c>
      <c r="FN198" s="23">
        <v>2.5172205999999995</v>
      </c>
      <c r="FO198" s="23">
        <v>1.6197518199999998</v>
      </c>
      <c r="FP198" s="23">
        <v>2.6527459899999997</v>
      </c>
      <c r="FQ198" s="23">
        <v>3.5286390299999999</v>
      </c>
      <c r="FR198" s="23">
        <v>182.35929649999997</v>
      </c>
      <c r="FS198" s="23">
        <v>259.26652556000005</v>
      </c>
      <c r="FT198" s="23">
        <v>180.32003233</v>
      </c>
      <c r="FU198" s="23">
        <v>107.40826629999999</v>
      </c>
      <c r="FV198" s="14">
        <v>184.87651709999997</v>
      </c>
      <c r="FW198" s="14">
        <v>260.88627738000002</v>
      </c>
      <c r="FX198" s="14">
        <v>182.97277832</v>
      </c>
      <c r="FY198" s="14">
        <v>110.93690532999999</v>
      </c>
      <c r="FZ198" s="102">
        <v>224.41926769584481</v>
      </c>
      <c r="GA198" s="102">
        <v>311.08698930457649</v>
      </c>
      <c r="GB198" s="102">
        <v>215.38112906446125</v>
      </c>
      <c r="GC198" s="102">
        <v>124.72414392441237</v>
      </c>
      <c r="GD198" s="102">
        <v>221.36364542135479</v>
      </c>
      <c r="GE198" s="102">
        <v>309.15555878946947</v>
      </c>
      <c r="GF198" s="102">
        <v>212.25852562752712</v>
      </c>
      <c r="GG198" s="102">
        <v>120.75696563576399</v>
      </c>
    </row>
    <row r="199" spans="1:189" x14ac:dyDescent="0.35">
      <c r="A199" t="e">
        <v>#REF!</v>
      </c>
      <c r="B199" s="22" t="s">
        <v>387</v>
      </c>
      <c r="C199" s="22" t="s">
        <v>343</v>
      </c>
      <c r="D199" s="22" t="s">
        <v>536</v>
      </c>
      <c r="E199" s="22" t="s">
        <v>458</v>
      </c>
      <c r="F199" s="22" t="s">
        <v>388</v>
      </c>
      <c r="G199" s="24">
        <v>73328.365862432911</v>
      </c>
      <c r="H199" s="24">
        <v>77172.317258647803</v>
      </c>
      <c r="I199" s="24">
        <v>77715.183063205404</v>
      </c>
      <c r="J199" s="24">
        <v>86053.083476029409</v>
      </c>
      <c r="K199" s="24">
        <v>95003.330315875399</v>
      </c>
      <c r="L199" s="24">
        <v>68060.1389384754</v>
      </c>
      <c r="M199" s="24">
        <v>70794.725855022407</v>
      </c>
      <c r="N199" s="24">
        <v>69526.185112428997</v>
      </c>
      <c r="O199" s="24">
        <v>75089.954137262292</v>
      </c>
      <c r="P199" s="24">
        <v>78182.161579310501</v>
      </c>
      <c r="Q199" s="43">
        <v>87499.659996429851</v>
      </c>
      <c r="R199" s="43">
        <v>91015.307028018302</v>
      </c>
      <c r="S199" s="43">
        <v>89384.442245786806</v>
      </c>
      <c r="T199" s="43">
        <v>96537.350035347175</v>
      </c>
      <c r="U199" s="43">
        <v>100512.7621346706</v>
      </c>
      <c r="V199" s="23">
        <v>4485.7521349507315</v>
      </c>
      <c r="W199" s="23">
        <v>4647.8075412943699</v>
      </c>
      <c r="X199" s="23">
        <v>4609.8972575286889</v>
      </c>
      <c r="Y199" s="23">
        <v>5029.4775548409307</v>
      </c>
      <c r="Z199" s="23">
        <v>5473.2085644458921</v>
      </c>
      <c r="AA199" s="23">
        <v>4163.4763022138923</v>
      </c>
      <c r="AB199" s="23">
        <v>4263.7084436643527</v>
      </c>
      <c r="AC199" s="23">
        <v>4124.1435385354544</v>
      </c>
      <c r="AD199" s="23">
        <v>4388.7240720734408</v>
      </c>
      <c r="AE199" s="23">
        <v>4504.1292228391494</v>
      </c>
      <c r="AF199" s="39">
        <v>5352.6596702400038</v>
      </c>
      <c r="AG199" s="39">
        <v>5481.5203871650374</v>
      </c>
      <c r="AH199" s="39">
        <v>5302.0925761631852</v>
      </c>
      <c r="AI199" s="39">
        <v>5642.2433176592531</v>
      </c>
      <c r="AJ199" s="39">
        <v>5790.6107998791249</v>
      </c>
      <c r="AK199" s="23">
        <v>4477.8895212399993</v>
      </c>
      <c r="AL199" s="23">
        <v>4764.9525512500004</v>
      </c>
      <c r="AM199" s="23">
        <v>5020.0228416199998</v>
      </c>
      <c r="AN199" s="23">
        <v>6003.7558142899998</v>
      </c>
      <c r="AO199" s="23">
        <v>0</v>
      </c>
      <c r="AP199" s="39">
        <v>5435.6534996600603</v>
      </c>
      <c r="AQ199" s="39">
        <v>5681.8425186404993</v>
      </c>
      <c r="AR199" s="39">
        <v>5909.1751105542307</v>
      </c>
      <c r="AS199" s="39">
        <v>6749.9025868899607</v>
      </c>
      <c r="AT199" s="39">
        <v>0</v>
      </c>
      <c r="AU199" s="23">
        <v>6.1066269899999996</v>
      </c>
      <c r="AV199" s="23">
        <v>6.1745781899999983</v>
      </c>
      <c r="AW199" s="23">
        <v>6.4669332499999994</v>
      </c>
      <c r="AX199" s="23">
        <v>6.9008255000000007</v>
      </c>
      <c r="AY199" s="23">
        <v>0</v>
      </c>
      <c r="AZ199" s="23">
        <v>265.74734496999997</v>
      </c>
      <c r="BA199" s="23">
        <v>278.54898070999997</v>
      </c>
      <c r="BB199" s="23">
        <v>289.12655640000003</v>
      </c>
      <c r="BC199" s="23">
        <v>340.95812988000006</v>
      </c>
      <c r="BD199" s="23">
        <v>0</v>
      </c>
      <c r="BE199" s="39">
        <v>322.5873436269016</v>
      </c>
      <c r="BF199" s="39">
        <v>332.14841598094495</v>
      </c>
      <c r="BG199" s="39">
        <v>340.33698745637344</v>
      </c>
      <c r="BH199" s="39">
        <v>383.33240626148643</v>
      </c>
      <c r="BI199" s="39">
        <v>0</v>
      </c>
      <c r="BJ199" s="23">
        <v>95.692462329999984</v>
      </c>
      <c r="BK199" s="23">
        <v>107.03269914000001</v>
      </c>
      <c r="BL199" s="23">
        <v>110.66328977000001</v>
      </c>
      <c r="BM199" s="23">
        <v>115.12924631999999</v>
      </c>
      <c r="BN199" s="23">
        <v>0</v>
      </c>
      <c r="BO199" s="39">
        <v>116.15987069085052</v>
      </c>
      <c r="BP199" s="39">
        <v>127.62833088421269</v>
      </c>
      <c r="BQ199" s="39">
        <v>130.26410002347853</v>
      </c>
      <c r="BR199" s="39">
        <v>129.43750905264957</v>
      </c>
      <c r="BS199" s="39">
        <v>0</v>
      </c>
      <c r="BT199" s="23">
        <v>165.58419859</v>
      </c>
      <c r="BU199" s="23">
        <v>169.10078218000004</v>
      </c>
      <c r="BV199" s="23">
        <v>175.59784990000003</v>
      </c>
      <c r="BW199" s="23">
        <v>217.88052676999996</v>
      </c>
      <c r="BX199" s="23">
        <v>0</v>
      </c>
      <c r="BY199" s="39">
        <v>201.00056606686877</v>
      </c>
      <c r="BZ199" s="39">
        <v>201.63978629202512</v>
      </c>
      <c r="CA199" s="39">
        <v>206.69994476779391</v>
      </c>
      <c r="CB199" s="39">
        <v>244.95871863697553</v>
      </c>
      <c r="CC199" s="39">
        <v>0</v>
      </c>
      <c r="CD199" s="23">
        <v>4.4706912399999998</v>
      </c>
      <c r="CE199" s="23">
        <v>2.4154874200000003</v>
      </c>
      <c r="CF199" s="23">
        <v>2.8654117300000004</v>
      </c>
      <c r="CG199" s="23">
        <v>7.9483741299999995</v>
      </c>
      <c r="CH199" s="23">
        <v>0</v>
      </c>
      <c r="CI199" s="39">
        <v>5.426915597032461</v>
      </c>
      <c r="CJ199" s="39">
        <v>2.8802845313951524</v>
      </c>
      <c r="CK199" s="39">
        <v>3.3729367794952072</v>
      </c>
      <c r="CL199" s="39">
        <v>8.9361980668763987</v>
      </c>
      <c r="CM199" s="39">
        <v>0</v>
      </c>
      <c r="CN199" s="23">
        <v>152.80567016999998</v>
      </c>
      <c r="CO199" s="23">
        <v>155.95727485999998</v>
      </c>
      <c r="CP199" s="23">
        <v>162.75393405</v>
      </c>
      <c r="CQ199" s="23">
        <v>207.91567165999999</v>
      </c>
      <c r="CR199" s="23">
        <v>0</v>
      </c>
      <c r="CS199" s="39">
        <v>185.4888719088932</v>
      </c>
      <c r="CT199" s="39">
        <v>185.96715620145932</v>
      </c>
      <c r="CU199" s="39">
        <v>191.5810996434995</v>
      </c>
      <c r="CV199" s="39">
        <v>233.75543133390477</v>
      </c>
      <c r="CW199" s="39">
        <v>0</v>
      </c>
      <c r="CX199" s="31">
        <v>81.438969360000002</v>
      </c>
      <c r="CY199" s="31">
        <v>98.33964623</v>
      </c>
      <c r="CZ199" s="31">
        <v>99.28442029</v>
      </c>
      <c r="DA199" s="31">
        <v>37.090652550000001</v>
      </c>
      <c r="DB199" s="31">
        <v>0</v>
      </c>
      <c r="DC199" s="39">
        <v>5.9129514010637925</v>
      </c>
      <c r="DD199" s="39">
        <v>6.9053091628003953</v>
      </c>
      <c r="DE199" s="39">
        <v>6.7824633160003485</v>
      </c>
      <c r="DF199" s="39">
        <v>2.3836542346256904</v>
      </c>
      <c r="DG199" s="39">
        <v>0</v>
      </c>
      <c r="DH199" s="39">
        <v>328.50029502796536</v>
      </c>
      <c r="DI199" s="39">
        <v>339.05372514374534</v>
      </c>
      <c r="DJ199" s="39">
        <v>347.1194507723738</v>
      </c>
      <c r="DK199" s="39">
        <v>385.71606049611211</v>
      </c>
      <c r="DL199" s="39">
        <v>0</v>
      </c>
      <c r="DM199" s="24">
        <v>16718.848000000002</v>
      </c>
      <c r="DN199" s="24">
        <v>16981.503000000001</v>
      </c>
      <c r="DO199" s="24">
        <v>17231.171999999999</v>
      </c>
      <c r="DP199" s="24">
        <v>17494.264999999999</v>
      </c>
      <c r="DQ199" s="24">
        <v>17843.907999999999</v>
      </c>
      <c r="DR199" s="24">
        <v>18092.026000000002</v>
      </c>
      <c r="DS199" s="24">
        <v>16850.175500000001</v>
      </c>
      <c r="DT199" s="24">
        <v>17106.337500000001</v>
      </c>
      <c r="DU199" s="24">
        <v>17362.718499999999</v>
      </c>
      <c r="DV199" s="24">
        <v>17608.483500000002</v>
      </c>
      <c r="DW199" s="24">
        <v>0</v>
      </c>
      <c r="DX199" s="24">
        <v>631</v>
      </c>
      <c r="DY199" s="24">
        <v>1039</v>
      </c>
      <c r="DZ199" s="24">
        <v>1226</v>
      </c>
      <c r="EA199" s="24">
        <v>3418</v>
      </c>
      <c r="EB199" s="28">
        <v>2220</v>
      </c>
      <c r="EC199" s="28">
        <v>2651</v>
      </c>
      <c r="ED199" s="24">
        <v>380</v>
      </c>
      <c r="EE199" s="24">
        <v>408</v>
      </c>
      <c r="EF199" s="24">
        <v>442</v>
      </c>
      <c r="EG199" s="24">
        <v>479</v>
      </c>
      <c r="EH199" s="24">
        <v>701</v>
      </c>
      <c r="EI199" s="24">
        <v>788</v>
      </c>
      <c r="EJ199" s="24">
        <v>251</v>
      </c>
      <c r="EK199" s="24">
        <v>631</v>
      </c>
      <c r="EL199" s="24">
        <v>784</v>
      </c>
      <c r="EM199" s="24">
        <v>1470</v>
      </c>
      <c r="EN199" s="24">
        <v>1519</v>
      </c>
      <c r="EO199" s="24">
        <v>1863</v>
      </c>
      <c r="EP199" s="24">
        <v>0</v>
      </c>
      <c r="EQ199" s="24">
        <v>0</v>
      </c>
      <c r="ER199" s="24">
        <v>0</v>
      </c>
      <c r="ES199" s="24">
        <v>1469</v>
      </c>
      <c r="ET199" s="24">
        <v>0</v>
      </c>
      <c r="EU199" s="24">
        <v>0</v>
      </c>
      <c r="EV199">
        <v>50.05</v>
      </c>
      <c r="EW199">
        <v>57.52</v>
      </c>
      <c r="EX199">
        <v>59.86</v>
      </c>
      <c r="EY199">
        <v>57.98</v>
      </c>
      <c r="EZ199">
        <v>60.62</v>
      </c>
      <c r="FA199">
        <v>58.68</v>
      </c>
      <c r="FB199">
        <v>11.5</v>
      </c>
      <c r="FC199">
        <v>3.8</v>
      </c>
      <c r="FD199">
        <v>41</v>
      </c>
      <c r="FE199">
        <v>4.37</v>
      </c>
      <c r="FF199">
        <v>12.802</v>
      </c>
      <c r="FG199">
        <v>23.076000000000001</v>
      </c>
      <c r="FH199" s="22" t="s">
        <v>388</v>
      </c>
      <c r="FI199" s="43">
        <v>5341.1043941703365</v>
      </c>
      <c r="FJ199" s="43">
        <v>5508.9976560695986</v>
      </c>
      <c r="FK199" s="43">
        <v>5285.2740083999997</v>
      </c>
      <c r="FL199" s="43">
        <v>5542.7003999999997</v>
      </c>
      <c r="FM199" s="43">
        <v>5569.3499999999995</v>
      </c>
      <c r="FN199" s="23">
        <v>22.036524249999996</v>
      </c>
      <c r="FO199" s="23">
        <v>5.9375486199999994</v>
      </c>
      <c r="FP199" s="23">
        <v>11.901601340000003</v>
      </c>
      <c r="FQ199" s="23">
        <v>139.9588148</v>
      </c>
      <c r="FR199" s="23">
        <v>1612.43478435</v>
      </c>
      <c r="FS199" s="23">
        <v>1830.9374751</v>
      </c>
      <c r="FT199" s="23">
        <v>1921.41554864</v>
      </c>
      <c r="FU199" s="23">
        <v>2027.2514342000002</v>
      </c>
      <c r="FV199" s="14">
        <v>1634.4713085999999</v>
      </c>
      <c r="FW199" s="14">
        <v>1836.8750237199999</v>
      </c>
      <c r="FX199" s="14">
        <v>1933.3171499800001</v>
      </c>
      <c r="FY199" s="14">
        <v>2167.2102490000002</v>
      </c>
      <c r="FZ199" s="102">
        <v>1984.0640655701818</v>
      </c>
      <c r="GA199" s="102">
        <v>2190.3333766593655</v>
      </c>
      <c r="GB199" s="102">
        <v>2275.7485262323517</v>
      </c>
      <c r="GC199" s="102">
        <v>2436.55113874572</v>
      </c>
      <c r="GD199" s="102">
        <v>1957.3142072738372</v>
      </c>
      <c r="GE199" s="102">
        <v>2183.253302756686</v>
      </c>
      <c r="GF199" s="102">
        <v>2261.7388994571534</v>
      </c>
      <c r="GG199" s="102">
        <v>2279.1982424423759</v>
      </c>
    </row>
    <row r="200" spans="1:189" x14ac:dyDescent="0.35">
      <c r="A200" t="e">
        <v>#REF!</v>
      </c>
      <c r="B200" s="22" t="s">
        <v>357</v>
      </c>
      <c r="C200" s="22" t="s">
        <v>343</v>
      </c>
      <c r="D200" s="22" t="s">
        <v>536</v>
      </c>
      <c r="E200" s="22" t="s">
        <v>458</v>
      </c>
      <c r="F200" s="22" t="s">
        <v>358</v>
      </c>
      <c r="G200" s="24">
        <v>2292.78733562452</v>
      </c>
      <c r="H200" s="24">
        <v>2386.79247610637</v>
      </c>
      <c r="I200" s="24">
        <v>2047.72781006777</v>
      </c>
      <c r="J200" s="24">
        <v>2424.5751793783002</v>
      </c>
      <c r="K200" s="24">
        <v>2830.5075756841002</v>
      </c>
      <c r="L200" s="24">
        <v>2177.4181283264898</v>
      </c>
      <c r="M200" s="24">
        <v>2269.65866706214</v>
      </c>
      <c r="N200" s="24">
        <v>1957.9961502594399</v>
      </c>
      <c r="O200" s="24">
        <v>2307.7421912964901</v>
      </c>
      <c r="P200" s="24">
        <v>2509.3075814663102</v>
      </c>
      <c r="Q200" s="43">
        <v>2799.3381863480868</v>
      </c>
      <c r="R200" s="43">
        <v>2917.9247173652052</v>
      </c>
      <c r="S200" s="43">
        <v>2517.2443091380114</v>
      </c>
      <c r="T200" s="43">
        <v>2966.8857608474077</v>
      </c>
      <c r="U200" s="43">
        <v>3226.0228032041723</v>
      </c>
      <c r="V200" s="23">
        <v>6001.0242618409256</v>
      </c>
      <c r="W200" s="23">
        <v>6134.2152330571334</v>
      </c>
      <c r="X200" s="23">
        <v>5185.1580697602049</v>
      </c>
      <c r="Y200" s="23">
        <v>6060.9682234084485</v>
      </c>
      <c r="Z200" s="23">
        <v>6984.2169596816348</v>
      </c>
      <c r="AA200" s="23">
        <v>5699.0628015224866</v>
      </c>
      <c r="AB200" s="23">
        <v>5833.1735618862785</v>
      </c>
      <c r="AC200" s="23">
        <v>4957.9438679114128</v>
      </c>
      <c r="AD200" s="23">
        <v>5768.9083878411693</v>
      </c>
      <c r="AE200" s="23">
        <v>6191.6628374679558</v>
      </c>
      <c r="AF200" s="39">
        <v>7326.8445408596617</v>
      </c>
      <c r="AG200" s="39">
        <v>7499.2603795093928</v>
      </c>
      <c r="AH200" s="39">
        <v>6374.045211923436</v>
      </c>
      <c r="AI200" s="39">
        <v>7416.6396125485489</v>
      </c>
      <c r="AJ200" s="39">
        <v>7960.1423320737094</v>
      </c>
      <c r="AK200" s="23">
        <v>109.88330841000001</v>
      </c>
      <c r="AL200" s="23">
        <v>116.32404328</v>
      </c>
      <c r="AM200" s="23">
        <v>110.44268035999998</v>
      </c>
      <c r="AN200" s="23">
        <v>124.08761597</v>
      </c>
      <c r="AO200" s="23">
        <v>0</v>
      </c>
      <c r="AP200" s="39">
        <v>133.38595940786939</v>
      </c>
      <c r="AQ200" s="39">
        <v>138.70755016754515</v>
      </c>
      <c r="AR200" s="39">
        <v>130.0044160188724</v>
      </c>
      <c r="AS200" s="39">
        <v>139.5092248827516</v>
      </c>
      <c r="AT200" s="39">
        <v>0</v>
      </c>
      <c r="AU200" s="23">
        <v>4.7465791699999995</v>
      </c>
      <c r="AV200" s="23">
        <v>4.8137407299999992</v>
      </c>
      <c r="AW200" s="23">
        <v>5.3097443599999998</v>
      </c>
      <c r="AX200" s="23">
        <v>4.9804382299999999</v>
      </c>
      <c r="AY200" s="23">
        <v>0</v>
      </c>
      <c r="AZ200" s="23">
        <v>287.60293579</v>
      </c>
      <c r="BA200" s="23">
        <v>298.96051025000003</v>
      </c>
      <c r="BB200" s="23">
        <v>279.65802001999998</v>
      </c>
      <c r="BC200" s="23">
        <v>310.19500731999995</v>
      </c>
      <c r="BD200" s="23">
        <v>0</v>
      </c>
      <c r="BE200" s="39">
        <v>349.11756911914961</v>
      </c>
      <c r="BF200" s="39">
        <v>356.48760827372757</v>
      </c>
      <c r="BG200" s="39">
        <v>329.19137292924557</v>
      </c>
      <c r="BH200" s="39">
        <v>348.7460428297295</v>
      </c>
      <c r="BI200" s="39">
        <v>0</v>
      </c>
      <c r="BJ200" s="23">
        <v>196.69799544999998</v>
      </c>
      <c r="BK200" s="23">
        <v>204.39003713999998</v>
      </c>
      <c r="BL200" s="23">
        <v>197.38436723000001</v>
      </c>
      <c r="BM200" s="23">
        <v>213.44393996999997</v>
      </c>
      <c r="BN200" s="23">
        <v>0</v>
      </c>
      <c r="BO200" s="39">
        <v>238.76921086874813</v>
      </c>
      <c r="BP200" s="39">
        <v>243.71953149961865</v>
      </c>
      <c r="BQ200" s="39">
        <v>232.34531531964359</v>
      </c>
      <c r="BR200" s="39">
        <v>239.97075282947156</v>
      </c>
      <c r="BS200" s="39">
        <v>0</v>
      </c>
      <c r="BT200" s="23">
        <v>83.743855400000001</v>
      </c>
      <c r="BU200" s="23">
        <v>85.820203070000005</v>
      </c>
      <c r="BV200" s="23">
        <v>74.128837860000004</v>
      </c>
      <c r="BW200" s="23">
        <v>87.839137829999999</v>
      </c>
      <c r="BX200" s="23">
        <v>0</v>
      </c>
      <c r="BY200" s="39">
        <v>101.65560774129665</v>
      </c>
      <c r="BZ200" s="39">
        <v>102.33404709005347</v>
      </c>
      <c r="CA200" s="39">
        <v>87.258623611215128</v>
      </c>
      <c r="CB200" s="39">
        <v>98.755785879512388</v>
      </c>
      <c r="CC200" s="39">
        <v>0</v>
      </c>
      <c r="CD200" s="23">
        <v>7.161096549999999</v>
      </c>
      <c r="CE200" s="23">
        <v>8.7502767400000003</v>
      </c>
      <c r="CF200" s="23">
        <v>8.1448050900000002</v>
      </c>
      <c r="CG200" s="23">
        <v>8.9119256799999995</v>
      </c>
      <c r="CH200" s="23">
        <v>0</v>
      </c>
      <c r="CI200" s="39">
        <v>8.6927646023370535</v>
      </c>
      <c r="CJ200" s="39">
        <v>10.434037673294444</v>
      </c>
      <c r="CK200" s="39">
        <v>9.5874224155147054</v>
      </c>
      <c r="CL200" s="39">
        <v>10.019499803510399</v>
      </c>
      <c r="CM200" s="39">
        <v>0</v>
      </c>
      <c r="CN200" s="23">
        <v>67.294550679999986</v>
      </c>
      <c r="CO200" s="23">
        <v>68.96304597000001</v>
      </c>
      <c r="CP200" s="23">
        <v>59.568150390000007</v>
      </c>
      <c r="CQ200" s="23">
        <v>70.585418229999988</v>
      </c>
      <c r="CR200" s="23">
        <v>0</v>
      </c>
      <c r="CS200" s="39">
        <v>81.688004622878708</v>
      </c>
      <c r="CT200" s="39">
        <v>82.233172858041144</v>
      </c>
      <c r="CU200" s="39">
        <v>70.11893028613126</v>
      </c>
      <c r="CV200" s="39">
        <v>79.357774007624386</v>
      </c>
      <c r="CW200" s="39">
        <v>0</v>
      </c>
      <c r="CX200" s="31">
        <v>0.38508392000000008</v>
      </c>
      <c r="CY200" s="31">
        <v>0.71527637999999993</v>
      </c>
      <c r="CZ200" s="31">
        <v>7.814428000000001E-2</v>
      </c>
      <c r="DA200" s="31">
        <v>0.98455200000000009</v>
      </c>
      <c r="DB200" s="31">
        <v>0</v>
      </c>
      <c r="DC200" s="39">
        <v>1.2354335036719537</v>
      </c>
      <c r="DD200" s="39">
        <v>2.210969744854629</v>
      </c>
      <c r="DE200" s="39">
        <v>0.23440160825471504</v>
      </c>
      <c r="DF200" s="39">
        <v>2.7852801795604094</v>
      </c>
      <c r="DG200" s="39">
        <v>0</v>
      </c>
      <c r="DH200" s="39">
        <v>350.35300262282158</v>
      </c>
      <c r="DI200" s="39">
        <v>358.69857801858223</v>
      </c>
      <c r="DJ200" s="39">
        <v>329.42577453750027</v>
      </c>
      <c r="DK200" s="39">
        <v>351.53132300928991</v>
      </c>
      <c r="DL200" s="39">
        <v>0</v>
      </c>
      <c r="DM200" s="24">
        <v>378.36799999999999</v>
      </c>
      <c r="DN200" s="24">
        <v>385.76400000000001</v>
      </c>
      <c r="DO200" s="24">
        <v>392.42599999999999</v>
      </c>
      <c r="DP200" s="24">
        <v>397.41500000000002</v>
      </c>
      <c r="DQ200" s="24">
        <v>405.27300000000002</v>
      </c>
      <c r="DR200" s="24">
        <v>410.82499999999999</v>
      </c>
      <c r="DS200" s="24">
        <v>382.06599999999997</v>
      </c>
      <c r="DT200" s="24">
        <v>389.09499999999997</v>
      </c>
      <c r="DU200" s="24">
        <v>394.92050000000006</v>
      </c>
      <c r="DV200" s="24">
        <v>400.03100000000001</v>
      </c>
      <c r="DW200" s="24">
        <v>0</v>
      </c>
      <c r="DX200" s="24">
        <v>3334</v>
      </c>
      <c r="DY200" s="24">
        <v>2173</v>
      </c>
      <c r="DZ200" s="24">
        <v>2278</v>
      </c>
      <c r="EA200" s="24">
        <v>2101</v>
      </c>
      <c r="EB200" s="28">
        <v>2127</v>
      </c>
      <c r="EC200" s="28">
        <v>2127</v>
      </c>
      <c r="ED200" s="24">
        <v>29</v>
      </c>
      <c r="EE200" s="24">
        <v>29</v>
      </c>
      <c r="EF200" s="24">
        <v>29</v>
      </c>
      <c r="EG200" s="24">
        <v>86</v>
      </c>
      <c r="EH200" s="24">
        <v>145</v>
      </c>
      <c r="EI200" s="24">
        <v>145</v>
      </c>
      <c r="EJ200" s="24">
        <v>3305</v>
      </c>
      <c r="EK200" s="24">
        <v>2144</v>
      </c>
      <c r="EL200" s="24">
        <v>2249</v>
      </c>
      <c r="EM200" s="24">
        <v>2015</v>
      </c>
      <c r="EN200" s="24">
        <v>1982</v>
      </c>
      <c r="EO200" s="24">
        <v>1982</v>
      </c>
      <c r="EP200" s="24">
        <v>0</v>
      </c>
      <c r="EQ200" s="24">
        <v>0</v>
      </c>
      <c r="ER200" s="24">
        <v>0</v>
      </c>
      <c r="ES200" s="24">
        <v>0</v>
      </c>
      <c r="ET200" s="24">
        <v>0</v>
      </c>
      <c r="EU200" s="24">
        <v>0</v>
      </c>
      <c r="EV200">
        <v>57.67</v>
      </c>
      <c r="EW200">
        <v>64.040000000000006</v>
      </c>
      <c r="EX200">
        <v>69.39</v>
      </c>
      <c r="EY200">
        <v>68.14</v>
      </c>
      <c r="EZ200">
        <v>69.23</v>
      </c>
      <c r="FA200">
        <v>67.599999999999994</v>
      </c>
      <c r="FB200">
        <v>6.2</v>
      </c>
      <c r="FC200">
        <v>3.1</v>
      </c>
      <c r="FD200">
        <v>46</v>
      </c>
      <c r="FE200">
        <v>10.31</v>
      </c>
      <c r="FF200">
        <v>10.808999999999999</v>
      </c>
      <c r="FG200">
        <v>23.475999999999999</v>
      </c>
      <c r="FH200" s="22" t="s">
        <v>358</v>
      </c>
      <c r="FI200" s="43">
        <v>6797.7692289440647</v>
      </c>
      <c r="FJ200" s="43">
        <v>6939.9061381655983</v>
      </c>
      <c r="FK200" s="43">
        <v>6026.8603392000005</v>
      </c>
      <c r="FL200" s="43">
        <v>6790.6511999999993</v>
      </c>
      <c r="FM200" s="43">
        <v>6901.83</v>
      </c>
      <c r="FN200" s="23">
        <v>0.37082567000000005</v>
      </c>
      <c r="FO200" s="23">
        <v>0.28114700000000009</v>
      </c>
      <c r="FP200" s="23">
        <v>2.5135274999999999</v>
      </c>
      <c r="FQ200" s="23">
        <v>2.2963495000000003</v>
      </c>
      <c r="FR200" s="23">
        <v>75.151616329999996</v>
      </c>
      <c r="FS200" s="23">
        <v>79.527141499999999</v>
      </c>
      <c r="FT200" s="23">
        <v>77.951132999999999</v>
      </c>
      <c r="FU200" s="23">
        <v>85.384192749999997</v>
      </c>
      <c r="FV200" s="14">
        <v>75.522441999999998</v>
      </c>
      <c r="FW200" s="14">
        <v>79.808288500000003</v>
      </c>
      <c r="FX200" s="14">
        <v>80.464660499999994</v>
      </c>
      <c r="FY200" s="14">
        <v>87.680542250000002</v>
      </c>
      <c r="FZ200" s="102">
        <v>91.675737914698715</v>
      </c>
      <c r="GA200" s="102">
        <v>95.165297463512189</v>
      </c>
      <c r="GB200" s="102">
        <v>94.716654506766176</v>
      </c>
      <c r="GC200" s="102">
        <v>98.577480040829997</v>
      </c>
      <c r="GD200" s="102">
        <v>91.225597320265038</v>
      </c>
      <c r="GE200" s="102">
        <v>94.830051107665653</v>
      </c>
      <c r="GF200" s="102">
        <v>91.757928100274285</v>
      </c>
      <c r="GG200" s="102">
        <v>95.995740224969992</v>
      </c>
    </row>
    <row r="201" spans="1:189" x14ac:dyDescent="0.35">
      <c r="A201" t="e">
        <v>#REF!</v>
      </c>
      <c r="B201" s="22" t="s">
        <v>363</v>
      </c>
      <c r="C201" s="22" t="s">
        <v>343</v>
      </c>
      <c r="D201" s="22" t="s">
        <v>541</v>
      </c>
      <c r="E201" s="22" t="s">
        <v>458</v>
      </c>
      <c r="F201" s="22" t="s">
        <v>364</v>
      </c>
      <c r="G201" s="24">
        <v>13894907.857925901</v>
      </c>
      <c r="H201" s="24">
        <v>14279968.506242801</v>
      </c>
      <c r="I201" s="24">
        <v>14687744.162800999</v>
      </c>
      <c r="J201" s="24">
        <v>17820459.508852199</v>
      </c>
      <c r="K201" s="24">
        <v>17963171.479205299</v>
      </c>
      <c r="L201" s="24">
        <v>13493442.2832381</v>
      </c>
      <c r="M201" s="24">
        <v>14296369.668095801</v>
      </c>
      <c r="N201" s="24">
        <v>14616413.683107302</v>
      </c>
      <c r="O201" s="24">
        <v>15851276.922881801</v>
      </c>
      <c r="P201" s="24">
        <v>16325084.9188172</v>
      </c>
      <c r="Q201" s="43">
        <v>17347475.782147322</v>
      </c>
      <c r="R201" s="43">
        <v>18379737.459432185</v>
      </c>
      <c r="S201" s="43">
        <v>18791193.312067356</v>
      </c>
      <c r="T201" s="43">
        <v>20378761.53199169</v>
      </c>
      <c r="U201" s="43">
        <v>20987899.849875737</v>
      </c>
      <c r="V201" s="23">
        <v>9905.4063830775904</v>
      </c>
      <c r="W201" s="23">
        <v>10143.8602205959</v>
      </c>
      <c r="X201" s="23">
        <v>10408.719554107458</v>
      </c>
      <c r="Y201" s="23">
        <v>12617.50510411806</v>
      </c>
      <c r="Z201" s="23">
        <v>12720.216318236287</v>
      </c>
      <c r="AA201" s="23">
        <v>9619.2094750620727</v>
      </c>
      <c r="AB201" s="23">
        <v>10155.510883075953</v>
      </c>
      <c r="AC201" s="23">
        <v>10358.169997241348</v>
      </c>
      <c r="AD201" s="23">
        <v>11223.255347702961</v>
      </c>
      <c r="AE201" s="23">
        <v>11560.242122128768</v>
      </c>
      <c r="AF201" s="39">
        <v>12366.674115420517</v>
      </c>
      <c r="AG201" s="39">
        <v>13056.155382851388</v>
      </c>
      <c r="AH201" s="39">
        <v>13316.698541611018</v>
      </c>
      <c r="AI201" s="39">
        <v>14428.871910838336</v>
      </c>
      <c r="AJ201" s="39">
        <v>14862.109759679734</v>
      </c>
      <c r="AK201" s="23">
        <v>715336.31703055999</v>
      </c>
      <c r="AL201" s="23">
        <v>767265.52637890005</v>
      </c>
      <c r="AM201" s="23">
        <v>831349.86671113002</v>
      </c>
      <c r="AN201" s="23">
        <v>956082.38734878006</v>
      </c>
      <c r="AO201" s="23">
        <v>0</v>
      </c>
      <c r="AP201" s="39">
        <v>868337.7150458066</v>
      </c>
      <c r="AQ201" s="39">
        <v>914905.62476285012</v>
      </c>
      <c r="AR201" s="39">
        <v>978599.51946885081</v>
      </c>
      <c r="AS201" s="39">
        <v>1074904.3064484864</v>
      </c>
      <c r="AT201" s="39">
        <v>0</v>
      </c>
      <c r="AU201" s="23">
        <v>5.1679048500000002</v>
      </c>
      <c r="AV201" s="23">
        <v>5.3502779</v>
      </c>
      <c r="AW201" s="23">
        <v>5.5935974099999992</v>
      </c>
      <c r="AX201" s="23">
        <v>5.3836054799999999</v>
      </c>
      <c r="AY201" s="23">
        <v>0</v>
      </c>
      <c r="AZ201" s="23">
        <v>504.79974364999998</v>
      </c>
      <c r="BA201" s="23">
        <v>539.61944579999999</v>
      </c>
      <c r="BB201" s="23">
        <v>583.43218993999994</v>
      </c>
      <c r="BC201" s="23">
        <v>670.51458739999998</v>
      </c>
      <c r="BD201" s="23">
        <v>0</v>
      </c>
      <c r="BE201" s="39">
        <v>612.77002931478967</v>
      </c>
      <c r="BF201" s="39">
        <v>643.4550350826355</v>
      </c>
      <c r="BG201" s="39">
        <v>686.77037620351302</v>
      </c>
      <c r="BH201" s="39">
        <v>753.84614032207196</v>
      </c>
      <c r="BI201" s="39">
        <v>0</v>
      </c>
      <c r="BJ201" s="23">
        <v>284.78994813000003</v>
      </c>
      <c r="BK201" s="23">
        <v>302.07379754999999</v>
      </c>
      <c r="BL201" s="23">
        <v>319.27696916999992</v>
      </c>
      <c r="BM201" s="23">
        <v>362.53545415999992</v>
      </c>
      <c r="BN201" s="23">
        <v>0</v>
      </c>
      <c r="BO201" s="39">
        <v>345.70291894833758</v>
      </c>
      <c r="BP201" s="39">
        <v>360.19996594437066</v>
      </c>
      <c r="BQ201" s="39">
        <v>375.82767631067452</v>
      </c>
      <c r="BR201" s="39">
        <v>407.59136040300467</v>
      </c>
      <c r="BS201" s="39">
        <v>0</v>
      </c>
      <c r="BT201" s="23">
        <v>220.00653278000004</v>
      </c>
      <c r="BU201" s="23">
        <v>237.54207904999998</v>
      </c>
      <c r="BV201" s="23">
        <v>264.15376679000002</v>
      </c>
      <c r="BW201" s="23">
        <v>307.97761509999998</v>
      </c>
      <c r="BX201" s="23">
        <v>0</v>
      </c>
      <c r="BY201" s="39">
        <v>267.06314976759967</v>
      </c>
      <c r="BZ201" s="39">
        <v>283.25081313946953</v>
      </c>
      <c r="CA201" s="39">
        <v>310.9409883822143</v>
      </c>
      <c r="CB201" s="39">
        <v>346.25307310462796</v>
      </c>
      <c r="CC201" s="39">
        <v>0</v>
      </c>
      <c r="CD201" s="23">
        <v>3.2711499999999996E-3</v>
      </c>
      <c r="CE201" s="23">
        <v>3.61335E-3</v>
      </c>
      <c r="CF201" s="23">
        <v>1.42376E-3</v>
      </c>
      <c r="CG201" s="23">
        <v>1.5332499999999999E-3</v>
      </c>
      <c r="CH201" s="23">
        <v>0</v>
      </c>
      <c r="CI201" s="39">
        <v>3.9708076452250668E-3</v>
      </c>
      <c r="CJ201" s="39">
        <v>4.3086443031513169E-3</v>
      </c>
      <c r="CK201" s="39">
        <v>1.6759380227616E-3</v>
      </c>
      <c r="CL201" s="39">
        <v>1.7238023099999998E-3</v>
      </c>
      <c r="CM201" s="39">
        <v>0</v>
      </c>
      <c r="CN201" s="23">
        <v>180.46921254</v>
      </c>
      <c r="CO201" s="23">
        <v>190.10805050000005</v>
      </c>
      <c r="CP201" s="23">
        <v>202.98193268</v>
      </c>
      <c r="CQ201" s="23">
        <v>230.62191230999997</v>
      </c>
      <c r="CR201" s="23">
        <v>0</v>
      </c>
      <c r="CS201" s="39">
        <v>219.06929638860328</v>
      </c>
      <c r="CT201" s="39">
        <v>226.68935164598727</v>
      </c>
      <c r="CU201" s="39">
        <v>238.9343280553235</v>
      </c>
      <c r="CV201" s="39">
        <v>259.28360357188677</v>
      </c>
      <c r="CW201" s="39">
        <v>0</v>
      </c>
      <c r="CX201" s="31">
        <v>95485.558427120006</v>
      </c>
      <c r="CY201" s="31">
        <v>93124.230321619994</v>
      </c>
      <c r="CZ201" s="31">
        <v>101838.93632191999</v>
      </c>
      <c r="DA201" s="31">
        <v>0</v>
      </c>
      <c r="DB201" s="31">
        <v>0</v>
      </c>
      <c r="DC201" s="39">
        <v>81.948517963668564</v>
      </c>
      <c r="DD201" s="39">
        <v>78.214547261331916</v>
      </c>
      <c r="DE201" s="39">
        <v>84.183239904089064</v>
      </c>
      <c r="DF201" s="39">
        <v>0</v>
      </c>
      <c r="DG201" s="39">
        <v>0</v>
      </c>
      <c r="DH201" s="39">
        <v>694.71854727845823</v>
      </c>
      <c r="DI201" s="39">
        <v>721.66958234396748</v>
      </c>
      <c r="DJ201" s="39">
        <v>770.9536161076021</v>
      </c>
      <c r="DK201" s="39">
        <v>753.84614032207196</v>
      </c>
      <c r="DL201" s="39">
        <v>0</v>
      </c>
      <c r="DM201" s="24">
        <v>1414408.8940000001</v>
      </c>
      <c r="DN201" s="24">
        <v>1419730.0430000001</v>
      </c>
      <c r="DO201" s="24">
        <v>1423998.0190000001</v>
      </c>
      <c r="DP201" s="24">
        <v>1425861.5430000001</v>
      </c>
      <c r="DQ201" s="24">
        <v>1425887.3370000001</v>
      </c>
      <c r="DR201" s="24">
        <v>1425671.352</v>
      </c>
      <c r="DS201" s="24">
        <v>1417069.4685</v>
      </c>
      <c r="DT201" s="24">
        <v>1421864.031</v>
      </c>
      <c r="DU201" s="24">
        <v>1424929.781</v>
      </c>
      <c r="DV201" s="24">
        <v>1425893.4645</v>
      </c>
      <c r="DW201" s="24">
        <v>0</v>
      </c>
      <c r="DX201" s="24">
        <v>322341</v>
      </c>
      <c r="DY201" s="24">
        <v>304023</v>
      </c>
      <c r="DZ201" s="24">
        <v>304148</v>
      </c>
      <c r="EA201" s="24">
        <v>304221</v>
      </c>
      <c r="EB201" s="28">
        <v>1105</v>
      </c>
      <c r="EC201" s="28">
        <v>1044</v>
      </c>
      <c r="ED201" s="24">
        <v>321758</v>
      </c>
      <c r="EE201" s="24">
        <v>303379</v>
      </c>
      <c r="EF201" s="24">
        <v>303405</v>
      </c>
      <c r="EG201" s="24">
        <v>303436</v>
      </c>
      <c r="EH201" s="24">
        <v>320</v>
      </c>
      <c r="EI201" s="24">
        <v>287</v>
      </c>
      <c r="EJ201" s="24">
        <v>583</v>
      </c>
      <c r="EK201" s="24">
        <v>644</v>
      </c>
      <c r="EL201" s="24">
        <v>743</v>
      </c>
      <c r="EM201" s="24">
        <v>785</v>
      </c>
      <c r="EN201" s="24">
        <v>785</v>
      </c>
      <c r="EO201" s="24">
        <v>757</v>
      </c>
      <c r="EP201" s="24">
        <v>0</v>
      </c>
      <c r="EQ201" s="24">
        <v>0</v>
      </c>
      <c r="ER201" s="24">
        <v>0</v>
      </c>
      <c r="ES201" s="24">
        <v>0</v>
      </c>
      <c r="ET201" s="24">
        <v>0</v>
      </c>
      <c r="EU201" s="24">
        <v>0</v>
      </c>
      <c r="EV201">
        <v>56.74</v>
      </c>
      <c r="EW201">
        <v>66.19</v>
      </c>
      <c r="EX201">
        <v>75.7</v>
      </c>
      <c r="EY201">
        <v>78.86</v>
      </c>
      <c r="EZ201">
        <v>80.77</v>
      </c>
      <c r="FA201">
        <v>81.040000000000006</v>
      </c>
      <c r="FB201">
        <v>24.3</v>
      </c>
      <c r="FC201">
        <v>6.9</v>
      </c>
      <c r="FD201">
        <v>93</v>
      </c>
      <c r="FE201">
        <v>50.05</v>
      </c>
      <c r="FF201">
        <v>23.873000000000001</v>
      </c>
      <c r="FG201">
        <v>33.045000000000002</v>
      </c>
      <c r="FH201" s="22" t="s">
        <v>364</v>
      </c>
      <c r="FI201" s="43">
        <v>11580.485436451139</v>
      </c>
      <c r="FJ201" s="43">
        <v>12293.888708674798</v>
      </c>
      <c r="FK201" s="43">
        <v>12383.3146032</v>
      </c>
      <c r="FL201" s="43">
        <v>13435.145999999999</v>
      </c>
      <c r="FM201" s="43">
        <v>13376.849999999999</v>
      </c>
      <c r="FN201" s="23"/>
      <c r="FO201" s="23"/>
      <c r="FP201" s="23"/>
      <c r="FQ201" s="23"/>
      <c r="FR201" s="23"/>
      <c r="FS201" s="23"/>
      <c r="FT201" s="23"/>
      <c r="FU201" s="23"/>
      <c r="FV201" s="14">
        <v>0</v>
      </c>
      <c r="FW201" s="14">
        <v>0</v>
      </c>
      <c r="FX201" s="14">
        <v>0</v>
      </c>
      <c r="FY201" s="14">
        <v>0</v>
      </c>
      <c r="FZ201" s="102">
        <v>0</v>
      </c>
      <c r="GA201" s="102">
        <v>0</v>
      </c>
      <c r="GB201" s="102">
        <v>0</v>
      </c>
      <c r="GC201" s="102">
        <v>0</v>
      </c>
      <c r="GD201" s="102">
        <v>0</v>
      </c>
      <c r="GE201" s="102">
        <v>0</v>
      </c>
      <c r="GF201" s="102">
        <v>0</v>
      </c>
      <c r="GG201" s="102">
        <v>0</v>
      </c>
    </row>
    <row r="202" spans="1:189" x14ac:dyDescent="0.35">
      <c r="A202" t="e">
        <v>#REF!</v>
      </c>
      <c r="B202" s="22" t="s">
        <v>395</v>
      </c>
      <c r="C202" s="22" t="s">
        <v>343</v>
      </c>
      <c r="D202" s="22" t="s">
        <v>539</v>
      </c>
      <c r="E202" s="22" t="s">
        <v>458</v>
      </c>
      <c r="F202" s="22" t="s">
        <v>396</v>
      </c>
      <c r="G202" s="24">
        <v>179339.97769048499</v>
      </c>
      <c r="H202" s="24">
        <v>181667.18485450101</v>
      </c>
      <c r="I202" s="24">
        <v>171082.36586142299</v>
      </c>
      <c r="J202" s="24">
        <v>197112.25536061201</v>
      </c>
      <c r="K202" s="24">
        <v>225496.32892549399</v>
      </c>
      <c r="L202" s="24">
        <v>202016.21110885701</v>
      </c>
      <c r="M202" s="24">
        <v>211106.94061061199</v>
      </c>
      <c r="N202" s="24">
        <v>205829.26710320002</v>
      </c>
      <c r="O202" s="24">
        <v>214679.92558306901</v>
      </c>
      <c r="P202" s="24">
        <v>221549.68320172699</v>
      </c>
      <c r="Q202" s="43">
        <v>259716.6279923546</v>
      </c>
      <c r="R202" s="43">
        <v>271403.87625439721</v>
      </c>
      <c r="S202" s="43">
        <v>264618.77935813367</v>
      </c>
      <c r="T202" s="43">
        <v>275997.38686337433</v>
      </c>
      <c r="U202" s="43">
        <v>284829.30324300198</v>
      </c>
      <c r="V202" s="23">
        <v>9812.6254313739264</v>
      </c>
      <c r="W202" s="23">
        <v>9812.5955262632397</v>
      </c>
      <c r="X202" s="23">
        <v>9121.6364090415609</v>
      </c>
      <c r="Y202" s="23">
        <v>10373.789792436706</v>
      </c>
      <c r="Z202" s="23">
        <v>11492.031938762022</v>
      </c>
      <c r="AA202" s="23">
        <v>11053.360417484582</v>
      </c>
      <c r="AB202" s="23">
        <v>11402.758415934628</v>
      </c>
      <c r="AC202" s="23">
        <v>10974.244641763165</v>
      </c>
      <c r="AD202" s="23">
        <v>11298.355937231716</v>
      </c>
      <c r="AE202" s="23">
        <v>11290.897938378812</v>
      </c>
      <c r="AF202" s="39">
        <v>14210.451130906289</v>
      </c>
      <c r="AG202" s="39">
        <v>14659.645131163159</v>
      </c>
      <c r="AH202" s="39">
        <v>14108.738093231834</v>
      </c>
      <c r="AI202" s="39">
        <v>14525.422933974474</v>
      </c>
      <c r="AJ202" s="39">
        <v>14515.834761307462</v>
      </c>
      <c r="AK202" s="23">
        <v>5053.5511006800007</v>
      </c>
      <c r="AL202" s="23">
        <v>5063.8946375300011</v>
      </c>
      <c r="AM202" s="23">
        <v>6420.7381318900016</v>
      </c>
      <c r="AN202" s="23">
        <v>7735.8469855500007</v>
      </c>
      <c r="AO202" s="23">
        <v>0</v>
      </c>
      <c r="AP202" s="39">
        <v>6134.4418159105207</v>
      </c>
      <c r="AQ202" s="39">
        <v>6038.3081577351059</v>
      </c>
      <c r="AR202" s="39">
        <v>7557.9867178665918</v>
      </c>
      <c r="AS202" s="39">
        <v>8697.2580489141546</v>
      </c>
      <c r="AT202" s="39">
        <v>0</v>
      </c>
      <c r="AU202" s="23">
        <v>2.8178606000000004</v>
      </c>
      <c r="AV202" s="23">
        <v>2.7874569899999995</v>
      </c>
      <c r="AW202" s="23">
        <v>3.7530095599999997</v>
      </c>
      <c r="AX202" s="23">
        <v>3.9245896299999998</v>
      </c>
      <c r="AY202" s="23">
        <v>0</v>
      </c>
      <c r="AZ202" s="23">
        <v>272.60354613999999</v>
      </c>
      <c r="BA202" s="23">
        <v>270.01306151999995</v>
      </c>
      <c r="BB202" s="23">
        <v>338.30319214000002</v>
      </c>
      <c r="BC202" s="23">
        <v>402.98287964000002</v>
      </c>
      <c r="BD202" s="23">
        <v>0</v>
      </c>
      <c r="BE202" s="39">
        <v>330.90999958062957</v>
      </c>
      <c r="BF202" s="39">
        <v>321.96998333806408</v>
      </c>
      <c r="BG202" s="39">
        <v>398.2238459635397</v>
      </c>
      <c r="BH202" s="39">
        <v>453.06559192165918</v>
      </c>
      <c r="BI202" s="39">
        <v>0</v>
      </c>
      <c r="BJ202" s="23">
        <v>165.84328837999996</v>
      </c>
      <c r="BK202" s="23">
        <v>161.84105339000001</v>
      </c>
      <c r="BL202" s="23">
        <v>222.61471599999999</v>
      </c>
      <c r="BM202" s="23">
        <v>263.27141275000002</v>
      </c>
      <c r="BN202" s="23">
        <v>0</v>
      </c>
      <c r="BO202" s="39">
        <v>201.31507188865365</v>
      </c>
      <c r="BP202" s="39">
        <v>192.98311337258548</v>
      </c>
      <c r="BQ202" s="39">
        <v>262.04449273099056</v>
      </c>
      <c r="BR202" s="39">
        <v>295.99078392657003</v>
      </c>
      <c r="BS202" s="39">
        <v>0</v>
      </c>
      <c r="BT202" s="23">
        <v>106.33807036000003</v>
      </c>
      <c r="BU202" s="23">
        <v>108.17200912000003</v>
      </c>
      <c r="BV202" s="23">
        <v>115.57970595999998</v>
      </c>
      <c r="BW202" s="23">
        <v>139.33894484000001</v>
      </c>
      <c r="BX202" s="23">
        <v>0</v>
      </c>
      <c r="BY202" s="39">
        <v>129.08243974258878</v>
      </c>
      <c r="BZ202" s="39">
        <v>128.98687114597823</v>
      </c>
      <c r="CA202" s="39">
        <v>136.0513175520941</v>
      </c>
      <c r="CB202" s="39">
        <v>156.6559889047152</v>
      </c>
      <c r="CC202" s="39">
        <v>0</v>
      </c>
      <c r="CD202" s="23">
        <v>0.42216192000000002</v>
      </c>
      <c r="CE202" s="23">
        <v>0</v>
      </c>
      <c r="CF202" s="23">
        <v>0.10875178000000001</v>
      </c>
      <c r="CG202" s="23">
        <v>0.37251941999999999</v>
      </c>
      <c r="CH202" s="23">
        <v>0</v>
      </c>
      <c r="CI202" s="39">
        <v>0.51245701953713318</v>
      </c>
      <c r="CJ202" s="39">
        <v>0</v>
      </c>
      <c r="CK202" s="39">
        <v>0.12801402142566481</v>
      </c>
      <c r="CL202" s="39">
        <v>0.41881613351759994</v>
      </c>
      <c r="CM202" s="39">
        <v>0</v>
      </c>
      <c r="CN202" s="23">
        <v>91.241089629999991</v>
      </c>
      <c r="CO202" s="23">
        <v>91.436758340000011</v>
      </c>
      <c r="CP202" s="23">
        <v>93.860699840000024</v>
      </c>
      <c r="CQ202" s="23">
        <v>100.86781803</v>
      </c>
      <c r="CR202" s="23">
        <v>0</v>
      </c>
      <c r="CS202" s="39">
        <v>110.75640562538238</v>
      </c>
      <c r="CT202" s="39">
        <v>109.03136090339014</v>
      </c>
      <c r="CU202" s="39">
        <v>110.48541587407264</v>
      </c>
      <c r="CV202" s="39">
        <v>113.40367045476839</v>
      </c>
      <c r="CW202" s="39">
        <v>0</v>
      </c>
      <c r="CX202" s="31" t="e">
        <v>#N/A</v>
      </c>
      <c r="CY202" s="31" t="e">
        <v>#N/A</v>
      </c>
      <c r="CZ202" s="31" t="e">
        <v>#N/A</v>
      </c>
      <c r="DA202" s="31" t="e">
        <v>#N/A</v>
      </c>
      <c r="DB202" s="31" t="e">
        <v>#N/A</v>
      </c>
      <c r="DC202" s="39">
        <v>0</v>
      </c>
      <c r="DD202" s="39">
        <v>0</v>
      </c>
      <c r="DE202" s="39">
        <v>0</v>
      </c>
      <c r="DF202" s="39">
        <v>0</v>
      </c>
      <c r="DG202" s="39">
        <v>0</v>
      </c>
      <c r="DH202" s="39">
        <v>330.90999958062957</v>
      </c>
      <c r="DI202" s="39">
        <v>321.96998333806408</v>
      </c>
      <c r="DJ202" s="39">
        <v>398.2238459635397</v>
      </c>
      <c r="DK202" s="39">
        <v>453.06559192165918</v>
      </c>
      <c r="DL202" s="39">
        <v>0</v>
      </c>
      <c r="DM202" s="24">
        <v>18428.739000000001</v>
      </c>
      <c r="DN202" s="24">
        <v>18647.458999999999</v>
      </c>
      <c r="DO202" s="24">
        <v>18861.057000000001</v>
      </c>
      <c r="DP202" s="24">
        <v>19097.429</v>
      </c>
      <c r="DQ202" s="24">
        <v>19397.998</v>
      </c>
      <c r="DR202" s="24">
        <v>19606.633999999998</v>
      </c>
      <c r="DS202" s="24">
        <v>18538.098999999998</v>
      </c>
      <c r="DT202" s="24">
        <v>18754.258000000002</v>
      </c>
      <c r="DU202" s="24">
        <v>18979.242999999999</v>
      </c>
      <c r="DV202" s="24">
        <v>19196.465499999998</v>
      </c>
      <c r="DW202" s="24">
        <v>0</v>
      </c>
      <c r="DX202" s="24">
        <v>758</v>
      </c>
      <c r="DY202" s="24">
        <v>730</v>
      </c>
      <c r="DZ202" s="24">
        <v>663</v>
      </c>
      <c r="EA202" s="24">
        <v>657</v>
      </c>
      <c r="EB202" s="28">
        <v>1148</v>
      </c>
      <c r="EC202" s="28">
        <v>982</v>
      </c>
      <c r="ED202" s="24">
        <v>568</v>
      </c>
      <c r="EE202" s="24">
        <v>518</v>
      </c>
      <c r="EF202" s="24">
        <v>440</v>
      </c>
      <c r="EG202" s="24">
        <v>352</v>
      </c>
      <c r="EH202" s="24">
        <v>308</v>
      </c>
      <c r="EI202" s="24">
        <v>345</v>
      </c>
      <c r="EJ202" s="24">
        <v>190</v>
      </c>
      <c r="EK202" s="24">
        <v>212</v>
      </c>
      <c r="EL202" s="24">
        <v>223</v>
      </c>
      <c r="EM202" s="24">
        <v>305</v>
      </c>
      <c r="EN202" s="24">
        <v>840</v>
      </c>
      <c r="EO202" s="24">
        <v>637</v>
      </c>
      <c r="EP202" s="24">
        <v>0</v>
      </c>
      <c r="EQ202" s="24">
        <v>0</v>
      </c>
      <c r="ER202" s="24">
        <v>0</v>
      </c>
      <c r="ES202" s="24">
        <v>0</v>
      </c>
      <c r="ET202" s="24">
        <v>0</v>
      </c>
      <c r="EU202" s="24">
        <v>0</v>
      </c>
      <c r="EV202">
        <v>64.400000000000006</v>
      </c>
      <c r="EW202">
        <v>70.34</v>
      </c>
      <c r="EX202">
        <v>76.92</v>
      </c>
      <c r="EY202">
        <v>79.349999999999994</v>
      </c>
      <c r="EZ202">
        <v>81.849999999999994</v>
      </c>
      <c r="FA202">
        <v>80.33</v>
      </c>
      <c r="FB202">
        <v>3.7</v>
      </c>
      <c r="FC202">
        <v>0.2</v>
      </c>
      <c r="FD202">
        <v>80</v>
      </c>
      <c r="FE202">
        <v>67.16</v>
      </c>
      <c r="FF202">
        <v>40.277000000000001</v>
      </c>
      <c r="FG202">
        <v>71.856999999999999</v>
      </c>
      <c r="FH202" s="22" t="s">
        <v>396</v>
      </c>
      <c r="FI202" s="43">
        <v>9796.0710138533213</v>
      </c>
      <c r="FJ202" s="43">
        <v>10517.177343405598</v>
      </c>
      <c r="FK202" s="43">
        <v>10252.7253036</v>
      </c>
      <c r="FL202" s="43">
        <v>9983.6063999999988</v>
      </c>
      <c r="FM202" s="43">
        <v>10014.42</v>
      </c>
      <c r="FN202" s="23"/>
      <c r="FO202" s="23"/>
      <c r="FP202" s="23"/>
      <c r="FQ202" s="23"/>
      <c r="FR202" s="23"/>
      <c r="FS202" s="23"/>
      <c r="FT202" s="23"/>
      <c r="FU202" s="23"/>
      <c r="FV202" s="14">
        <v>0</v>
      </c>
      <c r="FW202" s="14">
        <v>0</v>
      </c>
      <c r="FX202" s="14">
        <v>0</v>
      </c>
      <c r="FY202" s="14">
        <v>0</v>
      </c>
      <c r="FZ202" s="102">
        <v>0</v>
      </c>
      <c r="GA202" s="102">
        <v>0</v>
      </c>
      <c r="GB202" s="102">
        <v>0</v>
      </c>
      <c r="GC202" s="102">
        <v>0</v>
      </c>
      <c r="GD202" s="102">
        <v>0</v>
      </c>
      <c r="GE202" s="102">
        <v>0</v>
      </c>
      <c r="GF202" s="102">
        <v>0</v>
      </c>
      <c r="GG202" s="102">
        <v>0</v>
      </c>
    </row>
    <row r="203" spans="1:189" x14ac:dyDescent="0.35">
      <c r="A203" t="e">
        <v>#REF!</v>
      </c>
      <c r="B203" s="22" t="s">
        <v>361</v>
      </c>
      <c r="C203" s="22" t="s">
        <v>343</v>
      </c>
      <c r="D203" s="22" t="s">
        <v>538</v>
      </c>
      <c r="E203" s="22" t="s">
        <v>458</v>
      </c>
      <c r="F203" s="22" t="s">
        <v>362</v>
      </c>
      <c r="G203" s="24">
        <v>17031.9431861353</v>
      </c>
      <c r="H203" s="24">
        <v>16725.908666846201</v>
      </c>
      <c r="I203" s="24">
        <v>14960.291541176</v>
      </c>
      <c r="J203" s="24">
        <v>18737.066311159699</v>
      </c>
      <c r="K203" s="24">
        <v>20355.541962851199</v>
      </c>
      <c r="L203" s="24">
        <v>15734.874525098399</v>
      </c>
      <c r="M203" s="24">
        <v>16211.987795535999</v>
      </c>
      <c r="N203" s="24">
        <v>14796.883501254999</v>
      </c>
      <c r="O203" s="24">
        <v>16553.326592328198</v>
      </c>
      <c r="P203" s="24">
        <v>17511.419429825801</v>
      </c>
      <c r="Q203" s="43">
        <v>20229.111966362332</v>
      </c>
      <c r="R203" s="43">
        <v>20842.499620196144</v>
      </c>
      <c r="S203" s="43">
        <v>19023.209408035302</v>
      </c>
      <c r="T203" s="43">
        <v>21281.332527809023</v>
      </c>
      <c r="U203" s="43">
        <v>22513.078434202744</v>
      </c>
      <c r="V203" s="23">
        <v>6947.8178411416702</v>
      </c>
      <c r="W203" s="23">
        <v>6691.1610531360266</v>
      </c>
      <c r="X203" s="23">
        <v>5875.0706059671629</v>
      </c>
      <c r="Y203" s="23">
        <v>7238.7960975310816</v>
      </c>
      <c r="Z203" s="23">
        <v>7738.8788040780273</v>
      </c>
      <c r="AA203" s="23">
        <v>6418.7063542225869</v>
      </c>
      <c r="AB203" s="23">
        <v>6485.5681979435903</v>
      </c>
      <c r="AC203" s="23">
        <v>5810.8984760674239</v>
      </c>
      <c r="AD203" s="23">
        <v>6395.1396631571488</v>
      </c>
      <c r="AE203" s="23">
        <v>6657.5850892165081</v>
      </c>
      <c r="AF203" s="39">
        <v>8252.034632475601</v>
      </c>
      <c r="AG203" s="39">
        <v>8337.9937369318941</v>
      </c>
      <c r="AH203" s="39">
        <v>7470.6230234013929</v>
      </c>
      <c r="AI203" s="39">
        <v>8221.7367593353356</v>
      </c>
      <c r="AJ203" s="39">
        <v>8559.1425581770163</v>
      </c>
      <c r="AK203" s="23">
        <v>1028.7446696299999</v>
      </c>
      <c r="AL203" s="23">
        <v>1022.1180333500002</v>
      </c>
      <c r="AM203" s="23">
        <v>913.91774514000008</v>
      </c>
      <c r="AN203" s="23">
        <v>1184.1076855899998</v>
      </c>
      <c r="AO203" s="23">
        <v>0</v>
      </c>
      <c r="AP203" s="39">
        <v>1248.7801535091144</v>
      </c>
      <c r="AQ203" s="39">
        <v>1218.797803019831</v>
      </c>
      <c r="AR203" s="39">
        <v>1075.7919163037814</v>
      </c>
      <c r="AS203" s="39">
        <v>1331.2685887551249</v>
      </c>
      <c r="AT203" s="39">
        <v>0</v>
      </c>
      <c r="AU203" s="23">
        <v>6.0401034399999993</v>
      </c>
      <c r="AV203" s="23">
        <v>6.1219320300000009</v>
      </c>
      <c r="AW203" s="23">
        <v>6.1213397999999994</v>
      </c>
      <c r="AX203" s="23">
        <v>6.309295650000001</v>
      </c>
      <c r="AY203" s="23">
        <v>0</v>
      </c>
      <c r="AZ203" s="23">
        <v>419.6545104999999</v>
      </c>
      <c r="BA203" s="23">
        <v>408.89602660999998</v>
      </c>
      <c r="BB203" s="23">
        <v>358.90551758000004</v>
      </c>
      <c r="BC203" s="23">
        <v>457.46298217999993</v>
      </c>
      <c r="BD203" s="23">
        <v>0</v>
      </c>
      <c r="BE203" s="39">
        <v>509.41330683294342</v>
      </c>
      <c r="BF203" s="39">
        <v>487.57732730966717</v>
      </c>
      <c r="BG203" s="39">
        <v>422.47527918417006</v>
      </c>
      <c r="BH203" s="39">
        <v>514.3164816053303</v>
      </c>
      <c r="BI203" s="39">
        <v>0</v>
      </c>
      <c r="BJ203" s="23">
        <v>287.81510518000005</v>
      </c>
      <c r="BK203" s="23">
        <v>292.07744020999996</v>
      </c>
      <c r="BL203" s="23">
        <v>263.25399049999999</v>
      </c>
      <c r="BM203" s="23">
        <v>349.75529727000003</v>
      </c>
      <c r="BN203" s="23">
        <v>0</v>
      </c>
      <c r="BO203" s="39">
        <v>349.37511886033997</v>
      </c>
      <c r="BP203" s="39">
        <v>348.28007218781346</v>
      </c>
      <c r="BQ203" s="39">
        <v>309.88184267198898</v>
      </c>
      <c r="BR203" s="39">
        <v>393.22288561471561</v>
      </c>
      <c r="BS203" s="39">
        <v>0</v>
      </c>
      <c r="BT203" s="23">
        <v>96.021246660000003</v>
      </c>
      <c r="BU203" s="23">
        <v>77.713218789999985</v>
      </c>
      <c r="BV203" s="23">
        <v>75.10681473999999</v>
      </c>
      <c r="BW203" s="23">
        <v>83.207176589999989</v>
      </c>
      <c r="BX203" s="23">
        <v>0</v>
      </c>
      <c r="BY203" s="39">
        <v>116.55897783396358</v>
      </c>
      <c r="BZ203" s="39">
        <v>92.667086614661002</v>
      </c>
      <c r="CA203" s="39">
        <v>88.40982089065389</v>
      </c>
      <c r="CB203" s="39">
        <v>93.548164496605182</v>
      </c>
      <c r="CC203" s="39">
        <v>0</v>
      </c>
      <c r="CD203" s="23">
        <v>35.818177970000001</v>
      </c>
      <c r="CE203" s="23">
        <v>39.105373010000008</v>
      </c>
      <c r="CF203" s="23">
        <v>20.544722529999998</v>
      </c>
      <c r="CG203" s="23">
        <v>24.500503280000004</v>
      </c>
      <c r="CH203" s="23">
        <v>0</v>
      </c>
      <c r="CI203" s="39">
        <v>43.479233578805037</v>
      </c>
      <c r="CJ203" s="39">
        <v>46.630174946280825</v>
      </c>
      <c r="CK203" s="39">
        <v>24.183627616391732</v>
      </c>
      <c r="CL203" s="39">
        <v>27.545425827638404</v>
      </c>
      <c r="CM203" s="39">
        <v>0</v>
      </c>
      <c r="CN203" s="23">
        <v>21.426685949999996</v>
      </c>
      <c r="CO203" s="23">
        <v>18.383597449999996</v>
      </c>
      <c r="CP203" s="23">
        <v>17.77137974</v>
      </c>
      <c r="CQ203" s="23">
        <v>19.68250785</v>
      </c>
      <c r="CR203" s="23">
        <v>0</v>
      </c>
      <c r="CS203" s="39">
        <v>26.009583290921089</v>
      </c>
      <c r="CT203" s="39">
        <v>21.921037935536155</v>
      </c>
      <c r="CU203" s="39">
        <v>20.919067134349298</v>
      </c>
      <c r="CV203" s="39">
        <v>22.128649925597998</v>
      </c>
      <c r="CW203" s="39">
        <v>0</v>
      </c>
      <c r="CX203" s="31">
        <v>57.668534350000002</v>
      </c>
      <c r="CY203" s="31">
        <v>50.10485666000001</v>
      </c>
      <c r="CZ203" s="31">
        <v>0</v>
      </c>
      <c r="DA203" s="31">
        <v>0</v>
      </c>
      <c r="DB203" s="31">
        <v>0</v>
      </c>
      <c r="DC203" s="39">
        <v>28.844006193146633</v>
      </c>
      <c r="DD203" s="39">
        <v>24.131482418715265</v>
      </c>
      <c r="DE203" s="39">
        <v>0</v>
      </c>
      <c r="DF203" s="39">
        <v>0</v>
      </c>
      <c r="DG203" s="39">
        <v>0</v>
      </c>
      <c r="DH203" s="39">
        <v>538.25731302609006</v>
      </c>
      <c r="DI203" s="39">
        <v>511.70880972838245</v>
      </c>
      <c r="DJ203" s="39">
        <v>422.47527918417006</v>
      </c>
      <c r="DK203" s="39">
        <v>514.3164816053303</v>
      </c>
      <c r="DL203" s="39">
        <v>0</v>
      </c>
      <c r="DM203" s="24">
        <v>2426.9549999999999</v>
      </c>
      <c r="DN203" s="24">
        <v>2475.8620000000001</v>
      </c>
      <c r="DO203" s="24">
        <v>2523.5410000000002</v>
      </c>
      <c r="DP203" s="24">
        <v>2569.2629999999999</v>
      </c>
      <c r="DQ203" s="24">
        <v>2630.2959999999998</v>
      </c>
      <c r="DR203" s="24">
        <v>2675.3519999999999</v>
      </c>
      <c r="DS203" s="24">
        <v>2451.4085</v>
      </c>
      <c r="DT203" s="24">
        <v>2499.7015000000001</v>
      </c>
      <c r="DU203" s="24">
        <v>2546.402</v>
      </c>
      <c r="DV203" s="24">
        <v>2588.4229999999998</v>
      </c>
      <c r="DW203" s="24">
        <v>0</v>
      </c>
      <c r="DX203" s="24">
        <v>2312</v>
      </c>
      <c r="DY203" s="24">
        <v>1263</v>
      </c>
      <c r="DZ203" s="24">
        <v>1039</v>
      </c>
      <c r="EA203" s="24">
        <v>746</v>
      </c>
      <c r="EB203" s="28">
        <v>830</v>
      </c>
      <c r="EC203" s="28">
        <v>851</v>
      </c>
      <c r="ED203" s="24">
        <v>2044</v>
      </c>
      <c r="EE203" s="24">
        <v>1113</v>
      </c>
      <c r="EF203" s="24">
        <v>617</v>
      </c>
      <c r="EG203" s="24">
        <v>688</v>
      </c>
      <c r="EH203" s="24">
        <v>733</v>
      </c>
      <c r="EI203" s="24">
        <v>754</v>
      </c>
      <c r="EJ203" s="24">
        <v>268</v>
      </c>
      <c r="EK203" s="24">
        <v>150</v>
      </c>
      <c r="EL203" s="24">
        <v>422</v>
      </c>
      <c r="EM203" s="24">
        <v>58</v>
      </c>
      <c r="EN203" s="24">
        <v>97</v>
      </c>
      <c r="EO203" s="24">
        <v>97</v>
      </c>
      <c r="EP203" s="24">
        <v>0</v>
      </c>
      <c r="EQ203" s="24">
        <v>0</v>
      </c>
      <c r="ER203" s="24">
        <v>0</v>
      </c>
      <c r="ES203" s="24">
        <v>0</v>
      </c>
      <c r="ET203" s="24">
        <v>0</v>
      </c>
      <c r="EU203" s="24">
        <v>0</v>
      </c>
      <c r="EV203">
        <v>47.94</v>
      </c>
      <c r="EW203">
        <v>53.8</v>
      </c>
      <c r="EX203">
        <v>57.58</v>
      </c>
      <c r="EY203">
        <v>57.97</v>
      </c>
      <c r="EZ203">
        <v>55.31</v>
      </c>
      <c r="FA203">
        <v>55.18</v>
      </c>
      <c r="FB203">
        <v>4.3</v>
      </c>
      <c r="FC203">
        <v>1</v>
      </c>
      <c r="FD203">
        <v>42</v>
      </c>
      <c r="FE203">
        <v>22.22</v>
      </c>
      <c r="FF203">
        <v>3.48</v>
      </c>
      <c r="FG203">
        <v>50.174999999999997</v>
      </c>
      <c r="FH203" s="22" t="s">
        <v>362</v>
      </c>
      <c r="FI203" s="43">
        <v>7611.0737616927299</v>
      </c>
      <c r="FJ203" s="43">
        <v>7905.769363580398</v>
      </c>
      <c r="FK203" s="43">
        <v>7215.7527108000004</v>
      </c>
      <c r="FL203" s="43">
        <v>7757.5319999999992</v>
      </c>
      <c r="FM203" s="43">
        <v>7734.6299999999992</v>
      </c>
      <c r="FN203" s="23">
        <v>42.124805380000012</v>
      </c>
      <c r="FO203" s="23">
        <v>44.095164529999991</v>
      </c>
      <c r="FP203" s="23">
        <v>20.405713050000003</v>
      </c>
      <c r="FQ203" s="23">
        <v>40.659088820000008</v>
      </c>
      <c r="FR203" s="23">
        <v>705.55239526999992</v>
      </c>
      <c r="FS203" s="23">
        <v>730.10641541000018</v>
      </c>
      <c r="FT203" s="23">
        <v>670.35048791999998</v>
      </c>
      <c r="FU203" s="23">
        <v>905.31465580999998</v>
      </c>
      <c r="FV203" s="14">
        <v>747.67720064999992</v>
      </c>
      <c r="FW203" s="14">
        <v>774.20157994000022</v>
      </c>
      <c r="FX203" s="14">
        <v>690.75620097000001</v>
      </c>
      <c r="FY203" s="14">
        <v>945.97374462999994</v>
      </c>
      <c r="FZ203" s="102">
        <v>907.59590495742975</v>
      </c>
      <c r="GA203" s="102">
        <v>923.17633965689208</v>
      </c>
      <c r="GB203" s="102">
        <v>813.10374056299952</v>
      </c>
      <c r="GC203" s="102">
        <v>1063.5393616126162</v>
      </c>
      <c r="GD203" s="102">
        <v>856.46113606681877</v>
      </c>
      <c r="GE203" s="102">
        <v>870.59621886906234</v>
      </c>
      <c r="GF203" s="102">
        <v>789.08374394695636</v>
      </c>
      <c r="GG203" s="102">
        <v>1017.8271612340667</v>
      </c>
    </row>
    <row r="204" spans="1:189" x14ac:dyDescent="0.35">
      <c r="A204" t="e">
        <v>#REF!</v>
      </c>
      <c r="B204" s="22" t="s">
        <v>353</v>
      </c>
      <c r="C204" s="22" t="s">
        <v>343</v>
      </c>
      <c r="D204" s="22" t="s">
        <v>539</v>
      </c>
      <c r="E204" s="22" t="s">
        <v>458</v>
      </c>
      <c r="F204" s="22" t="s">
        <v>354</v>
      </c>
      <c r="G204" s="24">
        <v>20484.053868924599</v>
      </c>
      <c r="H204" s="24">
        <v>20482.608755379002</v>
      </c>
      <c r="I204" s="24">
        <v>20226.036564412898</v>
      </c>
      <c r="J204" s="24">
        <v>23649.5682768447</v>
      </c>
      <c r="K204" s="24">
        <v>24473.9066737086</v>
      </c>
      <c r="L204" s="24">
        <v>18154.910824659302</v>
      </c>
      <c r="M204" s="24">
        <v>18679.105433991201</v>
      </c>
      <c r="N204" s="24">
        <v>18115.912632436099</v>
      </c>
      <c r="O204" s="24">
        <v>19454.977964175599</v>
      </c>
      <c r="P204" s="24">
        <v>20253.843510489398</v>
      </c>
      <c r="Q204" s="43">
        <v>23340.365582550447</v>
      </c>
      <c r="R204" s="43">
        <v>24014.282074698149</v>
      </c>
      <c r="S204" s="43">
        <v>23290.228621133276</v>
      </c>
      <c r="T204" s="43">
        <v>25011.761416506048</v>
      </c>
      <c r="U204" s="43">
        <v>26038.801101930549</v>
      </c>
      <c r="V204" s="23">
        <v>6024.4931497965463</v>
      </c>
      <c r="W204" s="23">
        <v>6094.7248232231086</v>
      </c>
      <c r="X204" s="23">
        <v>6095.1042365848698</v>
      </c>
      <c r="Y204" s="23">
        <v>7230.1988377188673</v>
      </c>
      <c r="Z204" s="23">
        <v>7568.7984799592286</v>
      </c>
      <c r="AA204" s="23">
        <v>5339.4770682698372</v>
      </c>
      <c r="AB204" s="23">
        <v>5558.0814399069695</v>
      </c>
      <c r="AC204" s="23">
        <v>5459.219629308911</v>
      </c>
      <c r="AD204" s="23">
        <v>5947.8193182136229</v>
      </c>
      <c r="AE204" s="23">
        <v>6263.7020733680247</v>
      </c>
      <c r="AF204" s="39">
        <v>6864.552957417317</v>
      </c>
      <c r="AG204" s="39">
        <v>7145.5957012364752</v>
      </c>
      <c r="AH204" s="39">
        <v>7018.4967127700947</v>
      </c>
      <c r="AI204" s="39">
        <v>7646.6515669964529</v>
      </c>
      <c r="AJ204" s="39">
        <v>8052.7576094735505</v>
      </c>
      <c r="AK204" s="23">
        <v>1794.6204235299997</v>
      </c>
      <c r="AL204" s="23">
        <v>1828.16938018</v>
      </c>
      <c r="AM204" s="23">
        <v>1962.5274905099991</v>
      </c>
      <c r="AN204" s="23">
        <v>2261.9416332599994</v>
      </c>
      <c r="AO204" s="23">
        <v>0</v>
      </c>
      <c r="AP204" s="39">
        <v>2178.4670522690708</v>
      </c>
      <c r="AQ204" s="39">
        <v>2179.9525606731236</v>
      </c>
      <c r="AR204" s="39">
        <v>2310.132636161019</v>
      </c>
      <c r="AS204" s="39">
        <v>2543.0557394415519</v>
      </c>
      <c r="AT204" s="39">
        <v>0</v>
      </c>
      <c r="AU204" s="23">
        <v>8.7610044499999979</v>
      </c>
      <c r="AV204" s="23">
        <v>8.9254436500000001</v>
      </c>
      <c r="AW204" s="23">
        <v>9.7031183199999997</v>
      </c>
      <c r="AX204" s="23">
        <v>9.5644273799999997</v>
      </c>
      <c r="AY204" s="23">
        <v>0</v>
      </c>
      <c r="AZ204" s="23">
        <v>527.80950928000016</v>
      </c>
      <c r="BA204" s="23">
        <v>543.98284911999997</v>
      </c>
      <c r="BB204" s="23">
        <v>591.40643311000008</v>
      </c>
      <c r="BC204" s="23">
        <v>691.52587891000007</v>
      </c>
      <c r="BD204" s="23">
        <v>0</v>
      </c>
      <c r="BE204" s="39">
        <v>640.70129302279497</v>
      </c>
      <c r="BF204" s="39">
        <v>648.65806076713034</v>
      </c>
      <c r="BG204" s="39">
        <v>696.15702657390568</v>
      </c>
      <c r="BH204" s="39">
        <v>777.46871514093482</v>
      </c>
      <c r="BI204" s="39">
        <v>0</v>
      </c>
      <c r="BJ204" s="23">
        <v>368.76448751000004</v>
      </c>
      <c r="BK204" s="23">
        <v>373.84282518999999</v>
      </c>
      <c r="BL204" s="23">
        <v>411.62755243000009</v>
      </c>
      <c r="BM204" s="23">
        <v>472.32927131999998</v>
      </c>
      <c r="BN204" s="23">
        <v>0</v>
      </c>
      <c r="BO204" s="39">
        <v>447.63855105764395</v>
      </c>
      <c r="BP204" s="39">
        <v>445.77905794591919</v>
      </c>
      <c r="BQ204" s="39">
        <v>484.53550200436251</v>
      </c>
      <c r="BR204" s="39">
        <v>531.03035315964951</v>
      </c>
      <c r="BS204" s="39">
        <v>0</v>
      </c>
      <c r="BT204" s="23">
        <v>156.80609650000002</v>
      </c>
      <c r="BU204" s="23">
        <v>161.75039989999999</v>
      </c>
      <c r="BV204" s="23">
        <v>171.61393279000004</v>
      </c>
      <c r="BW204" s="23">
        <v>214.60286222000005</v>
      </c>
      <c r="BX204" s="23">
        <v>0</v>
      </c>
      <c r="BY204" s="39">
        <v>190.34493887473818</v>
      </c>
      <c r="BZ204" s="39">
        <v>192.87501599944162</v>
      </c>
      <c r="CA204" s="39">
        <v>202.01039163792689</v>
      </c>
      <c r="CB204" s="39">
        <v>241.27370593670165</v>
      </c>
      <c r="CC204" s="39">
        <v>0</v>
      </c>
      <c r="CD204" s="23">
        <v>2.23893181</v>
      </c>
      <c r="CE204" s="23">
        <v>8.3896114600000011</v>
      </c>
      <c r="CF204" s="23">
        <v>8.1649354900000013</v>
      </c>
      <c r="CG204" s="23">
        <v>4.5937109199999995</v>
      </c>
      <c r="CH204" s="23">
        <v>0</v>
      </c>
      <c r="CI204" s="39">
        <v>2.7178110292360782</v>
      </c>
      <c r="CJ204" s="39">
        <v>10.003971833003172</v>
      </c>
      <c r="CK204" s="39">
        <v>9.6111183353139698</v>
      </c>
      <c r="CL204" s="39">
        <v>5.1646173131375992</v>
      </c>
      <c r="CM204" s="39">
        <v>0</v>
      </c>
      <c r="CN204" s="23">
        <v>154.70989195999999</v>
      </c>
      <c r="CO204" s="23">
        <v>159.67425967</v>
      </c>
      <c r="CP204" s="23">
        <v>170.70627660000002</v>
      </c>
      <c r="CQ204" s="23">
        <v>212.39877960000004</v>
      </c>
      <c r="CR204" s="23">
        <v>0</v>
      </c>
      <c r="CS204" s="39">
        <v>187.80038267481225</v>
      </c>
      <c r="CT204" s="39">
        <v>190.39937711183518</v>
      </c>
      <c r="CU204" s="39">
        <v>200.94197033067289</v>
      </c>
      <c r="CV204" s="39">
        <v>238.79569992868804</v>
      </c>
      <c r="CW204" s="39">
        <v>0</v>
      </c>
      <c r="CX204" s="31" t="e">
        <v>#N/A</v>
      </c>
      <c r="CY204" s="31" t="e">
        <v>#N/A</v>
      </c>
      <c r="CZ204" s="31" t="e">
        <v>#N/A</v>
      </c>
      <c r="DA204" s="31" t="e">
        <v>#N/A</v>
      </c>
      <c r="DB204" s="31" t="e">
        <v>#N/A</v>
      </c>
      <c r="DC204" s="39">
        <v>0</v>
      </c>
      <c r="DD204" s="39">
        <v>0</v>
      </c>
      <c r="DE204" s="39">
        <v>0</v>
      </c>
      <c r="DF204" s="39">
        <v>0</v>
      </c>
      <c r="DG204" s="39">
        <v>0</v>
      </c>
      <c r="DH204" s="39">
        <v>640.70129302279497</v>
      </c>
      <c r="DI204" s="39">
        <v>648.65806076713034</v>
      </c>
      <c r="DJ204" s="39">
        <v>696.15702657390568</v>
      </c>
      <c r="DK204" s="39">
        <v>777.46871514093482</v>
      </c>
      <c r="DL204" s="39">
        <v>0</v>
      </c>
      <c r="DM204" s="24">
        <v>3419.8090000000002</v>
      </c>
      <c r="DN204" s="24">
        <v>3380.4490000000001</v>
      </c>
      <c r="DO204" s="24">
        <v>3340.9740000000002</v>
      </c>
      <c r="DP204" s="24">
        <v>3295.8409999999999</v>
      </c>
      <c r="DQ204" s="24">
        <v>3233.5259999999998</v>
      </c>
      <c r="DR204" s="24">
        <v>3210.8470000000002</v>
      </c>
      <c r="DS204" s="24">
        <v>3400.1289999999999</v>
      </c>
      <c r="DT204" s="24">
        <v>3360.7115000000003</v>
      </c>
      <c r="DU204" s="24">
        <v>3318.4074999999998</v>
      </c>
      <c r="DV204" s="24">
        <v>3270.9430000000002</v>
      </c>
      <c r="DW204" s="24">
        <v>0</v>
      </c>
      <c r="DX204" s="24">
        <v>6230</v>
      </c>
      <c r="DY204" s="24">
        <v>5966</v>
      </c>
      <c r="DZ204" s="24">
        <v>5488</v>
      </c>
      <c r="EA204" s="24">
        <v>390</v>
      </c>
      <c r="EB204" s="28">
        <v>340</v>
      </c>
      <c r="EC204" s="28">
        <v>375</v>
      </c>
      <c r="ED204" s="24">
        <v>5227</v>
      </c>
      <c r="EE204" s="24">
        <v>5241</v>
      </c>
      <c r="EF204" s="24">
        <v>5232</v>
      </c>
      <c r="EG204" s="24">
        <v>240</v>
      </c>
      <c r="EH204" s="24">
        <v>274</v>
      </c>
      <c r="EI204" s="24">
        <v>310</v>
      </c>
      <c r="EJ204" s="24">
        <v>1003</v>
      </c>
      <c r="EK204" s="24">
        <v>725</v>
      </c>
      <c r="EL204" s="24">
        <v>256</v>
      </c>
      <c r="EM204" s="24">
        <v>150</v>
      </c>
      <c r="EN204" s="24">
        <v>66</v>
      </c>
      <c r="EO204" s="24">
        <v>65</v>
      </c>
      <c r="EP204" s="24">
        <v>0</v>
      </c>
      <c r="EQ204" s="24">
        <v>0</v>
      </c>
      <c r="ER204" s="24">
        <v>0</v>
      </c>
      <c r="ES204" s="24">
        <v>0</v>
      </c>
      <c r="ET204" s="24">
        <v>0</v>
      </c>
      <c r="EU204" s="24">
        <v>0</v>
      </c>
      <c r="EV204">
        <v>61.05</v>
      </c>
      <c r="EW204">
        <v>62.4</v>
      </c>
      <c r="EX204">
        <v>68.03</v>
      </c>
      <c r="EY204">
        <v>70.39</v>
      </c>
      <c r="EZ204">
        <v>67.23</v>
      </c>
      <c r="FA204">
        <v>66.47</v>
      </c>
      <c r="FB204">
        <v>8.1999999999999993</v>
      </c>
      <c r="FC204">
        <v>1.4</v>
      </c>
      <c r="FD204">
        <v>36</v>
      </c>
      <c r="FE204">
        <v>23.42</v>
      </c>
      <c r="FF204">
        <v>21.033999999999999</v>
      </c>
      <c r="FG204">
        <v>56.048000000000002</v>
      </c>
      <c r="FH204" s="22" t="s">
        <v>354</v>
      </c>
      <c r="FI204" s="43">
        <v>6919.157965175209</v>
      </c>
      <c r="FJ204" s="43">
        <v>7345.3302080927988</v>
      </c>
      <c r="FK204" s="43">
        <v>7203.9814992000001</v>
      </c>
      <c r="FL204" s="43">
        <v>7757.5319999999992</v>
      </c>
      <c r="FM204" s="43">
        <v>7974.0599999999995</v>
      </c>
      <c r="FN204" s="23">
        <v>7.6126569700000006</v>
      </c>
      <c r="FO204" s="23">
        <v>28.195063700000002</v>
      </c>
      <c r="FP204" s="23">
        <v>24.390925759999998</v>
      </c>
      <c r="FQ204" s="23">
        <v>15.025766559999999</v>
      </c>
      <c r="FR204" s="23">
        <v>1253.84682815</v>
      </c>
      <c r="FS204" s="23">
        <v>1256.3778818200003</v>
      </c>
      <c r="FT204" s="23">
        <v>1365.9479571799998</v>
      </c>
      <c r="FU204" s="23">
        <v>1544.9621237200001</v>
      </c>
      <c r="FV204" s="14">
        <v>1261.45948512</v>
      </c>
      <c r="FW204" s="14">
        <v>1284.5729455200003</v>
      </c>
      <c r="FX204" s="14">
        <v>1390.3388829399998</v>
      </c>
      <c r="FY204" s="14">
        <v>1559.9878902800001</v>
      </c>
      <c r="FZ204" s="102">
        <v>1531.2697270550641</v>
      </c>
      <c r="GA204" s="102">
        <v>1531.7552696796758</v>
      </c>
      <c r="GB204" s="102">
        <v>1636.5973186794367</v>
      </c>
      <c r="GC204" s="102">
        <v>1753.8631852839985</v>
      </c>
      <c r="GD204" s="102">
        <v>1522.0288189655689</v>
      </c>
      <c r="GE204" s="102">
        <v>1498.1348065117033</v>
      </c>
      <c r="GF204" s="102">
        <v>1607.8862438553517</v>
      </c>
      <c r="GG204" s="102">
        <v>1736.9700164559217</v>
      </c>
    </row>
    <row r="205" spans="1:189" x14ac:dyDescent="0.35">
      <c r="A205" t="e">
        <v>#REF!</v>
      </c>
      <c r="B205" s="22" t="s">
        <v>379</v>
      </c>
      <c r="C205" s="22" t="s">
        <v>343</v>
      </c>
      <c r="D205" s="22" t="s">
        <v>538</v>
      </c>
      <c r="E205" s="22" t="s">
        <v>458</v>
      </c>
      <c r="F205" s="22" t="s">
        <v>380</v>
      </c>
      <c r="G205" s="24">
        <v>16867.3264019626</v>
      </c>
      <c r="H205" s="24">
        <v>16874.405465391003</v>
      </c>
      <c r="I205" s="24">
        <v>15314.577154807601</v>
      </c>
      <c r="J205" s="24">
        <v>20217.9469224528</v>
      </c>
      <c r="K205" s="24">
        <v>21071.7392248918</v>
      </c>
      <c r="L205" s="24">
        <v>14876.945089692101</v>
      </c>
      <c r="M205" s="24">
        <v>15460.2416611259</v>
      </c>
      <c r="N205" s="24">
        <v>15176.1193595533</v>
      </c>
      <c r="O205" s="24">
        <v>15407.831405527799</v>
      </c>
      <c r="P205" s="24">
        <v>15855.897831744</v>
      </c>
      <c r="Q205" s="43">
        <v>19126.138404012712</v>
      </c>
      <c r="R205" s="43">
        <v>19876.037720610904</v>
      </c>
      <c r="S205" s="43">
        <v>19510.763638413118</v>
      </c>
      <c r="T205" s="43">
        <v>19808.657905983942</v>
      </c>
      <c r="U205" s="43">
        <v>20384.702277347536</v>
      </c>
      <c r="V205" s="23">
        <v>7694.9060506797323</v>
      </c>
      <c r="W205" s="23">
        <v>7523.8622807763732</v>
      </c>
      <c r="X205" s="23">
        <v>6680.0826646774813</v>
      </c>
      <c r="Y205" s="23">
        <v>8635.7971442819016</v>
      </c>
      <c r="Z205" s="23">
        <v>8820.3473368231589</v>
      </c>
      <c r="AA205" s="23">
        <v>6786.8903499123762</v>
      </c>
      <c r="AB205" s="23">
        <v>6893.3231054808757</v>
      </c>
      <c r="AC205" s="23">
        <v>6619.6886029597717</v>
      </c>
      <c r="AD205" s="23">
        <v>6581.227409577722</v>
      </c>
      <c r="AE205" s="23">
        <v>6637.0661064348324</v>
      </c>
      <c r="AF205" s="39">
        <v>8725.380337339735</v>
      </c>
      <c r="AG205" s="39">
        <v>8862.2127045663929</v>
      </c>
      <c r="AH205" s="39">
        <v>8510.4219749657295</v>
      </c>
      <c r="AI205" s="39">
        <v>8460.9753914518678</v>
      </c>
      <c r="AJ205" s="39">
        <v>8532.7628880077827</v>
      </c>
      <c r="AK205" s="23">
        <v>463.00923066000007</v>
      </c>
      <c r="AL205" s="23">
        <v>467.14607889999996</v>
      </c>
      <c r="AM205" s="23">
        <v>522.76299850999999</v>
      </c>
      <c r="AN205" s="23">
        <v>547.53393208000011</v>
      </c>
      <c r="AO205" s="23">
        <v>0</v>
      </c>
      <c r="AP205" s="39">
        <v>562.0410537317166</v>
      </c>
      <c r="AQ205" s="39">
        <v>557.03607222991423</v>
      </c>
      <c r="AR205" s="39">
        <v>615.3553872111695</v>
      </c>
      <c r="AS205" s="39">
        <v>615.5814491589025</v>
      </c>
      <c r="AT205" s="39">
        <v>0</v>
      </c>
      <c r="AU205" s="23">
        <v>2.7450041799999996</v>
      </c>
      <c r="AV205" s="23">
        <v>2.7683632400000002</v>
      </c>
      <c r="AW205" s="23">
        <v>3.4130036799999992</v>
      </c>
      <c r="AX205" s="23">
        <v>2.7063314899999993</v>
      </c>
      <c r="AY205" s="23">
        <v>0</v>
      </c>
      <c r="AZ205" s="23">
        <v>211.22572327000003</v>
      </c>
      <c r="BA205" s="23">
        <v>208.28834534000003</v>
      </c>
      <c r="BB205" s="23">
        <v>228.02458190999999</v>
      </c>
      <c r="BC205" s="23">
        <v>233.87103271000001</v>
      </c>
      <c r="BD205" s="23">
        <v>0</v>
      </c>
      <c r="BE205" s="39">
        <v>256.4042360725465</v>
      </c>
      <c r="BF205" s="39">
        <v>248.3679667239557</v>
      </c>
      <c r="BG205" s="39">
        <v>268.4125603664142</v>
      </c>
      <c r="BH205" s="39">
        <v>262.93652465519881</v>
      </c>
      <c r="BI205" s="39">
        <v>0</v>
      </c>
      <c r="BJ205" s="23">
        <v>123.77542124999998</v>
      </c>
      <c r="BK205" s="23">
        <v>125.62064209</v>
      </c>
      <c r="BL205" s="23">
        <v>126.93586599</v>
      </c>
      <c r="BM205" s="23">
        <v>137.45122454000003</v>
      </c>
      <c r="BN205" s="23">
        <v>0</v>
      </c>
      <c r="BO205" s="39">
        <v>150.24941962014984</v>
      </c>
      <c r="BP205" s="39">
        <v>149.79303524410562</v>
      </c>
      <c r="BQ205" s="39">
        <v>149.41889381975335</v>
      </c>
      <c r="BR205" s="39">
        <v>154.53366272583122</v>
      </c>
      <c r="BS205" s="39">
        <v>0</v>
      </c>
      <c r="BT205" s="23">
        <v>84.868124779999988</v>
      </c>
      <c r="BU205" s="23">
        <v>81.484277129999981</v>
      </c>
      <c r="BV205" s="23">
        <v>76.406906270000007</v>
      </c>
      <c r="BW205" s="23">
        <v>87.082287640000018</v>
      </c>
      <c r="BX205" s="23">
        <v>0</v>
      </c>
      <c r="BY205" s="39">
        <v>103.02034413351235</v>
      </c>
      <c r="BZ205" s="39">
        <v>97.163786085648383</v>
      </c>
      <c r="CA205" s="39">
        <v>89.940186140553678</v>
      </c>
      <c r="CB205" s="39">
        <v>97.904874347899209</v>
      </c>
      <c r="CC205" s="39">
        <v>0</v>
      </c>
      <c r="CD205" s="23">
        <v>2.5821820899999999</v>
      </c>
      <c r="CE205" s="23">
        <v>1.1834253199999998</v>
      </c>
      <c r="CF205" s="23">
        <v>24.681811110000005</v>
      </c>
      <c r="CG205" s="23">
        <v>9.3375106699999986</v>
      </c>
      <c r="CH205" s="23">
        <v>0</v>
      </c>
      <c r="CI205" s="39">
        <v>3.1344782062379415</v>
      </c>
      <c r="CJ205" s="39">
        <v>1.4111444402626436</v>
      </c>
      <c r="CK205" s="39">
        <v>29.053482124704093</v>
      </c>
      <c r="CL205" s="39">
        <v>10.497976496067597</v>
      </c>
      <c r="CM205" s="39">
        <v>0</v>
      </c>
      <c r="CN205" s="23">
        <v>48.823037960000001</v>
      </c>
      <c r="CO205" s="23">
        <v>48.08965671</v>
      </c>
      <c r="CP205" s="23">
        <v>45.441792750000005</v>
      </c>
      <c r="CQ205" s="23">
        <v>50.921232889999999</v>
      </c>
      <c r="CR205" s="23">
        <v>0</v>
      </c>
      <c r="CS205" s="39">
        <v>59.265668769295715</v>
      </c>
      <c r="CT205" s="39">
        <v>57.343248072853171</v>
      </c>
      <c r="CU205" s="39">
        <v>53.490495794359596</v>
      </c>
      <c r="CV205" s="39">
        <v>57.249723713569196</v>
      </c>
      <c r="CW205" s="39">
        <v>0</v>
      </c>
      <c r="CX205" s="31">
        <v>69.024135229999985</v>
      </c>
      <c r="CY205" s="31">
        <v>38.627479970000003</v>
      </c>
      <c r="CZ205" s="31">
        <v>0</v>
      </c>
      <c r="DA205" s="31">
        <v>0</v>
      </c>
      <c r="DB205" s="31">
        <v>0</v>
      </c>
      <c r="DC205" s="39">
        <v>38.675086651172549</v>
      </c>
      <c r="DD205" s="39">
        <v>20.770572887943988</v>
      </c>
      <c r="DE205" s="39">
        <v>0</v>
      </c>
      <c r="DF205" s="39">
        <v>0</v>
      </c>
      <c r="DG205" s="39">
        <v>0</v>
      </c>
      <c r="DH205" s="39">
        <v>295.07932272371903</v>
      </c>
      <c r="DI205" s="39">
        <v>269.13853961189972</v>
      </c>
      <c r="DJ205" s="39">
        <v>268.4125603664142</v>
      </c>
      <c r="DK205" s="39">
        <v>262.93652465519881</v>
      </c>
      <c r="DL205" s="39">
        <v>0</v>
      </c>
      <c r="DM205" s="24">
        <v>2166.4470000000001</v>
      </c>
      <c r="DN205" s="24">
        <v>2217.576</v>
      </c>
      <c r="DO205" s="24">
        <v>2267.9949999999999</v>
      </c>
      <c r="DP205" s="24">
        <v>2317.1509999999998</v>
      </c>
      <c r="DQ205" s="24">
        <v>2388.9920000000002</v>
      </c>
      <c r="DR205" s="24">
        <v>2436.5659999999998</v>
      </c>
      <c r="DS205" s="24">
        <v>2192.0114999999996</v>
      </c>
      <c r="DT205" s="24">
        <v>2242.7855</v>
      </c>
      <c r="DU205" s="24">
        <v>2292.5729999999999</v>
      </c>
      <c r="DV205" s="24">
        <v>2341.1790000000001</v>
      </c>
      <c r="DW205" s="24">
        <v>0</v>
      </c>
      <c r="DX205" s="24">
        <v>768</v>
      </c>
      <c r="DY205" s="24">
        <v>530</v>
      </c>
      <c r="DZ205" s="24">
        <v>547</v>
      </c>
      <c r="EA205" s="24">
        <v>325</v>
      </c>
      <c r="EB205" s="28">
        <v>280</v>
      </c>
      <c r="EC205" s="28">
        <v>281</v>
      </c>
      <c r="ED205" s="24">
        <v>686</v>
      </c>
      <c r="EE205" s="24">
        <v>454</v>
      </c>
      <c r="EF205" s="24">
        <v>467</v>
      </c>
      <c r="EG205" s="24">
        <v>272</v>
      </c>
      <c r="EH205" s="24">
        <v>205</v>
      </c>
      <c r="EI205" s="24">
        <v>205</v>
      </c>
      <c r="EJ205" s="24">
        <v>82</v>
      </c>
      <c r="EK205" s="24">
        <v>76</v>
      </c>
      <c r="EL205" s="24">
        <v>80</v>
      </c>
      <c r="EM205" s="24">
        <v>53</v>
      </c>
      <c r="EN205" s="24">
        <v>75</v>
      </c>
      <c r="EO205" s="24">
        <v>76</v>
      </c>
      <c r="EP205" s="24">
        <v>0</v>
      </c>
      <c r="EQ205" s="24">
        <v>0</v>
      </c>
      <c r="ER205" s="24">
        <v>0</v>
      </c>
      <c r="ES205" s="24">
        <v>0</v>
      </c>
      <c r="ET205" s="24">
        <v>0</v>
      </c>
      <c r="EU205" s="24">
        <v>0</v>
      </c>
      <c r="EV205">
        <v>36.96</v>
      </c>
      <c r="EW205">
        <v>45.24</v>
      </c>
      <c r="EX205">
        <v>49.97</v>
      </c>
      <c r="EY205">
        <v>50.71</v>
      </c>
      <c r="EZ205">
        <v>48.65</v>
      </c>
      <c r="FA205">
        <v>48.97</v>
      </c>
      <c r="FB205">
        <v>3.8</v>
      </c>
      <c r="FC205">
        <v>0.7</v>
      </c>
      <c r="FD205">
        <v>42</v>
      </c>
      <c r="FE205">
        <v>19.59</v>
      </c>
      <c r="FF205">
        <v>5.9409999999999998</v>
      </c>
      <c r="FG205">
        <v>26.795000000000002</v>
      </c>
      <c r="FH205" s="22" t="s">
        <v>380</v>
      </c>
      <c r="FI205" s="43">
        <v>8023.795464878619</v>
      </c>
      <c r="FJ205" s="43">
        <v>8287.3449588059975</v>
      </c>
      <c r="FK205" s="43">
        <v>8039.7375228000001</v>
      </c>
      <c r="FL205" s="43">
        <v>7240.3631999999998</v>
      </c>
      <c r="FM205" s="43">
        <v>7838.73</v>
      </c>
      <c r="FN205" s="23">
        <v>0.51592791000000005</v>
      </c>
      <c r="FO205" s="23">
        <v>0</v>
      </c>
      <c r="FP205" s="23">
        <v>53.904664749999995</v>
      </c>
      <c r="FQ205" s="23">
        <v>17.424897850000001</v>
      </c>
      <c r="FR205" s="23">
        <v>271.31714679999993</v>
      </c>
      <c r="FS205" s="23">
        <v>281.74015456999996</v>
      </c>
      <c r="FT205" s="23">
        <v>291.00973910000005</v>
      </c>
      <c r="FU205" s="23">
        <v>321.79792041999997</v>
      </c>
      <c r="FV205" s="14">
        <v>271.83307470999995</v>
      </c>
      <c r="FW205" s="14">
        <v>281.74015456999996</v>
      </c>
      <c r="FX205" s="14">
        <v>344.91440385000004</v>
      </c>
      <c r="FY205" s="14">
        <v>339.22281826999995</v>
      </c>
      <c r="FZ205" s="102">
        <v>329.97473404873045</v>
      </c>
      <c r="GA205" s="102">
        <v>335.9536474343758</v>
      </c>
      <c r="GB205" s="102">
        <v>406.00604316062049</v>
      </c>
      <c r="GC205" s="102">
        <v>381.38143012459551</v>
      </c>
      <c r="GD205" s="102">
        <v>329.34845567891773</v>
      </c>
      <c r="GE205" s="102">
        <v>335.9536474343758</v>
      </c>
      <c r="GF205" s="102">
        <v>342.5537216606894</v>
      </c>
      <c r="GG205" s="102">
        <v>361.79096596979753</v>
      </c>
    </row>
    <row r="206" spans="1:189" x14ac:dyDescent="0.35">
      <c r="A206" t="e">
        <v>#REF!</v>
      </c>
      <c r="B206" s="22" t="s">
        <v>369</v>
      </c>
      <c r="C206" s="22" t="s">
        <v>343</v>
      </c>
      <c r="D206" s="22" t="s">
        <v>536</v>
      </c>
      <c r="F206" s="22" t="s">
        <v>370</v>
      </c>
      <c r="G206" s="24">
        <v>100050.036096123</v>
      </c>
      <c r="H206" s="24">
        <v>103427.6</v>
      </c>
      <c r="I206" s="24">
        <v>107351.8</v>
      </c>
      <c r="J206" s="24">
        <v>0</v>
      </c>
      <c r="K206" s="24">
        <v>0</v>
      </c>
      <c r="L206" s="24">
        <v>91169.039692771199</v>
      </c>
      <c r="M206" s="24">
        <v>91020.354637147393</v>
      </c>
      <c r="N206" s="24">
        <v>81054.459000258692</v>
      </c>
      <c r="O206" s="24">
        <v>82070.633423424893</v>
      </c>
      <c r="P206" s="24">
        <v>83527.267339326005</v>
      </c>
      <c r="Q206" s="43">
        <v>117208.98751807917</v>
      </c>
      <c r="R206" s="43">
        <v>117017.83463451844</v>
      </c>
      <c r="S206" s="43">
        <v>104205.45291757923</v>
      </c>
      <c r="T206" s="43">
        <v>105511.86982931207</v>
      </c>
      <c r="U206" s="43">
        <v>107384.55146600152</v>
      </c>
      <c r="V206" s="23">
        <v>8831.9104087202741</v>
      </c>
      <c r="W206" s="23">
        <v>9139.3805100551872</v>
      </c>
      <c r="X206" s="23">
        <v>9499.5725042824797</v>
      </c>
      <c r="Y206" s="23">
        <v>0</v>
      </c>
      <c r="Z206" s="23">
        <v>0</v>
      </c>
      <c r="AA206" s="23">
        <v>8047.9410306461614</v>
      </c>
      <c r="AB206" s="23">
        <v>8043.0141972651072</v>
      </c>
      <c r="AC206" s="23">
        <v>7172.5179276765657</v>
      </c>
      <c r="AD206" s="23">
        <v>7291.0377716217008</v>
      </c>
      <c r="AE206" s="23">
        <v>7449.6828799407704</v>
      </c>
      <c r="AF206" s="39">
        <v>10346.615725974754</v>
      </c>
      <c r="AG206" s="39">
        <v>10340.281677111132</v>
      </c>
      <c r="AH206" s="39">
        <v>9221.1519073936179</v>
      </c>
      <c r="AI206" s="39">
        <v>9373.5237098873495</v>
      </c>
      <c r="AJ206" s="39">
        <v>9577.4814633465921</v>
      </c>
      <c r="AK206" s="23">
        <v>11023.938476560001</v>
      </c>
      <c r="AL206" s="23">
        <v>11464.9609375</v>
      </c>
      <c r="AM206" s="23">
        <v>13404.396484380002</v>
      </c>
      <c r="AN206" s="23">
        <v>0</v>
      </c>
      <c r="AO206" s="23">
        <v>0</v>
      </c>
      <c r="AP206" s="39">
        <v>13381.819599595015</v>
      </c>
      <c r="AQ206" s="39">
        <v>13671.091543640046</v>
      </c>
      <c r="AR206" s="39">
        <v>15778.598738793311</v>
      </c>
      <c r="AS206" s="39">
        <v>0</v>
      </c>
      <c r="AT206" s="39">
        <v>0</v>
      </c>
      <c r="AU206" s="23">
        <v>11.018428800000001</v>
      </c>
      <c r="AV206" s="23">
        <v>11.084968570000001</v>
      </c>
      <c r="AW206" s="23">
        <v>12.486396790000001</v>
      </c>
      <c r="AX206" s="23">
        <v>13.787278180000005</v>
      </c>
      <c r="AY206" s="23">
        <v>0</v>
      </c>
      <c r="AZ206" s="23">
        <v>973.13745116999996</v>
      </c>
      <c r="BA206" s="23">
        <v>1013.1013793900001</v>
      </c>
      <c r="BB206" s="23">
        <v>1186.1564941399997</v>
      </c>
      <c r="BC206" s="23">
        <v>0</v>
      </c>
      <c r="BD206" s="23">
        <v>0</v>
      </c>
      <c r="BE206" s="39">
        <v>1181.2792537672292</v>
      </c>
      <c r="BF206" s="39">
        <v>1208.0461308269239</v>
      </c>
      <c r="BG206" s="39">
        <v>1396.2499083236096</v>
      </c>
      <c r="BH206" s="39">
        <v>0</v>
      </c>
      <c r="BI206" s="39">
        <v>0</v>
      </c>
      <c r="BJ206" s="23">
        <v>863.54352675000007</v>
      </c>
      <c r="BK206" s="23">
        <v>901.83828332000007</v>
      </c>
      <c r="BL206" s="23">
        <v>1079.6912258</v>
      </c>
      <c r="BM206" s="23">
        <v>0</v>
      </c>
      <c r="BN206" s="23">
        <v>0</v>
      </c>
      <c r="BO206" s="39">
        <v>1048.2445739276761</v>
      </c>
      <c r="BP206" s="39">
        <v>1075.3733742345696</v>
      </c>
      <c r="BQ206" s="39">
        <v>1270.927388155518</v>
      </c>
      <c r="BR206" s="39">
        <v>0</v>
      </c>
      <c r="BS206" s="39">
        <v>0</v>
      </c>
      <c r="BT206" s="23">
        <v>108.73709049000001</v>
      </c>
      <c r="BU206" s="23">
        <v>109.92314930000001</v>
      </c>
      <c r="BV206" s="23">
        <v>105.80526440000001</v>
      </c>
      <c r="BW206" s="23">
        <v>0</v>
      </c>
      <c r="BX206" s="23">
        <v>0</v>
      </c>
      <c r="BY206" s="39">
        <v>131.99457996032649</v>
      </c>
      <c r="BZ206" s="39">
        <v>131.07497226006248</v>
      </c>
      <c r="CA206" s="39">
        <v>124.54561556463472</v>
      </c>
      <c r="CB206" s="39">
        <v>0</v>
      </c>
      <c r="CC206" s="39">
        <v>0</v>
      </c>
      <c r="CD206" s="23">
        <v>0.85683020999999981</v>
      </c>
      <c r="CE206" s="23">
        <v>1.3399578699999997</v>
      </c>
      <c r="CF206" s="23">
        <v>0.66001701000000002</v>
      </c>
      <c r="CG206" s="23">
        <v>0</v>
      </c>
      <c r="CH206" s="23">
        <v>0</v>
      </c>
      <c r="CI206" s="39">
        <v>1.0400953635656571</v>
      </c>
      <c r="CJ206" s="39">
        <v>1.5977975681952403</v>
      </c>
      <c r="CK206" s="39">
        <v>0.77691998843093157</v>
      </c>
      <c r="CL206" s="39">
        <v>0</v>
      </c>
      <c r="CM206" s="39">
        <v>0</v>
      </c>
      <c r="CN206" s="23">
        <v>108.73706462999999</v>
      </c>
      <c r="CO206" s="23">
        <v>109.92314316</v>
      </c>
      <c r="CP206" s="23">
        <v>105.80527661000001</v>
      </c>
      <c r="CQ206" s="23">
        <v>0</v>
      </c>
      <c r="CR206" s="23">
        <v>0</v>
      </c>
      <c r="CS206" s="39">
        <v>131.99454856919928</v>
      </c>
      <c r="CT206" s="39">
        <v>131.07496493858073</v>
      </c>
      <c r="CU206" s="39">
        <v>124.54562993728408</v>
      </c>
      <c r="CV206" s="39">
        <v>0</v>
      </c>
      <c r="CW206" s="39">
        <v>0</v>
      </c>
      <c r="CX206" s="31" t="e">
        <v>#N/A</v>
      </c>
      <c r="CY206" s="31" t="e">
        <v>#N/A</v>
      </c>
      <c r="CZ206" s="31" t="e">
        <v>#N/A</v>
      </c>
      <c r="DA206" s="31" t="e">
        <v>#N/A</v>
      </c>
      <c r="DB206" s="31" t="e">
        <v>#N/A</v>
      </c>
      <c r="DC206" s="39">
        <v>0</v>
      </c>
      <c r="DD206" s="39">
        <v>0</v>
      </c>
      <c r="DE206" s="39">
        <v>0</v>
      </c>
      <c r="DF206" s="39">
        <v>0</v>
      </c>
      <c r="DG206" s="39">
        <v>0</v>
      </c>
      <c r="DH206" s="39">
        <v>1181.2792537672292</v>
      </c>
      <c r="DI206" s="39">
        <v>1208.0461308269239</v>
      </c>
      <c r="DJ206" s="39">
        <v>1396.2499083236096</v>
      </c>
      <c r="DK206" s="39">
        <v>0</v>
      </c>
      <c r="DL206" s="39">
        <v>0</v>
      </c>
      <c r="DM206" s="24">
        <v>11332.331</v>
      </c>
      <c r="DN206" s="24">
        <v>11324.156999999999</v>
      </c>
      <c r="DO206" s="24">
        <v>11309.236000000001</v>
      </c>
      <c r="DP206" s="24">
        <v>11292.16</v>
      </c>
      <c r="DQ206" s="24">
        <v>11212.191000000001</v>
      </c>
      <c r="DR206" s="24">
        <v>11194.449000000001</v>
      </c>
      <c r="DS206" s="24">
        <v>11328.243999999999</v>
      </c>
      <c r="DT206" s="24">
        <v>11316.6965</v>
      </c>
      <c r="DU206" s="24">
        <v>11300.698</v>
      </c>
      <c r="DV206" s="24">
        <v>11256.372500000001</v>
      </c>
      <c r="DW206" s="24">
        <v>0</v>
      </c>
      <c r="DX206" s="24">
        <v>311</v>
      </c>
      <c r="DY206" s="24">
        <v>265</v>
      </c>
      <c r="DZ206" s="24">
        <v>232</v>
      </c>
      <c r="EA206" s="24">
        <v>213</v>
      </c>
      <c r="EB206" s="28">
        <v>182</v>
      </c>
      <c r="EC206" s="28">
        <v>179</v>
      </c>
      <c r="ED206" s="24">
        <v>287</v>
      </c>
      <c r="EE206" s="24">
        <v>233</v>
      </c>
      <c r="EF206" s="24">
        <v>222</v>
      </c>
      <c r="EG206" s="24">
        <v>199</v>
      </c>
      <c r="EH206" s="24">
        <v>174</v>
      </c>
      <c r="EI206" s="24">
        <v>157</v>
      </c>
      <c r="EJ206" s="24">
        <v>24</v>
      </c>
      <c r="EK206" s="24">
        <v>32</v>
      </c>
      <c r="EL206" s="24">
        <v>10</v>
      </c>
      <c r="EM206" s="24">
        <v>14</v>
      </c>
      <c r="EN206" s="24">
        <v>8</v>
      </c>
      <c r="EO206" s="24">
        <v>22</v>
      </c>
      <c r="EP206" s="24">
        <v>0</v>
      </c>
      <c r="EQ206" s="24">
        <v>0</v>
      </c>
      <c r="ER206" s="24">
        <v>0</v>
      </c>
      <c r="ES206" s="24">
        <v>0</v>
      </c>
      <c r="ET206" s="24">
        <v>0</v>
      </c>
      <c r="EU206" s="24">
        <v>0</v>
      </c>
      <c r="EV206">
        <v>70.88</v>
      </c>
      <c r="EW206">
        <v>78.3</v>
      </c>
      <c r="EX206">
        <v>83.56</v>
      </c>
      <c r="EY206">
        <v>84.29</v>
      </c>
      <c r="EZ206">
        <v>83.41</v>
      </c>
      <c r="FA206">
        <v>82.81</v>
      </c>
      <c r="FB206">
        <v>0</v>
      </c>
      <c r="FC206">
        <v>0</v>
      </c>
      <c r="FD206">
        <v>99</v>
      </c>
      <c r="FE206">
        <v>42.21</v>
      </c>
      <c r="FF206">
        <v>84.272999999999996</v>
      </c>
      <c r="FG206">
        <v>75.680000000000007</v>
      </c>
      <c r="FH206" s="22" t="s">
        <v>370</v>
      </c>
      <c r="FI206" s="43">
        <v>10475.847936747728</v>
      </c>
      <c r="FJ206" s="43">
        <v>10636.419716913599</v>
      </c>
      <c r="FK206" s="43">
        <v>0</v>
      </c>
      <c r="FL206" s="43">
        <v>0</v>
      </c>
      <c r="FM206" s="43">
        <v>0</v>
      </c>
      <c r="FN206" s="23"/>
      <c r="FO206" s="23"/>
      <c r="FP206" s="23"/>
      <c r="FQ206" s="23"/>
      <c r="FR206" s="23"/>
      <c r="FS206" s="23"/>
      <c r="FT206" s="23"/>
      <c r="FU206" s="23"/>
      <c r="GD206" s="102">
        <v>0</v>
      </c>
      <c r="GE206" s="102">
        <v>0</v>
      </c>
      <c r="GF206" s="102">
        <v>0</v>
      </c>
      <c r="GG206" s="102">
        <v>0</v>
      </c>
    </row>
    <row r="207" spans="1:189" x14ac:dyDescent="0.35">
      <c r="A207" t="e">
        <v>#REF!</v>
      </c>
      <c r="B207" s="22" t="s">
        <v>393</v>
      </c>
      <c r="C207" s="22" t="s">
        <v>343</v>
      </c>
      <c r="D207" s="22" t="s">
        <v>536</v>
      </c>
      <c r="E207" s="22" t="s">
        <v>458</v>
      </c>
      <c r="F207" s="22" t="s">
        <v>394</v>
      </c>
      <c r="G207" s="24">
        <v>15730.7928355811</v>
      </c>
      <c r="H207" s="24">
        <v>15830.766570726601</v>
      </c>
      <c r="I207" s="24">
        <v>13812.421803408399</v>
      </c>
      <c r="J207" s="24">
        <v>14657.586127033101</v>
      </c>
      <c r="K207" s="24">
        <v>17097.760723920099</v>
      </c>
      <c r="L207" s="24">
        <v>14802.0518732326</v>
      </c>
      <c r="M207" s="24">
        <v>14934.1293466919</v>
      </c>
      <c r="N207" s="24">
        <v>13452.615560565599</v>
      </c>
      <c r="O207" s="24">
        <v>14071.6275094333</v>
      </c>
      <c r="P207" s="24">
        <v>14806.3803326868</v>
      </c>
      <c r="Q207" s="43">
        <v>19029.853984403031</v>
      </c>
      <c r="R207" s="43">
        <v>19199.655783240429</v>
      </c>
      <c r="S207" s="43">
        <v>17294.988020465822</v>
      </c>
      <c r="T207" s="43">
        <v>18090.803837248292</v>
      </c>
      <c r="U207" s="43">
        <v>19035.418750159581</v>
      </c>
      <c r="V207" s="23">
        <v>5594.4935729091703</v>
      </c>
      <c r="W207" s="23">
        <v>5626.1704731428617</v>
      </c>
      <c r="X207" s="23">
        <v>4897.2647503465287</v>
      </c>
      <c r="Y207" s="23">
        <v>5183.5810181201032</v>
      </c>
      <c r="Z207" s="23">
        <v>6047.2164567796035</v>
      </c>
      <c r="AA207" s="23">
        <v>5264.1964671584819</v>
      </c>
      <c r="AB207" s="23">
        <v>5307.5103594681814</v>
      </c>
      <c r="AC207" s="23">
        <v>4769.6936078555245</v>
      </c>
      <c r="AD207" s="23">
        <v>4976.3597238857992</v>
      </c>
      <c r="AE207" s="23">
        <v>5236.7902592002529</v>
      </c>
      <c r="AF207" s="39">
        <v>6767.7705073032357</v>
      </c>
      <c r="AG207" s="39">
        <v>6823.4558307441221</v>
      </c>
      <c r="AH207" s="39">
        <v>6132.0264031751931</v>
      </c>
      <c r="AI207" s="39">
        <v>6397.7210545155103</v>
      </c>
      <c r="AJ207" s="39">
        <v>6732.5364640653243</v>
      </c>
      <c r="AK207" s="23">
        <v>938.81179057000008</v>
      </c>
      <c r="AL207" s="23">
        <v>965.29835660999993</v>
      </c>
      <c r="AM207" s="23">
        <v>915.1840195100001</v>
      </c>
      <c r="AN207" s="23">
        <v>1053.17866106</v>
      </c>
      <c r="AO207" s="23">
        <v>0</v>
      </c>
      <c r="AP207" s="39">
        <v>1139.6117681618975</v>
      </c>
      <c r="AQ207" s="39">
        <v>1151.0446718554817</v>
      </c>
      <c r="AR207" s="39">
        <v>1077.2824746590738</v>
      </c>
      <c r="AS207" s="39">
        <v>1184.0677050565366</v>
      </c>
      <c r="AT207" s="39">
        <v>0</v>
      </c>
      <c r="AU207" s="23">
        <v>5.9679884900000006</v>
      </c>
      <c r="AV207" s="23">
        <v>6.0976099999999995</v>
      </c>
      <c r="AW207" s="23">
        <v>6.6258039499999999</v>
      </c>
      <c r="AX207" s="23">
        <v>7.1852121400000017</v>
      </c>
      <c r="AY207" s="23">
        <v>0</v>
      </c>
      <c r="AZ207" s="23">
        <v>333.87869263000005</v>
      </c>
      <c r="BA207" s="23">
        <v>343.06192016999995</v>
      </c>
      <c r="BB207" s="23">
        <v>324.48321533000001</v>
      </c>
      <c r="BC207" s="23">
        <v>372.45138549999996</v>
      </c>
      <c r="BD207" s="23">
        <v>0</v>
      </c>
      <c r="BE207" s="39">
        <v>405.29112552862284</v>
      </c>
      <c r="BF207" s="39">
        <v>409.07517621282807</v>
      </c>
      <c r="BG207" s="39">
        <v>381.95605882977941</v>
      </c>
      <c r="BH207" s="39">
        <v>418.73964368993995</v>
      </c>
      <c r="BI207" s="39">
        <v>0</v>
      </c>
      <c r="BJ207" s="23">
        <v>217.55883592000001</v>
      </c>
      <c r="BK207" s="23">
        <v>223.84369713999999</v>
      </c>
      <c r="BL207" s="23">
        <v>221.48585276999998</v>
      </c>
      <c r="BM207" s="23">
        <v>265.16850807999998</v>
      </c>
      <c r="BN207" s="23">
        <v>0</v>
      </c>
      <c r="BO207" s="39">
        <v>264.09192148247621</v>
      </c>
      <c r="BP207" s="39">
        <v>266.91653741779504</v>
      </c>
      <c r="BQ207" s="39">
        <v>260.71568393621158</v>
      </c>
      <c r="BR207" s="39">
        <v>298.12365026418234</v>
      </c>
      <c r="BS207" s="39">
        <v>0</v>
      </c>
      <c r="BT207" s="23">
        <v>111.31488450000002</v>
      </c>
      <c r="BU207" s="23">
        <v>113.75535947</v>
      </c>
      <c r="BV207" s="23">
        <v>98.023096189999976</v>
      </c>
      <c r="BW207" s="23">
        <v>102.15906054999999</v>
      </c>
      <c r="BX207" s="23">
        <v>0</v>
      </c>
      <c r="BY207" s="39">
        <v>135.12373153170762</v>
      </c>
      <c r="BZ207" s="39">
        <v>135.64459062458542</v>
      </c>
      <c r="CA207" s="39">
        <v>115.38506069396435</v>
      </c>
      <c r="CB207" s="39">
        <v>114.85538859515398</v>
      </c>
      <c r="CC207" s="39">
        <v>0</v>
      </c>
      <c r="CD207" s="23">
        <v>5.0049705700000002</v>
      </c>
      <c r="CE207" s="23">
        <v>5.4628639700000008</v>
      </c>
      <c r="CF207" s="23">
        <v>4.9742792399999995</v>
      </c>
      <c r="CG207" s="23">
        <v>5.1237880900000006</v>
      </c>
      <c r="CH207" s="23">
        <v>0</v>
      </c>
      <c r="CI207" s="39">
        <v>6.075470523663685</v>
      </c>
      <c r="CJ207" s="39">
        <v>6.5140486593413565</v>
      </c>
      <c r="CK207" s="39">
        <v>5.8553293491527176</v>
      </c>
      <c r="CL207" s="39">
        <v>5.7605724738252002</v>
      </c>
      <c r="CM207" s="39">
        <v>0</v>
      </c>
      <c r="CN207" s="23">
        <v>56.016340449999994</v>
      </c>
      <c r="CO207" s="23">
        <v>56.397526799999994</v>
      </c>
      <c r="CP207" s="23">
        <v>47.84669448999999</v>
      </c>
      <c r="CQ207" s="23">
        <v>48.71633838000001</v>
      </c>
      <c r="CR207" s="23">
        <v>0</v>
      </c>
      <c r="CS207" s="39">
        <v>67.99752775519012</v>
      </c>
      <c r="CT207" s="39">
        <v>67.249749556130382</v>
      </c>
      <c r="CU207" s="39">
        <v>56.321356520234396</v>
      </c>
      <c r="CV207" s="39">
        <v>54.770804913866407</v>
      </c>
      <c r="CW207" s="39">
        <v>0</v>
      </c>
      <c r="CX207" s="31">
        <v>16.163544410000004</v>
      </c>
      <c r="CY207" s="31">
        <v>22.402597990000004</v>
      </c>
      <c r="CZ207" s="31">
        <v>23.09567908</v>
      </c>
      <c r="DA207" s="31">
        <v>10.642667769999999</v>
      </c>
      <c r="DB207" s="31">
        <v>0</v>
      </c>
      <c r="DC207" s="39">
        <v>6.9809803004339379</v>
      </c>
      <c r="DD207" s="39">
        <v>9.4961593853879744</v>
      </c>
      <c r="DE207" s="39">
        <v>9.6595037684274576</v>
      </c>
      <c r="DF207" s="39">
        <v>4.2334230778735327</v>
      </c>
      <c r="DG207" s="39">
        <v>0</v>
      </c>
      <c r="DH207" s="39">
        <v>412.27210582905678</v>
      </c>
      <c r="DI207" s="39">
        <v>418.57133559821602</v>
      </c>
      <c r="DJ207" s="39">
        <v>391.61556259820685</v>
      </c>
      <c r="DK207" s="39">
        <v>422.97306676781346</v>
      </c>
      <c r="DL207" s="39">
        <v>0</v>
      </c>
      <c r="DM207" s="24">
        <v>2810.5970000000002</v>
      </c>
      <c r="DN207" s="24">
        <v>2813.0729999999999</v>
      </c>
      <c r="DO207" s="24">
        <v>2814.473</v>
      </c>
      <c r="DP207" s="24">
        <v>2826.3980000000001</v>
      </c>
      <c r="DQ207" s="24">
        <v>2827.377</v>
      </c>
      <c r="DR207" s="24">
        <v>2825.5430000000001</v>
      </c>
      <c r="DS207" s="24">
        <v>2811.835</v>
      </c>
      <c r="DT207" s="24">
        <v>2813.7730000000001</v>
      </c>
      <c r="DU207" s="24">
        <v>2820.4355</v>
      </c>
      <c r="DV207" s="24">
        <v>2827.6945000000001</v>
      </c>
      <c r="DW207" s="24">
        <v>0</v>
      </c>
      <c r="DX207" s="24">
        <v>34</v>
      </c>
      <c r="DY207" s="24">
        <v>126</v>
      </c>
      <c r="DZ207" s="24">
        <v>99</v>
      </c>
      <c r="EA207" s="24">
        <v>103</v>
      </c>
      <c r="EB207" s="28">
        <v>31</v>
      </c>
      <c r="EC207" s="28">
        <v>31</v>
      </c>
      <c r="ED207" s="24">
        <v>13</v>
      </c>
      <c r="EE207" s="24">
        <v>0</v>
      </c>
      <c r="EF207" s="24">
        <v>27</v>
      </c>
      <c r="EG207" s="24">
        <v>31</v>
      </c>
      <c r="EH207" s="24">
        <v>31</v>
      </c>
      <c r="EI207" s="24">
        <v>31</v>
      </c>
      <c r="EJ207" s="24">
        <v>21</v>
      </c>
      <c r="EK207" s="24">
        <v>5</v>
      </c>
      <c r="EL207" s="24">
        <v>5</v>
      </c>
      <c r="EM207" s="24">
        <v>5</v>
      </c>
      <c r="EN207" s="24">
        <v>0</v>
      </c>
      <c r="EO207" s="24">
        <v>0</v>
      </c>
      <c r="EP207" s="24">
        <v>0</v>
      </c>
      <c r="EQ207" s="24">
        <v>121</v>
      </c>
      <c r="ER207" s="24">
        <v>67</v>
      </c>
      <c r="ES207" s="24">
        <v>67</v>
      </c>
      <c r="ET207" s="24">
        <v>0</v>
      </c>
      <c r="EU207" s="24">
        <v>0</v>
      </c>
      <c r="EV207">
        <v>58.72</v>
      </c>
      <c r="EW207">
        <v>65.569999999999993</v>
      </c>
      <c r="EX207">
        <v>73.72</v>
      </c>
      <c r="EY207">
        <v>75.03</v>
      </c>
      <c r="EZ207">
        <v>76.58</v>
      </c>
      <c r="FA207">
        <v>74.14</v>
      </c>
      <c r="FB207">
        <v>10.199999999999999</v>
      </c>
      <c r="FC207">
        <v>2.9</v>
      </c>
      <c r="FD207">
        <v>87</v>
      </c>
      <c r="FE207">
        <v>16.77</v>
      </c>
      <c r="FF207">
        <v>5.4980000000000002</v>
      </c>
      <c r="FG207">
        <v>9.8369999999999997</v>
      </c>
      <c r="FH207" s="22" t="s">
        <v>394</v>
      </c>
      <c r="FI207" s="43">
        <v>6348.6309048888315</v>
      </c>
      <c r="FJ207" s="43">
        <v>6558.3305429399988</v>
      </c>
      <c r="FK207" s="43">
        <v>5767.8936839999997</v>
      </c>
      <c r="FL207" s="43">
        <v>5835.0131999999994</v>
      </c>
      <c r="FM207" s="43">
        <v>5996.16</v>
      </c>
      <c r="FN207" s="23"/>
      <c r="FO207" s="23"/>
      <c r="FP207" s="23"/>
      <c r="FQ207" s="23"/>
      <c r="FR207" s="23"/>
      <c r="FS207" s="23"/>
      <c r="FT207" s="23"/>
      <c r="FU207" s="23"/>
      <c r="GD207" s="102">
        <v>0</v>
      </c>
      <c r="GE207" s="102">
        <v>0</v>
      </c>
      <c r="GF207" s="102">
        <v>0</v>
      </c>
      <c r="GG207" s="102">
        <v>0</v>
      </c>
    </row>
    <row r="208" spans="1:189" x14ac:dyDescent="0.35">
      <c r="A208" t="e">
        <v>#REF!</v>
      </c>
      <c r="B208" s="22" t="s">
        <v>377</v>
      </c>
      <c r="C208" s="22" t="s">
        <v>343</v>
      </c>
      <c r="D208" s="22" t="s">
        <v>541</v>
      </c>
      <c r="E208" s="22" t="s">
        <v>459</v>
      </c>
      <c r="F208" s="22" t="s">
        <v>378</v>
      </c>
      <c r="G208" s="24">
        <v>5581.4253249118501</v>
      </c>
      <c r="H208" s="24">
        <v>5444.4072143175799</v>
      </c>
      <c r="I208" s="24">
        <v>4432.4662370958795</v>
      </c>
      <c r="J208" s="24">
        <v>4305.03163081808</v>
      </c>
      <c r="K208" s="24">
        <v>4979.9795460122996</v>
      </c>
      <c r="L208" s="24">
        <v>5246.4663463603802</v>
      </c>
      <c r="M208" s="24">
        <v>5216.0103857840095</v>
      </c>
      <c r="N208" s="24">
        <v>4327.2089494668398</v>
      </c>
      <c r="O208" s="24">
        <v>4115.9963204342603</v>
      </c>
      <c r="P208" s="24">
        <v>4939.8732290385797</v>
      </c>
      <c r="Q208" s="43">
        <v>6744.9762614241326</v>
      </c>
      <c r="R208" s="43">
        <v>6705.8213869724932</v>
      </c>
      <c r="S208" s="43">
        <v>5563.158079270569</v>
      </c>
      <c r="T208" s="43">
        <v>5291.6183275811236</v>
      </c>
      <c r="U208" s="43">
        <v>6350.813188275637</v>
      </c>
      <c r="V208" s="23">
        <v>6073.3945794234696</v>
      </c>
      <c r="W208" s="23">
        <v>5927.7242075828481</v>
      </c>
      <c r="X208" s="23">
        <v>4815.6891481254042</v>
      </c>
      <c r="Y208" s="23">
        <v>4656.0513414499992</v>
      </c>
      <c r="Z208" s="23">
        <v>5356.1643962161443</v>
      </c>
      <c r="AA208" s="23">
        <v>5708.9109706248819</v>
      </c>
      <c r="AB208" s="23">
        <v>5679.0518808925826</v>
      </c>
      <c r="AC208" s="23">
        <v>4701.3315082286599</v>
      </c>
      <c r="AD208" s="23">
        <v>4451.6026437462897</v>
      </c>
      <c r="AE208" s="23">
        <v>5313.0284706459288</v>
      </c>
      <c r="AF208" s="39">
        <v>7339.5055706707508</v>
      </c>
      <c r="AG208" s="39">
        <v>7301.1180469288311</v>
      </c>
      <c r="AH208" s="39">
        <v>6044.1385356614346</v>
      </c>
      <c r="AI208" s="39">
        <v>5723.0814371260522</v>
      </c>
      <c r="AJ208" s="39">
        <v>6830.5500397687592</v>
      </c>
      <c r="AK208" s="23">
        <v>229.16681453999999</v>
      </c>
      <c r="AL208" s="23">
        <v>233.05422138000003</v>
      </c>
      <c r="AM208" s="23">
        <v>213.52204191000001</v>
      </c>
      <c r="AN208" s="23">
        <v>231.17598836999997</v>
      </c>
      <c r="AO208" s="23">
        <v>0</v>
      </c>
      <c r="AP208" s="39">
        <v>278.18270003127554</v>
      </c>
      <c r="AQ208" s="39">
        <v>277.89938513410078</v>
      </c>
      <c r="AR208" s="39">
        <v>251.34131365866784</v>
      </c>
      <c r="AS208" s="39">
        <v>259.90654020462358</v>
      </c>
      <c r="AT208" s="39">
        <v>0</v>
      </c>
      <c r="AU208" s="23">
        <v>4.1057262399999992</v>
      </c>
      <c r="AV208" s="23">
        <v>4.2513613700000006</v>
      </c>
      <c r="AW208" s="23">
        <v>4.7691826800000001</v>
      </c>
      <c r="AX208" s="23">
        <v>5.3808536500000006</v>
      </c>
      <c r="AY208" s="23">
        <v>0</v>
      </c>
      <c r="AZ208" s="23">
        <v>249.36648559999995</v>
      </c>
      <c r="BA208" s="23">
        <v>253.74330139000003</v>
      </c>
      <c r="BB208" s="23">
        <v>231.98277282999999</v>
      </c>
      <c r="BC208" s="23">
        <v>250.02554320999997</v>
      </c>
      <c r="BD208" s="23">
        <v>0</v>
      </c>
      <c r="BE208" s="39">
        <v>302.70282545385766</v>
      </c>
      <c r="BF208" s="39">
        <v>302.56953519499393</v>
      </c>
      <c r="BG208" s="39">
        <v>273.07183065366604</v>
      </c>
      <c r="BH208" s="39">
        <v>281.09871772013872</v>
      </c>
      <c r="BI208" s="39">
        <v>0</v>
      </c>
      <c r="BJ208" s="23">
        <v>149.78094185</v>
      </c>
      <c r="BK208" s="23">
        <v>156.63495854000001</v>
      </c>
      <c r="BL208" s="23">
        <v>150.83244570999997</v>
      </c>
      <c r="BM208" s="23">
        <v>155.97390363000002</v>
      </c>
      <c r="BN208" s="23">
        <v>0</v>
      </c>
      <c r="BO208" s="39">
        <v>181.8171924268197</v>
      </c>
      <c r="BP208" s="39">
        <v>186.77524230636772</v>
      </c>
      <c r="BQ208" s="39">
        <v>177.54806345979219</v>
      </c>
      <c r="BR208" s="39">
        <v>175.35834037313643</v>
      </c>
      <c r="BS208" s="39">
        <v>0</v>
      </c>
      <c r="BT208" s="23">
        <v>81.746505420000005</v>
      </c>
      <c r="BU208" s="23">
        <v>75.940172760000024</v>
      </c>
      <c r="BV208" s="23">
        <v>68.092776740000005</v>
      </c>
      <c r="BW208" s="23">
        <v>69.726952629999985</v>
      </c>
      <c r="BX208" s="23">
        <v>0</v>
      </c>
      <c r="BY208" s="39">
        <v>99.231049842461644</v>
      </c>
      <c r="BZ208" s="39">
        <v>90.552864445099686</v>
      </c>
      <c r="CA208" s="39">
        <v>80.153448343809828</v>
      </c>
      <c r="CB208" s="39">
        <v>78.392618302856377</v>
      </c>
      <c r="CC208" s="39">
        <v>0</v>
      </c>
      <c r="CD208" s="23">
        <v>17.839047299999997</v>
      </c>
      <c r="CE208" s="23">
        <v>21.168179990000006</v>
      </c>
      <c r="CF208" s="23">
        <v>13.057546269999998</v>
      </c>
      <c r="CG208" s="23">
        <v>24.324686249999999</v>
      </c>
      <c r="CH208" s="23">
        <v>0</v>
      </c>
      <c r="CI208" s="39">
        <v>21.654594073146015</v>
      </c>
      <c r="CJ208" s="39">
        <v>25.241440248521521</v>
      </c>
      <c r="CK208" s="39">
        <v>15.37031401209607</v>
      </c>
      <c r="CL208" s="39">
        <v>27.347758257149998</v>
      </c>
      <c r="CM208" s="39">
        <v>0</v>
      </c>
      <c r="CN208" s="23">
        <v>44.90189127</v>
      </c>
      <c r="CO208" s="23">
        <v>48.60819867</v>
      </c>
      <c r="CP208" s="23">
        <v>43.58519527</v>
      </c>
      <c r="CQ208" s="23">
        <v>44.631207620000005</v>
      </c>
      <c r="CR208" s="23">
        <v>0</v>
      </c>
      <c r="CS208" s="39">
        <v>54.505838356535378</v>
      </c>
      <c r="CT208" s="39">
        <v>57.961569813592078</v>
      </c>
      <c r="CU208" s="39">
        <v>51.305055615048914</v>
      </c>
      <c r="CV208" s="39">
        <v>50.177974103013604</v>
      </c>
      <c r="CW208" s="39">
        <v>0</v>
      </c>
      <c r="CX208" s="31">
        <v>19.783717559999996</v>
      </c>
      <c r="CY208" s="31">
        <v>0</v>
      </c>
      <c r="CZ208" s="31">
        <v>0</v>
      </c>
      <c r="DA208" s="31">
        <v>0</v>
      </c>
      <c r="DB208" s="31">
        <v>0</v>
      </c>
      <c r="DC208" s="39">
        <v>26.127509346228067</v>
      </c>
      <c r="DD208" s="39">
        <v>0</v>
      </c>
      <c r="DE208" s="39">
        <v>0</v>
      </c>
      <c r="DF208" s="39">
        <v>0</v>
      </c>
      <c r="DG208" s="39">
        <v>0</v>
      </c>
      <c r="DH208" s="39">
        <v>328.83033480008572</v>
      </c>
      <c r="DI208" s="39">
        <v>302.56953519499393</v>
      </c>
      <c r="DJ208" s="39">
        <v>273.07183065366604</v>
      </c>
      <c r="DK208" s="39">
        <v>281.09871772013872</v>
      </c>
      <c r="DL208" s="39">
        <v>0</v>
      </c>
      <c r="DM208" s="24">
        <v>919.154</v>
      </c>
      <c r="DN208" s="24">
        <v>918.83799999999997</v>
      </c>
      <c r="DO208" s="24">
        <v>918.09100000000001</v>
      </c>
      <c r="DP208" s="24">
        <v>922.75300000000004</v>
      </c>
      <c r="DQ208" s="24">
        <v>929.76599999999996</v>
      </c>
      <c r="DR208" s="24">
        <v>936.37599999999998</v>
      </c>
      <c r="DS208" s="24">
        <v>918.99600000000009</v>
      </c>
      <c r="DT208" s="24">
        <v>918.46450000000004</v>
      </c>
      <c r="DU208" s="24">
        <v>920.42199999999991</v>
      </c>
      <c r="DV208" s="24">
        <v>924.60949999999991</v>
      </c>
      <c r="DW208" s="24">
        <v>0</v>
      </c>
      <c r="DX208" s="24">
        <v>17</v>
      </c>
      <c r="DY208" s="24">
        <v>22</v>
      </c>
      <c r="DZ208" s="24">
        <v>19</v>
      </c>
      <c r="EA208" s="24">
        <v>18</v>
      </c>
      <c r="EB208" s="28">
        <v>18</v>
      </c>
      <c r="EC208" s="28">
        <v>21</v>
      </c>
      <c r="ED208" s="24">
        <v>0</v>
      </c>
      <c r="EE208" s="24">
        <v>12</v>
      </c>
      <c r="EF208" s="24">
        <v>14</v>
      </c>
      <c r="EG208" s="24">
        <v>18</v>
      </c>
      <c r="EH208" s="24">
        <v>5</v>
      </c>
      <c r="EI208" s="24">
        <v>16</v>
      </c>
      <c r="EJ208" s="24">
        <v>17</v>
      </c>
      <c r="EK208" s="24">
        <v>10</v>
      </c>
      <c r="EL208" s="24">
        <v>5</v>
      </c>
      <c r="EM208" s="24">
        <v>0</v>
      </c>
      <c r="EN208" s="24">
        <v>13</v>
      </c>
      <c r="EO208" s="24">
        <v>5</v>
      </c>
      <c r="EP208" s="24">
        <v>0</v>
      </c>
      <c r="EQ208" s="24">
        <v>0</v>
      </c>
      <c r="ER208" s="24">
        <v>0</v>
      </c>
      <c r="ES208" s="24">
        <v>0</v>
      </c>
      <c r="ET208" s="24">
        <v>0</v>
      </c>
      <c r="EU208" s="24">
        <v>0</v>
      </c>
      <c r="EV208">
        <v>50.18</v>
      </c>
      <c r="EW208">
        <v>52.5</v>
      </c>
      <c r="EX208">
        <v>59.68</v>
      </c>
      <c r="EY208">
        <v>58.92</v>
      </c>
      <c r="EZ208">
        <v>59.43</v>
      </c>
      <c r="FA208">
        <v>58.25</v>
      </c>
      <c r="FB208">
        <v>0.8</v>
      </c>
      <c r="FC208">
        <v>0.1</v>
      </c>
      <c r="FD208">
        <v>48</v>
      </c>
      <c r="FE208">
        <v>18.93</v>
      </c>
      <c r="FF208">
        <v>8.1440000000000001</v>
      </c>
      <c r="FG208">
        <v>38.366999999999997</v>
      </c>
      <c r="FH208" s="22" t="s">
        <v>378</v>
      </c>
      <c r="FI208" s="43">
        <v>6894.8802179289796</v>
      </c>
      <c r="FJ208" s="43">
        <v>6665.6486790971985</v>
      </c>
      <c r="FK208" s="43">
        <v>5473.613394</v>
      </c>
      <c r="FL208" s="43">
        <v>5048.0171999999993</v>
      </c>
      <c r="FM208" s="43">
        <v>5610.99</v>
      </c>
      <c r="FN208" s="23"/>
      <c r="FO208" s="23"/>
      <c r="FP208" s="23"/>
      <c r="FQ208" s="23"/>
      <c r="FR208" s="23"/>
      <c r="FS208" s="23"/>
      <c r="FT208" s="23"/>
      <c r="FU208" s="23"/>
      <c r="GD208" s="102">
        <v>0</v>
      </c>
      <c r="GE208" s="102">
        <v>0</v>
      </c>
      <c r="GF208" s="102">
        <v>0</v>
      </c>
      <c r="GG208" s="102">
        <v>0</v>
      </c>
    </row>
    <row r="209" spans="1:189" x14ac:dyDescent="0.35">
      <c r="A209" t="e">
        <v>#REF!</v>
      </c>
      <c r="B209" s="22" t="s">
        <v>437</v>
      </c>
      <c r="C209" s="22" t="s">
        <v>343</v>
      </c>
      <c r="D209" s="22" t="s">
        <v>539</v>
      </c>
      <c r="E209" s="22" t="s">
        <v>458</v>
      </c>
      <c r="F209" s="22" t="s">
        <v>438</v>
      </c>
      <c r="G209" s="24">
        <v>40765.428571428594</v>
      </c>
      <c r="H209" s="24">
        <v>45232.857142857101</v>
      </c>
      <c r="I209" s="24">
        <v>45818</v>
      </c>
      <c r="J209" s="24">
        <v>50007.428571428594</v>
      </c>
      <c r="K209" s="24">
        <v>56542.857142857101</v>
      </c>
      <c r="L209" s="24">
        <v>43000.964982759302</v>
      </c>
      <c r="M209" s="24">
        <v>45710.0257948484</v>
      </c>
      <c r="N209" s="24">
        <v>44155.884897496901</v>
      </c>
      <c r="O209" s="24">
        <v>46142.899729382894</v>
      </c>
      <c r="P209" s="24">
        <v>46927.329009500398</v>
      </c>
      <c r="Q209" s="43">
        <v>55283.016964027804</v>
      </c>
      <c r="R209" s="43">
        <v>58765.847056128085</v>
      </c>
      <c r="S209" s="43">
        <v>56767.808230087321</v>
      </c>
      <c r="T209" s="43">
        <v>59322.359615224159</v>
      </c>
      <c r="U209" s="43">
        <v>60330.839709036074</v>
      </c>
      <c r="V209" s="23">
        <v>6721.3495403724501</v>
      </c>
      <c r="W209" s="23">
        <v>7344.8802035030312</v>
      </c>
      <c r="X209" s="23">
        <v>7330.3662879305421</v>
      </c>
      <c r="Y209" s="23">
        <v>7885.2998959182405</v>
      </c>
      <c r="Z209" s="23">
        <v>8792.5485039671985</v>
      </c>
      <c r="AA209" s="23">
        <v>7089.941804880491</v>
      </c>
      <c r="AB209" s="23">
        <v>7422.3625207193409</v>
      </c>
      <c r="AC209" s="23">
        <v>7064.4465071882851</v>
      </c>
      <c r="AD209" s="23">
        <v>7275.9310531986202</v>
      </c>
      <c r="AE209" s="23">
        <v>7297.3110544305555</v>
      </c>
      <c r="AF209" s="39">
        <v>9114.9901689491599</v>
      </c>
      <c r="AG209" s="39">
        <v>9542.3577891939967</v>
      </c>
      <c r="AH209" s="39">
        <v>9082.2128353384778</v>
      </c>
      <c r="AI209" s="39">
        <v>9354.1021696686876</v>
      </c>
      <c r="AJ209" s="39">
        <v>9381.5887847079048</v>
      </c>
      <c r="AK209" s="23">
        <v>2772.1565290200001</v>
      </c>
      <c r="AL209" s="23">
        <v>3009.1509486599998</v>
      </c>
      <c r="AM209" s="23">
        <v>3023.9344308000009</v>
      </c>
      <c r="AN209" s="23">
        <v>3584.7921316999991</v>
      </c>
      <c r="AO209" s="23">
        <v>0</v>
      </c>
      <c r="AP209" s="39">
        <v>3365.0857769265253</v>
      </c>
      <c r="AQ209" s="39">
        <v>3588.1830136206818</v>
      </c>
      <c r="AR209" s="39">
        <v>3559.5372049472367</v>
      </c>
      <c r="AS209" s="39">
        <v>4030.3100978276748</v>
      </c>
      <c r="AT209" s="39">
        <v>0</v>
      </c>
      <c r="AU209" s="23">
        <v>5.6939501799999999</v>
      </c>
      <c r="AV209" s="23">
        <v>5.6818394700000017</v>
      </c>
      <c r="AW209" s="23">
        <v>5.6847281500000006</v>
      </c>
      <c r="AX209" s="23">
        <v>5.5693135299999978</v>
      </c>
      <c r="AY209" s="23">
        <v>0</v>
      </c>
      <c r="AZ209" s="23">
        <v>457.06945801000012</v>
      </c>
      <c r="BA209" s="23">
        <v>488.62384033000001</v>
      </c>
      <c r="BB209" s="23">
        <v>483.79559326000009</v>
      </c>
      <c r="BC209" s="23">
        <v>565.25927733999993</v>
      </c>
      <c r="BD209" s="23">
        <v>0</v>
      </c>
      <c r="BE209" s="39">
        <v>554.83083877687864</v>
      </c>
      <c r="BF209" s="39">
        <v>582.64666473543207</v>
      </c>
      <c r="BG209" s="39">
        <v>569.48602994109945</v>
      </c>
      <c r="BH209" s="39">
        <v>635.50970032781504</v>
      </c>
      <c r="BI209" s="39">
        <v>0</v>
      </c>
      <c r="BJ209" s="23">
        <v>80.442396919999993</v>
      </c>
      <c r="BK209" s="23">
        <v>86.800740379999993</v>
      </c>
      <c r="BL209" s="23">
        <v>85.789900160000002</v>
      </c>
      <c r="BM209" s="23">
        <v>90.615416650000014</v>
      </c>
      <c r="BN209" s="23">
        <v>0</v>
      </c>
      <c r="BO209" s="39">
        <v>97.648009015228709</v>
      </c>
      <c r="BP209" s="39">
        <v>103.50326305162895</v>
      </c>
      <c r="BQ209" s="39">
        <v>100.98510679262338</v>
      </c>
      <c r="BR209" s="39">
        <v>101.87710063126201</v>
      </c>
      <c r="BS209" s="39">
        <v>0</v>
      </c>
      <c r="BT209" s="23">
        <v>374.62160695000006</v>
      </c>
      <c r="BU209" s="23">
        <v>401.33768512</v>
      </c>
      <c r="BV209" s="23">
        <v>397.17002346999993</v>
      </c>
      <c r="BW209" s="23">
        <v>473.66383591000005</v>
      </c>
      <c r="BX209" s="23">
        <v>0</v>
      </c>
      <c r="BY209" s="39">
        <v>454.74843432540865</v>
      </c>
      <c r="BZ209" s="39">
        <v>478.56458151915126</v>
      </c>
      <c r="CA209" s="39">
        <v>467.51723874423357</v>
      </c>
      <c r="CB209" s="39">
        <v>532.53077743689482</v>
      </c>
      <c r="CC209" s="39">
        <v>0</v>
      </c>
      <c r="CD209" s="23">
        <v>2.0054802199999999</v>
      </c>
      <c r="CE209" s="23">
        <v>0.48542191000000001</v>
      </c>
      <c r="CF209" s="23">
        <v>0.83567374999999999</v>
      </c>
      <c r="CG209" s="23">
        <v>0.97996740000000016</v>
      </c>
      <c r="CH209" s="23">
        <v>0</v>
      </c>
      <c r="CI209" s="39">
        <v>2.4344270944235666</v>
      </c>
      <c r="CJ209" s="39">
        <v>0.57882860701186756</v>
      </c>
      <c r="CK209" s="39">
        <v>0.98368925398154994</v>
      </c>
      <c r="CL209" s="39">
        <v>1.101757748472</v>
      </c>
      <c r="CM209" s="39">
        <v>0</v>
      </c>
      <c r="CN209" s="23">
        <v>351.20775329000003</v>
      </c>
      <c r="CO209" s="23">
        <v>376.25409253999999</v>
      </c>
      <c r="CP209" s="23">
        <v>372.34688816999994</v>
      </c>
      <c r="CQ209" s="23">
        <v>444.05987001000005</v>
      </c>
      <c r="CR209" s="23">
        <v>0</v>
      </c>
      <c r="CS209" s="39">
        <v>426.32665326452513</v>
      </c>
      <c r="CT209" s="39">
        <v>448.65431036568265</v>
      </c>
      <c r="CU209" s="39">
        <v>438.29740092506063</v>
      </c>
      <c r="CV209" s="39">
        <v>499.24763065484285</v>
      </c>
      <c r="CW209" s="39">
        <v>0</v>
      </c>
      <c r="CX209" s="31" t="e">
        <v>#N/A</v>
      </c>
      <c r="CY209" s="31" t="e">
        <v>#N/A</v>
      </c>
      <c r="CZ209" s="31" t="e">
        <v>#N/A</v>
      </c>
      <c r="DA209" s="31" t="e">
        <v>#N/A</v>
      </c>
      <c r="DB209" s="31" t="e">
        <v>#N/A</v>
      </c>
      <c r="DC209" s="39">
        <v>0</v>
      </c>
      <c r="DD209" s="39">
        <v>0</v>
      </c>
      <c r="DE209" s="39">
        <v>0</v>
      </c>
      <c r="DF209" s="39">
        <v>0</v>
      </c>
      <c r="DG209" s="39">
        <v>0</v>
      </c>
      <c r="DH209" s="39">
        <v>554.83083877687864</v>
      </c>
      <c r="DI209" s="39">
        <v>582.64666473543207</v>
      </c>
      <c r="DJ209" s="39">
        <v>569.48602994109945</v>
      </c>
      <c r="DK209" s="39">
        <v>635.50970032781504</v>
      </c>
      <c r="DL209" s="39">
        <v>0</v>
      </c>
      <c r="DM209" s="24">
        <v>6017.6580000000004</v>
      </c>
      <c r="DN209" s="24">
        <v>6112.4740000000002</v>
      </c>
      <c r="DO209" s="24">
        <v>6204.366</v>
      </c>
      <c r="DP209" s="24">
        <v>6296.51</v>
      </c>
      <c r="DQ209" s="24">
        <v>6430.7709999999997</v>
      </c>
      <c r="DR209" s="24">
        <v>6516.1</v>
      </c>
      <c r="DS209" s="24">
        <v>6065.0659999999998</v>
      </c>
      <c r="DT209" s="24">
        <v>6158.42</v>
      </c>
      <c r="DU209" s="24">
        <v>6250.4380000000001</v>
      </c>
      <c r="DV209" s="24">
        <v>6341.8550000000005</v>
      </c>
      <c r="DW209" s="24">
        <v>0</v>
      </c>
      <c r="DX209" s="24">
        <v>21</v>
      </c>
      <c r="DY209" s="24">
        <v>21</v>
      </c>
      <c r="DZ209" s="24">
        <v>20</v>
      </c>
      <c r="EA209" s="24">
        <v>16</v>
      </c>
      <c r="EB209" s="28">
        <v>14</v>
      </c>
      <c r="EC209" s="28">
        <v>14</v>
      </c>
      <c r="ED209" s="24">
        <v>21</v>
      </c>
      <c r="EE209" s="24">
        <v>21</v>
      </c>
      <c r="EF209" s="24">
        <v>20</v>
      </c>
      <c r="EG209" s="24">
        <v>16</v>
      </c>
      <c r="EH209" s="24">
        <v>14</v>
      </c>
      <c r="EI209" s="24">
        <v>14</v>
      </c>
      <c r="EJ209" s="24">
        <v>0</v>
      </c>
      <c r="EK209" s="24">
        <v>0</v>
      </c>
      <c r="EL209" s="24">
        <v>0</v>
      </c>
      <c r="EM209" s="24">
        <v>0</v>
      </c>
      <c r="EN209" s="24">
        <v>0</v>
      </c>
      <c r="EO209" s="24">
        <v>0</v>
      </c>
      <c r="EP209" s="24">
        <v>0</v>
      </c>
      <c r="EQ209" s="24">
        <v>0</v>
      </c>
      <c r="ER209" s="24">
        <v>0</v>
      </c>
      <c r="ES209" s="24">
        <v>0</v>
      </c>
      <c r="ET209" s="24">
        <v>0</v>
      </c>
      <c r="EU209" s="24">
        <v>0</v>
      </c>
      <c r="EV209">
        <v>62.43</v>
      </c>
      <c r="EW209">
        <v>67.95</v>
      </c>
      <c r="EX209">
        <v>71.760000000000005</v>
      </c>
      <c r="EY209">
        <v>73.260000000000005</v>
      </c>
      <c r="EZ209">
        <v>74.42</v>
      </c>
      <c r="FA209">
        <v>74.709999999999994</v>
      </c>
      <c r="FB209">
        <v>0</v>
      </c>
      <c r="FC209">
        <v>0</v>
      </c>
      <c r="FD209">
        <v>81</v>
      </c>
      <c r="FE209">
        <v>40.26</v>
      </c>
      <c r="FF209">
        <v>21.474</v>
      </c>
      <c r="FG209">
        <v>42.734000000000002</v>
      </c>
      <c r="FH209" s="22" t="s">
        <v>438</v>
      </c>
      <c r="FI209" s="43">
        <v>7890.2678550243609</v>
      </c>
      <c r="FJ209" s="43">
        <v>8501.9812311203987</v>
      </c>
      <c r="FK209" s="43">
        <v>0</v>
      </c>
      <c r="FL209" s="43">
        <v>0</v>
      </c>
      <c r="FM209" s="43">
        <v>0</v>
      </c>
      <c r="FN209" s="23"/>
      <c r="FO209" s="23"/>
      <c r="FP209" s="23"/>
      <c r="FQ209" s="23"/>
      <c r="FR209" s="23"/>
      <c r="FS209" s="23"/>
      <c r="FT209" s="23"/>
      <c r="FU209" s="23"/>
      <c r="GD209" s="102">
        <v>0</v>
      </c>
      <c r="GE209" s="102">
        <v>0</v>
      </c>
      <c r="GF209" s="102">
        <v>0</v>
      </c>
      <c r="GG209" s="102">
        <v>0</v>
      </c>
    </row>
    <row r="210" spans="1:189" x14ac:dyDescent="0.35">
      <c r="A210" t="e">
        <v>#REF!</v>
      </c>
      <c r="B210" s="22" t="s">
        <v>413</v>
      </c>
      <c r="C210" s="22" t="s">
        <v>343</v>
      </c>
      <c r="D210" s="22" t="s">
        <v>538</v>
      </c>
      <c r="E210" s="22" t="s">
        <v>458</v>
      </c>
      <c r="F210" s="22" t="s">
        <v>414</v>
      </c>
      <c r="G210" s="24">
        <v>14735.695930972701</v>
      </c>
      <c r="H210" s="24">
        <v>14436.3469796355</v>
      </c>
      <c r="I210" s="24">
        <v>11408.106446314399</v>
      </c>
      <c r="J210" s="24">
        <v>11484.3579479086</v>
      </c>
      <c r="K210" s="24">
        <v>12948.726653811002</v>
      </c>
      <c r="L210" s="24">
        <v>13481.538349275999</v>
      </c>
      <c r="M210" s="24">
        <v>13871.328044456899</v>
      </c>
      <c r="N210" s="24">
        <v>11853.530018580401</v>
      </c>
      <c r="O210" s="24">
        <v>12257.000315946501</v>
      </c>
      <c r="P210" s="24">
        <v>13345.4936361536</v>
      </c>
      <c r="Q210" s="43">
        <v>17332.171814354289</v>
      </c>
      <c r="R210" s="43">
        <v>17833.294297064353</v>
      </c>
      <c r="S210" s="43">
        <v>15239.16733876849</v>
      </c>
      <c r="T210" s="43">
        <v>15757.877914280329</v>
      </c>
      <c r="U210" s="43">
        <v>17157.269642125659</v>
      </c>
      <c r="V210" s="23">
        <v>11643.460596212401</v>
      </c>
      <c r="W210" s="23">
        <v>11403.252787067413</v>
      </c>
      <c r="X210" s="23">
        <v>9011.0428844502349</v>
      </c>
      <c r="Y210" s="23">
        <v>9068.9801805120896</v>
      </c>
      <c r="Z210" s="23">
        <v>10256.230305357594</v>
      </c>
      <c r="AA210" s="23">
        <v>10652.483688685887</v>
      </c>
      <c r="AB210" s="23">
        <v>10956.945022616292</v>
      </c>
      <c r="AC210" s="23">
        <v>9362.8743588778998</v>
      </c>
      <c r="AD210" s="23">
        <v>9679.1212396938517</v>
      </c>
      <c r="AE210" s="23">
        <v>10570.495457234118</v>
      </c>
      <c r="AF210" s="39">
        <v>13695.074906034411</v>
      </c>
      <c r="AG210" s="39">
        <v>14086.497310050543</v>
      </c>
      <c r="AH210" s="39">
        <v>12037.123869695397</v>
      </c>
      <c r="AI210" s="39">
        <v>12443.69804039084</v>
      </c>
      <c r="AJ210" s="39">
        <v>13589.668974050883</v>
      </c>
      <c r="AK210" s="23">
        <v>831.0669051000001</v>
      </c>
      <c r="AL210" s="23">
        <v>869.76946807000002</v>
      </c>
      <c r="AM210" s="23">
        <v>739.02716407000003</v>
      </c>
      <c r="AN210" s="23">
        <v>733.75776599000005</v>
      </c>
      <c r="AO210" s="23">
        <v>0</v>
      </c>
      <c r="AP210" s="39">
        <v>1008.821613336171</v>
      </c>
      <c r="AQ210" s="39">
        <v>1037.133757774574</v>
      </c>
      <c r="AR210" s="39">
        <v>869.92451264158876</v>
      </c>
      <c r="AS210" s="39">
        <v>824.94918114723725</v>
      </c>
      <c r="AT210" s="39">
        <v>0</v>
      </c>
      <c r="AU210" s="23">
        <v>5.6398291599999997</v>
      </c>
      <c r="AV210" s="23">
        <v>6.0248589500000005</v>
      </c>
      <c r="AW210" s="23">
        <v>6.4821019199999999</v>
      </c>
      <c r="AX210" s="23">
        <v>6.3925890899999995</v>
      </c>
      <c r="AY210" s="23">
        <v>0</v>
      </c>
      <c r="AZ210" s="23">
        <v>641.56152343999986</v>
      </c>
      <c r="BA210" s="23">
        <v>670.97399902000006</v>
      </c>
      <c r="BB210" s="23">
        <v>569.43402099999992</v>
      </c>
      <c r="BC210" s="23">
        <v>564.90075683999999</v>
      </c>
      <c r="BD210" s="23">
        <v>0</v>
      </c>
      <c r="BE210" s="39">
        <v>778.7834254490906</v>
      </c>
      <c r="BF210" s="39">
        <v>800.08532205299264</v>
      </c>
      <c r="BG210" s="39">
        <v>670.29283534298429</v>
      </c>
      <c r="BH210" s="39">
        <v>635.10662290007519</v>
      </c>
      <c r="BI210" s="39">
        <v>0</v>
      </c>
      <c r="BJ210" s="23">
        <v>282.23191800000001</v>
      </c>
      <c r="BK210" s="23">
        <v>316.05713432000005</v>
      </c>
      <c r="BL210" s="23">
        <v>292.49129888999994</v>
      </c>
      <c r="BM210" s="23">
        <v>277.91561824999997</v>
      </c>
      <c r="BN210" s="23">
        <v>0</v>
      </c>
      <c r="BO210" s="39">
        <v>342.59775850111868</v>
      </c>
      <c r="BP210" s="39">
        <v>376.87402860453562</v>
      </c>
      <c r="BQ210" s="39">
        <v>344.29769703930344</v>
      </c>
      <c r="BR210" s="39">
        <v>312.45497128610992</v>
      </c>
      <c r="BS210" s="39">
        <v>0</v>
      </c>
      <c r="BT210" s="23">
        <v>356.12428096000002</v>
      </c>
      <c r="BU210" s="23">
        <v>352.95284245000005</v>
      </c>
      <c r="BV210" s="23">
        <v>275.83927929000004</v>
      </c>
      <c r="BW210" s="23">
        <v>279.19617405999998</v>
      </c>
      <c r="BX210" s="23">
        <v>0</v>
      </c>
      <c r="BY210" s="39">
        <v>432.29476406959265</v>
      </c>
      <c r="BZ210" s="39">
        <v>420.86934670133178</v>
      </c>
      <c r="CA210" s="39">
        <v>324.69625241140881</v>
      </c>
      <c r="CB210" s="39">
        <v>313.89467457217677</v>
      </c>
      <c r="CC210" s="39">
        <v>0</v>
      </c>
      <c r="CD210" s="23">
        <v>3.2053022799999993</v>
      </c>
      <c r="CE210" s="23">
        <v>1.96399422</v>
      </c>
      <c r="CF210" s="23">
        <v>1.1034609500000001</v>
      </c>
      <c r="CG210" s="23">
        <v>7.788944690000001</v>
      </c>
      <c r="CH210" s="23">
        <v>0</v>
      </c>
      <c r="CI210" s="39">
        <v>3.8908759300800444</v>
      </c>
      <c r="CJ210" s="39">
        <v>2.341913323487931</v>
      </c>
      <c r="CK210" s="39">
        <v>1.2989072334787022</v>
      </c>
      <c r="CL210" s="39">
        <v>8.756954736073201</v>
      </c>
      <c r="CM210" s="39">
        <v>0</v>
      </c>
      <c r="CN210" s="23">
        <v>309.08000601999998</v>
      </c>
      <c r="CO210" s="23">
        <v>306.40476670999999</v>
      </c>
      <c r="CP210" s="23">
        <v>239.41550538000001</v>
      </c>
      <c r="CQ210" s="23">
        <v>242.35993246999996</v>
      </c>
      <c r="CR210" s="23">
        <v>0</v>
      </c>
      <c r="CS210" s="39">
        <v>375.18831325082181</v>
      </c>
      <c r="CT210" s="39">
        <v>365.36431636665418</v>
      </c>
      <c r="CU210" s="39">
        <v>281.82105741489187</v>
      </c>
      <c r="CV210" s="39">
        <v>272.48042487737155</v>
      </c>
      <c r="CW210" s="39">
        <v>0</v>
      </c>
      <c r="CX210" s="31" t="e">
        <v>#N/A</v>
      </c>
      <c r="CY210" s="31" t="e">
        <v>#N/A</v>
      </c>
      <c r="CZ210" s="31" t="e">
        <v>#N/A</v>
      </c>
      <c r="DA210" s="31" t="e">
        <v>#N/A</v>
      </c>
      <c r="DB210" s="31" t="e">
        <v>#N/A</v>
      </c>
      <c r="DC210" s="39">
        <v>0</v>
      </c>
      <c r="DD210" s="39">
        <v>0</v>
      </c>
      <c r="DE210" s="39">
        <v>0</v>
      </c>
      <c r="DF210" s="39">
        <v>0</v>
      </c>
      <c r="DG210" s="39">
        <v>0</v>
      </c>
      <c r="DH210" s="39">
        <v>778.7834254490906</v>
      </c>
      <c r="DI210" s="39">
        <v>800.08532205299264</v>
      </c>
      <c r="DJ210" s="39">
        <v>670.29283534298429</v>
      </c>
      <c r="DK210" s="39">
        <v>635.10662290007519</v>
      </c>
      <c r="DL210" s="39">
        <v>0</v>
      </c>
      <c r="DM210" s="24">
        <v>1295.165</v>
      </c>
      <c r="DN210" s="24">
        <v>1295.598</v>
      </c>
      <c r="DO210" s="24">
        <v>1296.96</v>
      </c>
      <c r="DP210" s="24">
        <v>1298.6949999999999</v>
      </c>
      <c r="DQ210" s="24">
        <v>1299.4690000000001</v>
      </c>
      <c r="DR210" s="24">
        <v>1300.557</v>
      </c>
      <c r="DS210" s="24">
        <v>1295.3815</v>
      </c>
      <c r="DT210" s="24">
        <v>1296.279</v>
      </c>
      <c r="DU210" s="24">
        <v>1297.8274999999999</v>
      </c>
      <c r="DV210" s="24">
        <v>1298.9145000000001</v>
      </c>
      <c r="DW210" s="24">
        <v>0</v>
      </c>
      <c r="DX210" s="24">
        <v>16</v>
      </c>
      <c r="DY210" s="24">
        <v>25</v>
      </c>
      <c r="DZ210" s="24">
        <v>20</v>
      </c>
      <c r="EA210" s="24">
        <v>10</v>
      </c>
      <c r="EB210" s="28"/>
      <c r="EC210" s="28">
        <v>13</v>
      </c>
      <c r="ED210" s="24">
        <v>16</v>
      </c>
      <c r="EE210" s="24">
        <v>20</v>
      </c>
      <c r="EF210" s="24">
        <v>20</v>
      </c>
      <c r="EG210" s="24">
        <v>10</v>
      </c>
      <c r="EH210" s="24"/>
      <c r="EI210" s="24">
        <v>5</v>
      </c>
      <c r="EJ210" s="24">
        <v>0</v>
      </c>
      <c r="EK210" s="24">
        <v>5</v>
      </c>
      <c r="EL210" s="24">
        <v>0</v>
      </c>
      <c r="EM210" s="24">
        <v>0</v>
      </c>
      <c r="EN210" s="24"/>
      <c r="EO210" s="24">
        <v>8</v>
      </c>
      <c r="EP210" s="24">
        <v>0</v>
      </c>
      <c r="EQ210" s="24">
        <v>0</v>
      </c>
      <c r="ER210" s="24">
        <v>0</v>
      </c>
      <c r="ES210" s="24">
        <v>0</v>
      </c>
      <c r="ET210" s="24"/>
      <c r="EU210" s="24">
        <v>0</v>
      </c>
      <c r="EV210">
        <v>53.06</v>
      </c>
      <c r="EW210">
        <v>58.76</v>
      </c>
      <c r="EX210">
        <v>66.55</v>
      </c>
      <c r="EY210">
        <v>67.77</v>
      </c>
      <c r="EZ210">
        <v>67.900000000000006</v>
      </c>
      <c r="FA210">
        <v>65.650000000000006</v>
      </c>
      <c r="FB210">
        <v>8.1999999999999993</v>
      </c>
      <c r="FC210">
        <v>1.9</v>
      </c>
      <c r="FD210">
        <v>46</v>
      </c>
      <c r="FE210">
        <v>37.08</v>
      </c>
      <c r="FF210">
        <v>26.582999999999998</v>
      </c>
      <c r="FG210">
        <v>38.49</v>
      </c>
      <c r="FH210" s="22" t="s">
        <v>414</v>
      </c>
      <c r="FI210" s="43">
        <v>14457.398485129252</v>
      </c>
      <c r="FJ210" s="43">
        <v>14833.751264395198</v>
      </c>
      <c r="FK210" s="43">
        <v>12030.1782552</v>
      </c>
      <c r="FL210" s="43">
        <v>11557.598399999999</v>
      </c>
      <c r="FM210" s="43">
        <v>10784.759999999998</v>
      </c>
      <c r="FN210" s="23"/>
      <c r="FO210" s="23"/>
      <c r="FP210" s="23"/>
      <c r="FQ210" s="23"/>
      <c r="FR210" s="23"/>
      <c r="FS210" s="23"/>
      <c r="FT210" s="23"/>
      <c r="FU210" s="23"/>
      <c r="GD210" s="102">
        <v>0</v>
      </c>
      <c r="GE210" s="102">
        <v>0</v>
      </c>
      <c r="GF210" s="102">
        <v>0</v>
      </c>
      <c r="GG210" s="102">
        <v>0</v>
      </c>
    </row>
    <row r="211" spans="1:189" x14ac:dyDescent="0.35">
      <c r="A211" t="e">
        <v>#REF!</v>
      </c>
      <c r="B211" s="22" t="s">
        <v>385</v>
      </c>
      <c r="C211" s="22" t="s">
        <v>343</v>
      </c>
      <c r="D211" s="22" t="s">
        <v>536</v>
      </c>
      <c r="E211" s="22" t="s">
        <v>459</v>
      </c>
      <c r="F211" s="22" t="s">
        <v>386</v>
      </c>
      <c r="G211" s="24">
        <v>1166.5148148148101</v>
      </c>
      <c r="H211" s="24">
        <v>1213.4851851851899</v>
      </c>
      <c r="I211" s="24">
        <v>1043.4111111111099</v>
      </c>
      <c r="J211" s="24">
        <v>1122.8</v>
      </c>
      <c r="K211" s="24">
        <v>1215.3791556728202</v>
      </c>
      <c r="L211" s="24">
        <v>1127.3126784280601</v>
      </c>
      <c r="M211" s="24">
        <v>1134.9390810314401</v>
      </c>
      <c r="N211" s="24">
        <v>978.80979880448797</v>
      </c>
      <c r="O211" s="24">
        <v>1024.69129444286</v>
      </c>
      <c r="P211" s="24">
        <v>1089.87405916943</v>
      </c>
      <c r="Q211" s="43">
        <v>1449.2987762086034</v>
      </c>
      <c r="R211" s="43">
        <v>1459.103452561011</v>
      </c>
      <c r="S211" s="43">
        <v>1258.3801022502751</v>
      </c>
      <c r="T211" s="43">
        <v>1317.3663948306405</v>
      </c>
      <c r="U211" s="43">
        <v>1401.1668372064332</v>
      </c>
      <c r="V211" s="23">
        <v>9574.3102711372048</v>
      </c>
      <c r="W211" s="23">
        <v>9887.920742358343</v>
      </c>
      <c r="X211" s="23">
        <v>8437.5367823125034</v>
      </c>
      <c r="Y211" s="23">
        <v>9010.5127999357992</v>
      </c>
      <c r="Z211" s="23">
        <v>9689.0826996031665</v>
      </c>
      <c r="AA211" s="23">
        <v>9252.5540342755394</v>
      </c>
      <c r="AB211" s="23">
        <v>9247.898381990819</v>
      </c>
      <c r="AC211" s="23">
        <v>7915.1387141221512</v>
      </c>
      <c r="AD211" s="23">
        <v>8223.1866980407758</v>
      </c>
      <c r="AE211" s="23">
        <v>8688.5478018577378</v>
      </c>
      <c r="AF211" s="39">
        <v>11895.293555447459</v>
      </c>
      <c r="AG211" s="39">
        <v>11889.308143158734</v>
      </c>
      <c r="AH211" s="39">
        <v>10175.882052435043</v>
      </c>
      <c r="AI211" s="39">
        <v>10571.915535114693</v>
      </c>
      <c r="AJ211" s="39">
        <v>11170.194336695695</v>
      </c>
      <c r="AK211" s="23">
        <v>53.476941139999994</v>
      </c>
      <c r="AL211" s="23">
        <v>59.840336549999996</v>
      </c>
      <c r="AM211" s="23">
        <v>57.998905889999989</v>
      </c>
      <c r="AN211" s="23">
        <v>62.978470409999986</v>
      </c>
      <c r="AO211" s="23">
        <v>0</v>
      </c>
      <c r="AP211" s="39">
        <v>64.914983024918726</v>
      </c>
      <c r="AQ211" s="39">
        <v>71.355037617395226</v>
      </c>
      <c r="AR211" s="39">
        <v>68.271739379967613</v>
      </c>
      <c r="AS211" s="39">
        <v>70.805434712554785</v>
      </c>
      <c r="AT211" s="39">
        <v>0</v>
      </c>
      <c r="AU211" s="23">
        <v>4.5837373700000006</v>
      </c>
      <c r="AV211" s="23">
        <v>4.9318962099999997</v>
      </c>
      <c r="AW211" s="23">
        <v>5.5590004900000007</v>
      </c>
      <c r="AX211" s="23">
        <v>5.6984539000000005</v>
      </c>
      <c r="AY211" s="23">
        <v>0</v>
      </c>
      <c r="AZ211" s="23">
        <v>438.91839600000003</v>
      </c>
      <c r="BA211" s="23">
        <v>487.60290526999995</v>
      </c>
      <c r="BB211" s="23">
        <v>469.00775146000007</v>
      </c>
      <c r="BC211" s="23">
        <v>505.40463256999999</v>
      </c>
      <c r="BD211" s="23">
        <v>0</v>
      </c>
      <c r="BE211" s="39">
        <v>532.79749399040816</v>
      </c>
      <c r="BF211" s="39">
        <v>581.42927753791264</v>
      </c>
      <c r="BG211" s="39">
        <v>552.07894844758698</v>
      </c>
      <c r="BH211" s="39">
        <v>568.21632030579951</v>
      </c>
      <c r="BI211" s="39">
        <v>0</v>
      </c>
      <c r="BJ211" s="23">
        <v>178.60747087999997</v>
      </c>
      <c r="BK211" s="23">
        <v>201.82169685999997</v>
      </c>
      <c r="BL211" s="23">
        <v>193.04138697000002</v>
      </c>
      <c r="BM211" s="23">
        <v>196.80996074000001</v>
      </c>
      <c r="BN211" s="23">
        <v>0</v>
      </c>
      <c r="BO211" s="39">
        <v>216.8093517156405</v>
      </c>
      <c r="BP211" s="39">
        <v>240.65698158998464</v>
      </c>
      <c r="BQ211" s="39">
        <v>227.23310135813531</v>
      </c>
      <c r="BR211" s="39">
        <v>221.26950266076719</v>
      </c>
      <c r="BS211" s="39">
        <v>0</v>
      </c>
      <c r="BT211" s="23">
        <v>259.15324186999999</v>
      </c>
      <c r="BU211" s="23">
        <v>285.33136512000004</v>
      </c>
      <c r="BV211" s="23">
        <v>272.63244399000001</v>
      </c>
      <c r="BW211" s="23">
        <v>291.69572615000004</v>
      </c>
      <c r="BX211" s="23">
        <v>0</v>
      </c>
      <c r="BY211" s="39">
        <v>314.58284520803295</v>
      </c>
      <c r="BZ211" s="39">
        <v>340.23589213186563</v>
      </c>
      <c r="CA211" s="39">
        <v>320.92141872314386</v>
      </c>
      <c r="CB211" s="39">
        <v>327.94767099592201</v>
      </c>
      <c r="CC211" s="39">
        <v>0</v>
      </c>
      <c r="CD211" s="23">
        <v>1.1576859199999998</v>
      </c>
      <c r="CE211" s="23">
        <v>0.44985637000000012</v>
      </c>
      <c r="CF211" s="23">
        <v>3.3339332299999995</v>
      </c>
      <c r="CG211" s="23">
        <v>16.898948130000001</v>
      </c>
      <c r="CH211" s="23">
        <v>0</v>
      </c>
      <c r="CI211" s="39">
        <v>1.4053003078138926</v>
      </c>
      <c r="CJ211" s="39">
        <v>0.53641941296493045</v>
      </c>
      <c r="CK211" s="39">
        <v>3.9244433510601464</v>
      </c>
      <c r="CL211" s="39">
        <v>18.999149403596402</v>
      </c>
      <c r="CM211" s="39">
        <v>0</v>
      </c>
      <c r="CN211" s="23">
        <v>241.01250467</v>
      </c>
      <c r="CO211" s="23">
        <v>265.35817882999999</v>
      </c>
      <c r="CP211" s="23">
        <v>253.54815408000005</v>
      </c>
      <c r="CQ211" s="23">
        <v>271.27701970999999</v>
      </c>
      <c r="CR211" s="23">
        <v>0</v>
      </c>
      <c r="CS211" s="39">
        <v>292.56203357793993</v>
      </c>
      <c r="CT211" s="39">
        <v>316.4193907344951</v>
      </c>
      <c r="CU211" s="39">
        <v>298.45689724650839</v>
      </c>
      <c r="CV211" s="39">
        <v>304.9913277195588</v>
      </c>
      <c r="CW211" s="39">
        <v>0</v>
      </c>
      <c r="CX211" s="31">
        <v>2.0918367899999999</v>
      </c>
      <c r="CY211" s="31">
        <v>3.0264436600000004</v>
      </c>
      <c r="CZ211" s="31">
        <v>2.6017640899999996</v>
      </c>
      <c r="DA211" s="31">
        <v>6.7013114799999993</v>
      </c>
      <c r="DB211" s="31">
        <v>0</v>
      </c>
      <c r="DC211" s="39">
        <v>20.918494772128462</v>
      </c>
      <c r="DD211" s="39">
        <v>29.510689953768036</v>
      </c>
      <c r="DE211" s="39">
        <v>24.866973291981452</v>
      </c>
      <c r="DF211" s="39">
        <v>60.677559019178993</v>
      </c>
      <c r="DG211" s="39">
        <v>0</v>
      </c>
      <c r="DH211" s="39">
        <v>553.71598876253665</v>
      </c>
      <c r="DI211" s="39">
        <v>610.9399674916807</v>
      </c>
      <c r="DJ211" s="39">
        <v>576.94592173956846</v>
      </c>
      <c r="DK211" s="39">
        <v>628.89387932497846</v>
      </c>
      <c r="DL211" s="39">
        <v>0</v>
      </c>
      <c r="DM211" s="24">
        <v>121.38800000000001</v>
      </c>
      <c r="DN211" s="24">
        <v>122.288</v>
      </c>
      <c r="DO211" s="24">
        <v>123.15900000000001</v>
      </c>
      <c r="DP211" s="24">
        <v>124.167</v>
      </c>
      <c r="DQ211" s="24">
        <v>125.438</v>
      </c>
      <c r="DR211" s="24">
        <v>126.184</v>
      </c>
      <c r="DS211" s="24">
        <v>121.83799999999999</v>
      </c>
      <c r="DT211" s="24">
        <v>122.72350000000002</v>
      </c>
      <c r="DU211" s="24">
        <v>123.66299999999998</v>
      </c>
      <c r="DV211" s="24">
        <v>124.60999999999999</v>
      </c>
      <c r="DW211" s="24">
        <v>0</v>
      </c>
      <c r="DX211" s="24"/>
      <c r="DY211" s="24"/>
      <c r="DZ211" s="24">
        <v>234</v>
      </c>
      <c r="EA211" s="24">
        <v>234</v>
      </c>
      <c r="EB211" s="28"/>
      <c r="EC211" s="28">
        <v>0</v>
      </c>
      <c r="ED211" s="24"/>
      <c r="EE211" s="24"/>
      <c r="EF211" s="24">
        <v>0</v>
      </c>
      <c r="EG211" s="24">
        <v>0</v>
      </c>
      <c r="EH211" s="24"/>
      <c r="EI211" s="24">
        <v>0</v>
      </c>
      <c r="EJ211" s="24"/>
      <c r="EK211" s="24"/>
      <c r="EL211" s="24">
        <v>0</v>
      </c>
      <c r="EM211" s="24">
        <v>0</v>
      </c>
      <c r="EN211" s="24"/>
      <c r="EO211" s="24">
        <v>0</v>
      </c>
      <c r="EP211" s="24"/>
      <c r="EQ211" s="24"/>
      <c r="ER211" s="24">
        <v>234</v>
      </c>
      <c r="ES211" s="24">
        <v>234</v>
      </c>
      <c r="ET211" s="24"/>
      <c r="EU211" s="24">
        <v>0</v>
      </c>
      <c r="EV211">
        <v>61.57</v>
      </c>
      <c r="EW211">
        <v>67.92</v>
      </c>
      <c r="EX211">
        <v>71.28</v>
      </c>
      <c r="EY211">
        <v>72.900000000000006</v>
      </c>
      <c r="EZ211">
        <v>73.83</v>
      </c>
      <c r="FA211">
        <v>70.44</v>
      </c>
      <c r="FB211">
        <v>3.2</v>
      </c>
      <c r="FC211">
        <v>0.5</v>
      </c>
      <c r="FD211">
        <v>35</v>
      </c>
      <c r="FE211">
        <v>31.76</v>
      </c>
      <c r="FF211">
        <v>13.135999999999999</v>
      </c>
      <c r="FG211">
        <v>57.470999999999997</v>
      </c>
      <c r="FH211" s="22" t="s">
        <v>386</v>
      </c>
      <c r="FI211" s="43">
        <v>10609.375546601987</v>
      </c>
      <c r="FJ211" s="43">
        <v>10612.571242211998</v>
      </c>
      <c r="FK211" s="43">
        <v>9252.1723175999996</v>
      </c>
      <c r="FL211" s="43">
        <v>9455.1947999999993</v>
      </c>
      <c r="FM211" s="43">
        <v>9441.869999999999</v>
      </c>
      <c r="FN211" s="23"/>
      <c r="FO211" s="23"/>
      <c r="FP211" s="23"/>
      <c r="FQ211" s="23"/>
      <c r="FR211" s="23"/>
      <c r="FS211" s="23"/>
      <c r="FT211" s="23"/>
      <c r="FU211" s="23"/>
      <c r="GD211" s="102">
        <v>0</v>
      </c>
      <c r="GE211" s="102">
        <v>0</v>
      </c>
      <c r="GF211" s="102">
        <v>0</v>
      </c>
      <c r="GG211" s="102">
        <v>0</v>
      </c>
    </row>
    <row r="212" spans="1:189" x14ac:dyDescent="0.35">
      <c r="A212" t="e">
        <v>#REF!</v>
      </c>
      <c r="B212" s="22" t="s">
        <v>445</v>
      </c>
      <c r="C212" s="22" t="s">
        <v>343</v>
      </c>
      <c r="D212" s="22" t="s">
        <v>536</v>
      </c>
      <c r="E212" s="22" t="s">
        <v>459</v>
      </c>
      <c r="F212" s="22" t="s">
        <v>446</v>
      </c>
      <c r="G212" s="24">
        <v>884.32962962962995</v>
      </c>
      <c r="H212" s="24">
        <v>910.76666666666699</v>
      </c>
      <c r="I212" s="24">
        <v>869.11111111111109</v>
      </c>
      <c r="J212" s="24">
        <v>872.22222222222194</v>
      </c>
      <c r="K212" s="24">
        <v>948.55925925925897</v>
      </c>
      <c r="L212" s="24">
        <v>858.29425920171002</v>
      </c>
      <c r="M212" s="24">
        <v>863.97382786237597</v>
      </c>
      <c r="N212" s="24">
        <v>831.66499044334398</v>
      </c>
      <c r="O212" s="24">
        <v>838.27917166842406</v>
      </c>
      <c r="P212" s="24">
        <v>879.4380711397099</v>
      </c>
      <c r="Q212" s="43">
        <v>1103.4425881047073</v>
      </c>
      <c r="R212" s="43">
        <v>1110.7443705354467</v>
      </c>
      <c r="S212" s="43">
        <v>1069.2073955433625</v>
      </c>
      <c r="T212" s="43">
        <v>1077.7107371082752</v>
      </c>
      <c r="U212" s="43">
        <v>1130.6255528247157</v>
      </c>
      <c r="V212" s="23">
        <v>8399.7077310210734</v>
      </c>
      <c r="W212" s="23">
        <v>8680.2511023852185</v>
      </c>
      <c r="X212" s="23">
        <v>8306.3604930720139</v>
      </c>
      <c r="Y212" s="23">
        <v>8360.0642393726012</v>
      </c>
      <c r="Z212" s="23">
        <v>9125.3247706474322</v>
      </c>
      <c r="AA212" s="23">
        <v>8152.4136283062426</v>
      </c>
      <c r="AB212" s="23">
        <v>8234.282222011896</v>
      </c>
      <c r="AC212" s="23">
        <v>7948.4764741507724</v>
      </c>
      <c r="AD212" s="23">
        <v>8034.7273288005963</v>
      </c>
      <c r="AE212" s="23">
        <v>8460.3654821613709</v>
      </c>
      <c r="AF212" s="39">
        <v>10480.928069686901</v>
      </c>
      <c r="AG212" s="39">
        <v>10586.180192667522</v>
      </c>
      <c r="AH212" s="39">
        <v>10218.741833696786</v>
      </c>
      <c r="AI212" s="39">
        <v>10329.627890851081</v>
      </c>
      <c r="AJ212" s="39">
        <v>10876.837965374187</v>
      </c>
      <c r="AK212" s="23">
        <v>37.619510230000003</v>
      </c>
      <c r="AL212" s="23">
        <v>38.755973529999999</v>
      </c>
      <c r="AM212" s="23">
        <v>42.068526660000011</v>
      </c>
      <c r="AN212" s="23">
        <v>46.773102369999997</v>
      </c>
      <c r="AO212" s="23">
        <v>0</v>
      </c>
      <c r="AP212" s="39">
        <v>45.66584804454294</v>
      </c>
      <c r="AQ212" s="39">
        <v>46.2135427133042</v>
      </c>
      <c r="AR212" s="39">
        <v>49.519752901510138</v>
      </c>
      <c r="AS212" s="39">
        <v>52.586063532543591</v>
      </c>
      <c r="AT212" s="39">
        <v>0</v>
      </c>
      <c r="AU212" s="23">
        <v>4.2534623100000015</v>
      </c>
      <c r="AV212" s="23">
        <v>4.2554345099999997</v>
      </c>
      <c r="AW212" s="23">
        <v>4.8395834000000004</v>
      </c>
      <c r="AX212" s="23">
        <v>5.3625211699999999</v>
      </c>
      <c r="AY212" s="23">
        <v>0</v>
      </c>
      <c r="AZ212" s="23">
        <v>357.32647704999994</v>
      </c>
      <c r="BA212" s="23">
        <v>369.37362670999994</v>
      </c>
      <c r="BB212" s="23">
        <v>402.05984496999992</v>
      </c>
      <c r="BC212" s="23">
        <v>448.31021118000001</v>
      </c>
      <c r="BD212" s="23">
        <v>0</v>
      </c>
      <c r="BE212" s="39">
        <v>433.75409471026376</v>
      </c>
      <c r="BF212" s="39">
        <v>440.44987960158369</v>
      </c>
      <c r="BG212" s="39">
        <v>473.27315110050648</v>
      </c>
      <c r="BH212" s="39">
        <v>504.02620422545039</v>
      </c>
      <c r="BI212" s="39">
        <v>0</v>
      </c>
      <c r="BJ212" s="23">
        <v>235.21366557000002</v>
      </c>
      <c r="BK212" s="23">
        <v>249.04155956000005</v>
      </c>
      <c r="BL212" s="23">
        <v>270.59624381999998</v>
      </c>
      <c r="BM212" s="23">
        <v>303.58385908000002</v>
      </c>
      <c r="BN212" s="23">
        <v>0</v>
      </c>
      <c r="BO212" s="39">
        <v>285.52289607837253</v>
      </c>
      <c r="BP212" s="39">
        <v>296.96306664068351</v>
      </c>
      <c r="BQ212" s="39">
        <v>318.52456441704123</v>
      </c>
      <c r="BR212" s="39">
        <v>341.31326108646243</v>
      </c>
      <c r="BS212" s="39">
        <v>0</v>
      </c>
      <c r="BT212" s="23">
        <v>120.74129963</v>
      </c>
      <c r="BU212" s="23">
        <v>114.53436203000001</v>
      </c>
      <c r="BV212" s="23">
        <v>119.38729684000002</v>
      </c>
      <c r="BW212" s="23">
        <v>129.62498839000006</v>
      </c>
      <c r="BX212" s="23">
        <v>0</v>
      </c>
      <c r="BY212" s="39">
        <v>146.56633772991597</v>
      </c>
      <c r="BZ212" s="39">
        <v>136.57349176681751</v>
      </c>
      <c r="CA212" s="39">
        <v>140.53331334556515</v>
      </c>
      <c r="CB212" s="39">
        <v>145.73478194710927</v>
      </c>
      <c r="CC212" s="39">
        <v>0</v>
      </c>
      <c r="CD212" s="23">
        <v>1.3715065600000003</v>
      </c>
      <c r="CE212" s="23">
        <v>5.7977034100000004</v>
      </c>
      <c r="CF212" s="23">
        <v>12.07629854</v>
      </c>
      <c r="CG212" s="23">
        <v>15.10137155</v>
      </c>
      <c r="CH212" s="23">
        <v>0</v>
      </c>
      <c r="CI212" s="39">
        <v>1.6648544805112373</v>
      </c>
      <c r="CJ212" s="39">
        <v>6.913319155038252</v>
      </c>
      <c r="CK212" s="39">
        <v>14.215266545911106</v>
      </c>
      <c r="CL212" s="39">
        <v>16.978170006233999</v>
      </c>
      <c r="CM212" s="39">
        <v>0</v>
      </c>
      <c r="CN212" s="23">
        <v>109.37955342000001</v>
      </c>
      <c r="CO212" s="23">
        <v>103.75668762999999</v>
      </c>
      <c r="CP212" s="23">
        <v>108.15295155999999</v>
      </c>
      <c r="CQ212" s="23">
        <v>117.42727987000001</v>
      </c>
      <c r="CR212" s="23">
        <v>0</v>
      </c>
      <c r="CS212" s="39">
        <v>132.77445759180708</v>
      </c>
      <c r="CT212" s="39">
        <v>123.72193700329339</v>
      </c>
      <c r="CU212" s="39">
        <v>127.30912779773099</v>
      </c>
      <c r="CV212" s="39">
        <v>132.0211422122436</v>
      </c>
      <c r="CW212" s="39">
        <v>0</v>
      </c>
      <c r="CX212" s="31">
        <v>0.70750013000000012</v>
      </c>
      <c r="CY212" s="31">
        <v>2.5211778999999996</v>
      </c>
      <c r="CZ212" s="31">
        <v>2.8000329699999993</v>
      </c>
      <c r="DA212" s="31">
        <v>0.59838815000000001</v>
      </c>
      <c r="DB212" s="31">
        <v>0</v>
      </c>
      <c r="DC212" s="39">
        <v>8.1462397002703426</v>
      </c>
      <c r="DD212" s="39">
        <v>28.594781645685547</v>
      </c>
      <c r="DE212" s="39">
        <v>31.476603041529568</v>
      </c>
      <c r="DF212" s="39">
        <v>6.4345913487130932</v>
      </c>
      <c r="DG212" s="39">
        <v>0</v>
      </c>
      <c r="DH212" s="39">
        <v>441.90033441053413</v>
      </c>
      <c r="DI212" s="39">
        <v>469.04466124726923</v>
      </c>
      <c r="DJ212" s="39">
        <v>504.74975414203607</v>
      </c>
      <c r="DK212" s="39">
        <v>510.46079557416346</v>
      </c>
      <c r="DL212" s="39">
        <v>0</v>
      </c>
      <c r="DM212" s="24">
        <v>105.426</v>
      </c>
      <c r="DN212" s="24">
        <v>105.13500000000001</v>
      </c>
      <c r="DO212" s="24">
        <v>104.712</v>
      </c>
      <c r="DP212" s="24">
        <v>104.553</v>
      </c>
      <c r="DQ212" s="24">
        <v>103.94799999999999</v>
      </c>
      <c r="DR212" s="24">
        <v>103.69799999999999</v>
      </c>
      <c r="DS212" s="24">
        <v>105.28049999999999</v>
      </c>
      <c r="DT212" s="24">
        <v>104.92350000000002</v>
      </c>
      <c r="DU212" s="24">
        <v>104.63250000000001</v>
      </c>
      <c r="DV212" s="24">
        <v>104.33200000000002</v>
      </c>
      <c r="DW212" s="24">
        <v>0</v>
      </c>
      <c r="DX212" s="24"/>
      <c r="DY212" s="24">
        <v>38</v>
      </c>
      <c r="DZ212" s="24">
        <v>14</v>
      </c>
      <c r="EA212" s="24">
        <v>5</v>
      </c>
      <c r="EB212" s="28"/>
      <c r="EC212" s="28">
        <v>0</v>
      </c>
      <c r="ED212" s="24"/>
      <c r="EE212" s="24">
        <v>0</v>
      </c>
      <c r="EF212" s="24">
        <v>0</v>
      </c>
      <c r="EG212" s="24">
        <v>0</v>
      </c>
      <c r="EH212" s="24"/>
      <c r="EI212" s="24">
        <v>0</v>
      </c>
      <c r="EJ212" s="24"/>
      <c r="EK212" s="24">
        <v>0</v>
      </c>
      <c r="EL212" s="24">
        <v>0</v>
      </c>
      <c r="EM212" s="24">
        <v>0</v>
      </c>
      <c r="EN212" s="24"/>
      <c r="EO212" s="24">
        <v>0</v>
      </c>
      <c r="EP212" s="24"/>
      <c r="EQ212" s="24">
        <v>38</v>
      </c>
      <c r="ER212" s="24">
        <v>14</v>
      </c>
      <c r="ES212" s="24">
        <v>5</v>
      </c>
      <c r="ET212" s="24"/>
      <c r="EU212" s="24">
        <v>0</v>
      </c>
      <c r="EV212">
        <v>60.98</v>
      </c>
      <c r="EW212">
        <v>67.72</v>
      </c>
      <c r="EX212">
        <v>72.28</v>
      </c>
      <c r="EY212">
        <v>76.12</v>
      </c>
      <c r="EZ212">
        <v>76.3</v>
      </c>
      <c r="FA212">
        <v>68.83</v>
      </c>
      <c r="FB212">
        <v>0</v>
      </c>
      <c r="FC212">
        <v>0</v>
      </c>
      <c r="FD212">
        <v>59</v>
      </c>
      <c r="FE212">
        <v>41.98</v>
      </c>
      <c r="FF212">
        <v>9.4359999999999999</v>
      </c>
      <c r="FG212">
        <v>73.409000000000006</v>
      </c>
      <c r="FH212" s="22" t="s">
        <v>446</v>
      </c>
      <c r="FI212" s="43">
        <v>10135.959475300526</v>
      </c>
      <c r="FJ212" s="43">
        <v>10302.541071091198</v>
      </c>
      <c r="FK212" s="43">
        <v>9805.4192628000001</v>
      </c>
      <c r="FL212" s="43">
        <v>9545.1371999999992</v>
      </c>
      <c r="FM212" s="43">
        <v>9483.51</v>
      </c>
      <c r="FN212" s="23"/>
      <c r="FO212" s="23"/>
      <c r="FP212" s="23"/>
      <c r="FQ212" s="23"/>
      <c r="FR212" s="23"/>
      <c r="FS212" s="23"/>
      <c r="FT212" s="23"/>
      <c r="FU212" s="23"/>
      <c r="GD212" s="102">
        <v>0</v>
      </c>
      <c r="GE212" s="102">
        <v>0</v>
      </c>
      <c r="GF212" s="102">
        <v>0</v>
      </c>
      <c r="GG212" s="102">
        <v>0</v>
      </c>
    </row>
    <row r="213" spans="1:189" x14ac:dyDescent="0.35">
      <c r="A213" t="e">
        <v>#REF!</v>
      </c>
      <c r="B213" s="22" t="s">
        <v>371</v>
      </c>
      <c r="C213" s="22" t="s">
        <v>343</v>
      </c>
      <c r="D213" s="22" t="s">
        <v>536</v>
      </c>
      <c r="E213" s="22" t="s">
        <v>459</v>
      </c>
      <c r="F213" s="22" t="s">
        <v>372</v>
      </c>
      <c r="G213" s="24">
        <v>554.77037037037007</v>
      </c>
      <c r="H213" s="24">
        <v>611.53703703703707</v>
      </c>
      <c r="I213" s="24">
        <v>504.21481481481499</v>
      </c>
      <c r="J213" s="24">
        <v>555.26666666666699</v>
      </c>
      <c r="K213" s="24">
        <v>607.44074074074103</v>
      </c>
      <c r="L213" s="24">
        <v>537.30903964408196</v>
      </c>
      <c r="M213" s="24">
        <v>566.874380554411</v>
      </c>
      <c r="N213" s="24">
        <v>472.74993754863698</v>
      </c>
      <c r="O213" s="24">
        <v>505.32500561299298</v>
      </c>
      <c r="P213" s="24">
        <v>533.86740300420502</v>
      </c>
      <c r="Q213" s="43">
        <v>690.77670153399447</v>
      </c>
      <c r="R213" s="43">
        <v>728.78657512051291</v>
      </c>
      <c r="S213" s="43">
        <v>607.77805399769284</v>
      </c>
      <c r="T213" s="43">
        <v>649.65730115245276</v>
      </c>
      <c r="U213" s="43">
        <v>686.3520553237845</v>
      </c>
      <c r="V213" s="23">
        <v>7833.1950125011699</v>
      </c>
      <c r="W213" s="23">
        <v>8561.5870112146076</v>
      </c>
      <c r="X213" s="23">
        <v>7003.4698911704254</v>
      </c>
      <c r="Y213" s="23">
        <v>7668.1581321696212</v>
      </c>
      <c r="Z213" s="23">
        <v>8351.1932130929326</v>
      </c>
      <c r="AA213" s="23">
        <v>7586.6461410005468</v>
      </c>
      <c r="AB213" s="23">
        <v>7936.3048182003022</v>
      </c>
      <c r="AC213" s="23">
        <v>6566.4273567419523</v>
      </c>
      <c r="AD213" s="23">
        <v>6978.4704967822108</v>
      </c>
      <c r="AE213" s="23">
        <v>7339.6951070872447</v>
      </c>
      <c r="AF213" s="39">
        <v>9753.5645416601128</v>
      </c>
      <c r="AG213" s="39">
        <v>10203.093676436596</v>
      </c>
      <c r="AH213" s="39">
        <v>8441.9481074754185</v>
      </c>
      <c r="AI213" s="39">
        <v>8971.6801241845751</v>
      </c>
      <c r="AJ213" s="39">
        <v>9436.0786851778939</v>
      </c>
      <c r="AK213" s="23">
        <v>34.315075339999993</v>
      </c>
      <c r="AL213" s="23">
        <v>31.607716879999998</v>
      </c>
      <c r="AM213" s="23">
        <v>30.239461259999995</v>
      </c>
      <c r="AN213" s="23">
        <v>34.933937920000005</v>
      </c>
      <c r="AO213" s="23">
        <v>0</v>
      </c>
      <c r="AP213" s="39">
        <v>41.654636291990933</v>
      </c>
      <c r="AQ213" s="39">
        <v>37.689791819400753</v>
      </c>
      <c r="AR213" s="39">
        <v>35.595509716146253</v>
      </c>
      <c r="AS213" s="39">
        <v>39.275527724697604</v>
      </c>
      <c r="AT213" s="39">
        <v>0</v>
      </c>
      <c r="AU213" s="23">
        <v>6.18495989</v>
      </c>
      <c r="AV213" s="23">
        <v>5.1690392499999991</v>
      </c>
      <c r="AW213" s="23">
        <v>5.9990115200000007</v>
      </c>
      <c r="AX213" s="23">
        <v>6.5049400300000002</v>
      </c>
      <c r="AY213" s="23">
        <v>0</v>
      </c>
      <c r="AZ213" s="23">
        <v>484.52221679999991</v>
      </c>
      <c r="BA213" s="23">
        <v>442.51159667999991</v>
      </c>
      <c r="BB213" s="23">
        <v>420.02459716999999</v>
      </c>
      <c r="BC213" s="23">
        <v>482.42965698</v>
      </c>
      <c r="BD213" s="23">
        <v>0</v>
      </c>
      <c r="BE213" s="39">
        <v>588.15539573264368</v>
      </c>
      <c r="BF213" s="39">
        <v>527.66133092937991</v>
      </c>
      <c r="BG213" s="39">
        <v>494.41984104928309</v>
      </c>
      <c r="BH213" s="39">
        <v>542.38601474947438</v>
      </c>
      <c r="BI213" s="39">
        <v>0</v>
      </c>
      <c r="BJ213" s="23">
        <v>321.71265722999999</v>
      </c>
      <c r="BK213" s="23">
        <v>285.24703457000004</v>
      </c>
      <c r="BL213" s="23">
        <v>265.73602608000004</v>
      </c>
      <c r="BM213" s="23">
        <v>309.26593654000004</v>
      </c>
      <c r="BN213" s="23">
        <v>0</v>
      </c>
      <c r="BO213" s="39">
        <v>390.52292890712914</v>
      </c>
      <c r="BP213" s="39">
        <v>340.13533438245327</v>
      </c>
      <c r="BQ213" s="39">
        <v>312.80349927307992</v>
      </c>
      <c r="BR213" s="39">
        <v>347.70150713319123</v>
      </c>
      <c r="BS213" s="39">
        <v>0</v>
      </c>
      <c r="BT213" s="23">
        <v>154.02965780000002</v>
      </c>
      <c r="BU213" s="23">
        <v>154.08266062000001</v>
      </c>
      <c r="BV213" s="23">
        <v>121.89874005999998</v>
      </c>
      <c r="BW213" s="23">
        <v>117.91702369000002</v>
      </c>
      <c r="BX213" s="23">
        <v>0</v>
      </c>
      <c r="BY213" s="39">
        <v>186.97465502457578</v>
      </c>
      <c r="BZ213" s="39">
        <v>183.73182168756441</v>
      </c>
      <c r="CA213" s="39">
        <v>143.48958630196566</v>
      </c>
      <c r="CB213" s="39">
        <v>132.57175139419323</v>
      </c>
      <c r="CC213" s="39">
        <v>0</v>
      </c>
      <c r="CD213" s="23">
        <v>8.7799088700000016</v>
      </c>
      <c r="CE213" s="23">
        <v>3.1818836499999996</v>
      </c>
      <c r="CF213" s="23">
        <v>32.389835899999994</v>
      </c>
      <c r="CG213" s="23">
        <v>55.246697329999996</v>
      </c>
      <c r="CH213" s="23">
        <v>0</v>
      </c>
      <c r="CI213" s="39">
        <v>10.657820419539119</v>
      </c>
      <c r="CJ213" s="39">
        <v>3.7941535865229823</v>
      </c>
      <c r="CK213" s="39">
        <v>38.12676120681764</v>
      </c>
      <c r="CL213" s="39">
        <v>62.112756874172391</v>
      </c>
      <c r="CM213" s="39">
        <v>0</v>
      </c>
      <c r="CN213" s="23">
        <v>149.78128592000002</v>
      </c>
      <c r="CO213" s="23">
        <v>149.83284493999997</v>
      </c>
      <c r="CP213" s="23">
        <v>118.53661346999998</v>
      </c>
      <c r="CQ213" s="23">
        <v>114.66469294000004</v>
      </c>
      <c r="CR213" s="23">
        <v>0</v>
      </c>
      <c r="CS213" s="39">
        <v>181.81761008904448</v>
      </c>
      <c r="CT213" s="39">
        <v>178.66424060101721</v>
      </c>
      <c r="CU213" s="39">
        <v>139.53195595027799</v>
      </c>
      <c r="CV213" s="39">
        <v>128.91522097858325</v>
      </c>
      <c r="CW213" s="39">
        <v>0</v>
      </c>
      <c r="CX213" s="31">
        <v>1.3485091499999999</v>
      </c>
      <c r="CY213" s="31">
        <v>3.6714847299999986</v>
      </c>
      <c r="CZ213" s="31">
        <v>3.7039190900000007</v>
      </c>
      <c r="DA213" s="31">
        <v>32.318535560000001</v>
      </c>
      <c r="DB213" s="31">
        <v>0</v>
      </c>
      <c r="DC213" s="39">
        <v>23.201539483031794</v>
      </c>
      <c r="DD213" s="39">
        <v>61.581690415739921</v>
      </c>
      <c r="DE213" s="39">
        <v>60.754159965539074</v>
      </c>
      <c r="DF213" s="39">
        <v>503.08180213771959</v>
      </c>
      <c r="DG213" s="39">
        <v>0</v>
      </c>
      <c r="DH213" s="39">
        <v>611.35693521567543</v>
      </c>
      <c r="DI213" s="39">
        <v>589.24302134511981</v>
      </c>
      <c r="DJ213" s="39">
        <v>555.17400101482212</v>
      </c>
      <c r="DK213" s="39">
        <v>1045.467816887194</v>
      </c>
      <c r="DL213" s="39">
        <v>0</v>
      </c>
      <c r="DM213" s="24">
        <v>70.552999999999997</v>
      </c>
      <c r="DN213" s="24">
        <v>71.091999999999999</v>
      </c>
      <c r="DO213" s="24">
        <v>71.763999999999996</v>
      </c>
      <c r="DP213" s="24">
        <v>72.224999999999994</v>
      </c>
      <c r="DQ213" s="24">
        <v>72.738</v>
      </c>
      <c r="DR213" s="24">
        <v>73.040000000000006</v>
      </c>
      <c r="DS213" s="24">
        <v>70.822500000000005</v>
      </c>
      <c r="DT213" s="24">
        <v>71.427999999999997</v>
      </c>
      <c r="DU213" s="24">
        <v>71.994499999999988</v>
      </c>
      <c r="DV213" s="24">
        <v>72.412499999999994</v>
      </c>
      <c r="DW213" s="24">
        <v>0</v>
      </c>
      <c r="DX213" s="24"/>
      <c r="DY213" s="24"/>
      <c r="DZ213" s="24"/>
      <c r="EA213" s="24"/>
      <c r="EB213" s="28"/>
      <c r="EC213" s="28"/>
      <c r="ED213" s="24"/>
      <c r="EE213" s="24"/>
      <c r="EF213" s="24"/>
      <c r="EG213" s="24"/>
      <c r="EH213" s="24"/>
      <c r="EI213" s="24"/>
      <c r="EJ213" s="24"/>
      <c r="EK213" s="24"/>
      <c r="EL213" s="24"/>
      <c r="EM213" s="24"/>
      <c r="EN213" s="24"/>
      <c r="EO213" s="24"/>
      <c r="EP213" s="24"/>
      <c r="EQ213" s="24"/>
      <c r="ER213" s="24"/>
      <c r="ES213" s="24"/>
      <c r="ET213" s="24"/>
      <c r="EU213" s="24"/>
      <c r="EV213">
        <v>60</v>
      </c>
      <c r="EW213">
        <v>65.53</v>
      </c>
      <c r="EX213">
        <v>70.06</v>
      </c>
      <c r="EY213">
        <v>70.11</v>
      </c>
      <c r="EZ213">
        <v>71.930000000000007</v>
      </c>
      <c r="FA213">
        <v>49.15</v>
      </c>
      <c r="FB213">
        <v>0</v>
      </c>
      <c r="FC213">
        <v>0</v>
      </c>
      <c r="FD213">
        <v>61</v>
      </c>
      <c r="FE213">
        <v>29.83</v>
      </c>
      <c r="FF213">
        <v>11.157999999999999</v>
      </c>
      <c r="FG213">
        <v>65.113</v>
      </c>
      <c r="FH213" s="22" t="s">
        <v>372</v>
      </c>
      <c r="FI213" s="43">
        <v>9577.5712886372621</v>
      </c>
      <c r="FJ213" s="43">
        <v>9825.5715770591978</v>
      </c>
      <c r="FK213" s="43">
        <v>8404.6450824000003</v>
      </c>
      <c r="FL213" s="43">
        <v>8758.1412</v>
      </c>
      <c r="FM213" s="43">
        <v>8775.6299999999992</v>
      </c>
      <c r="FN213" s="23"/>
      <c r="FO213" s="23"/>
      <c r="FP213" s="23"/>
      <c r="FQ213" s="23"/>
      <c r="FR213" s="23"/>
      <c r="FS213" s="23"/>
      <c r="FT213" s="23"/>
      <c r="FU213" s="23"/>
      <c r="GD213" s="102">
        <v>0</v>
      </c>
      <c r="GE213" s="102">
        <v>0</v>
      </c>
      <c r="GF213" s="102">
        <v>0</v>
      </c>
      <c r="GG213" s="102">
        <v>0</v>
      </c>
    </row>
    <row r="214" spans="1:189" x14ac:dyDescent="0.35">
      <c r="A214" t="e">
        <v>#REF!</v>
      </c>
      <c r="B214" s="22" t="s">
        <v>383</v>
      </c>
      <c r="C214" s="22" t="s">
        <v>343</v>
      </c>
      <c r="D214" s="22" t="s">
        <v>538</v>
      </c>
      <c r="E214" s="22" t="s">
        <v>458</v>
      </c>
      <c r="F214" s="22" t="s">
        <v>384</v>
      </c>
      <c r="G214" s="24">
        <v>13097.0121242267</v>
      </c>
      <c r="H214" s="24">
        <v>11364.1335462488</v>
      </c>
      <c r="I214" s="24">
        <v>9893.8160161469987</v>
      </c>
      <c r="J214" s="24">
        <v>12104.9940844108</v>
      </c>
      <c r="K214" s="24">
        <v>12029.633746518999</v>
      </c>
      <c r="L214" s="24">
        <v>10634.279338894699</v>
      </c>
      <c r="M214" s="24">
        <v>10051.326715228399</v>
      </c>
      <c r="N214" s="24">
        <v>9569.7595274291307</v>
      </c>
      <c r="O214" s="24">
        <v>9594.9714776727014</v>
      </c>
      <c r="P214" s="24">
        <v>9957.66585735439</v>
      </c>
      <c r="Q214" s="43">
        <v>13671.670980593928</v>
      </c>
      <c r="R214" s="43">
        <v>12922.213851055329</v>
      </c>
      <c r="S214" s="43">
        <v>12303.100139930473</v>
      </c>
      <c r="T214" s="43">
        <v>12335.513195627487</v>
      </c>
      <c r="U214" s="43">
        <v>12801.801325504095</v>
      </c>
      <c r="V214" s="23">
        <v>8719.1868696548263</v>
      </c>
      <c r="W214" s="23">
        <v>7317.3900239266241</v>
      </c>
      <c r="X214" s="23">
        <v>6198.9425237865489</v>
      </c>
      <c r="Y214" s="23">
        <v>7406.0849747934762</v>
      </c>
      <c r="Z214" s="23">
        <v>7182.2653820502674</v>
      </c>
      <c r="AA214" s="23">
        <v>7079.6505264292755</v>
      </c>
      <c r="AB214" s="23">
        <v>6472.0708828274292</v>
      </c>
      <c r="AC214" s="23">
        <v>5995.9058446383087</v>
      </c>
      <c r="AD214" s="23">
        <v>5870.4013896114711</v>
      </c>
      <c r="AE214" s="23">
        <v>5945.201681139737</v>
      </c>
      <c r="AF214" s="39">
        <v>9101.7594676979625</v>
      </c>
      <c r="AG214" s="39">
        <v>8320.6412821478043</v>
      </c>
      <c r="AH214" s="39">
        <v>7708.4726972232493</v>
      </c>
      <c r="AI214" s="39">
        <v>7547.1213201299315</v>
      </c>
      <c r="AJ214" s="39">
        <v>7643.2862733380589</v>
      </c>
      <c r="AK214" s="23">
        <v>373.55813255000004</v>
      </c>
      <c r="AL214" s="23">
        <v>360.05387744000006</v>
      </c>
      <c r="AM214" s="23">
        <v>393.85168540999996</v>
      </c>
      <c r="AN214" s="23">
        <v>417.71258623000006</v>
      </c>
      <c r="AO214" s="23">
        <v>0</v>
      </c>
      <c r="AP214" s="39">
        <v>453.45749619110688</v>
      </c>
      <c r="AQ214" s="39">
        <v>429.33678936704132</v>
      </c>
      <c r="AR214" s="39">
        <v>463.61115279777425</v>
      </c>
      <c r="AS214" s="39">
        <v>469.62590644666443</v>
      </c>
      <c r="AT214" s="39">
        <v>0</v>
      </c>
      <c r="AU214" s="23">
        <v>2.8522393700000004</v>
      </c>
      <c r="AV214" s="23">
        <v>3.1683354399999994</v>
      </c>
      <c r="AW214" s="23">
        <v>3.8998465499999995</v>
      </c>
      <c r="AX214" s="23">
        <v>3.4045090700000005</v>
      </c>
      <c r="AY214" s="23">
        <v>0</v>
      </c>
      <c r="AZ214" s="23">
        <v>248.69200134000002</v>
      </c>
      <c r="BA214" s="23">
        <v>231.83953857</v>
      </c>
      <c r="BB214" s="23">
        <v>246.76673889000003</v>
      </c>
      <c r="BC214" s="23">
        <v>255.56524657999998</v>
      </c>
      <c r="BD214" s="23">
        <v>0</v>
      </c>
      <c r="BE214" s="39">
        <v>301.88407753456573</v>
      </c>
      <c r="BF214" s="39">
        <v>276.45096852086306</v>
      </c>
      <c r="BG214" s="39">
        <v>290.47434993161397</v>
      </c>
      <c r="BH214" s="39">
        <v>287.32689542496234</v>
      </c>
      <c r="BI214" s="39">
        <v>0</v>
      </c>
      <c r="BJ214" s="23">
        <v>54.437963690000004</v>
      </c>
      <c r="BK214" s="23">
        <v>47.301933479999995</v>
      </c>
      <c r="BL214" s="23">
        <v>53.595948120000003</v>
      </c>
      <c r="BM214" s="23">
        <v>50.895169429999996</v>
      </c>
      <c r="BN214" s="23">
        <v>0</v>
      </c>
      <c r="BO214" s="39">
        <v>66.081556153260053</v>
      </c>
      <c r="BP214" s="39">
        <v>56.403948196727285</v>
      </c>
      <c r="BQ214" s="39">
        <v>63.088924622314224</v>
      </c>
      <c r="BR214" s="39">
        <v>57.220421086760389</v>
      </c>
      <c r="BS214" s="39">
        <v>0</v>
      </c>
      <c r="BT214" s="23">
        <v>187.8849247</v>
      </c>
      <c r="BU214" s="23">
        <v>182.50386384000001</v>
      </c>
      <c r="BV214" s="23">
        <v>189.75259324999999</v>
      </c>
      <c r="BW214" s="23">
        <v>203.56086221999999</v>
      </c>
      <c r="BX214" s="23">
        <v>0</v>
      </c>
      <c r="BY214" s="39">
        <v>228.07113566216654</v>
      </c>
      <c r="BZ214" s="39">
        <v>217.62193898662451</v>
      </c>
      <c r="CA214" s="39">
        <v>223.36179267944817</v>
      </c>
      <c r="CB214" s="39">
        <v>228.85940617670158</v>
      </c>
      <c r="CC214" s="39">
        <v>0</v>
      </c>
      <c r="CD214" s="23">
        <v>6.3691127799999991</v>
      </c>
      <c r="CE214" s="23">
        <v>2.0337360000000002</v>
      </c>
      <c r="CF214" s="23">
        <v>3.4181975799999997</v>
      </c>
      <c r="CG214" s="23">
        <v>1.1092213200000001</v>
      </c>
      <c r="CH214" s="23">
        <v>0</v>
      </c>
      <c r="CI214" s="39">
        <v>7.7313855127782825</v>
      </c>
      <c r="CJ214" s="39">
        <v>2.4250750772866585</v>
      </c>
      <c r="CK214" s="39">
        <v>4.0236327004787924</v>
      </c>
      <c r="CL214" s="39">
        <v>1.2470753456496</v>
      </c>
      <c r="CM214" s="39">
        <v>0</v>
      </c>
      <c r="CN214" s="23">
        <v>181.41595479000003</v>
      </c>
      <c r="CO214" s="23">
        <v>177.07491614000003</v>
      </c>
      <c r="CP214" s="23">
        <v>185.05799147000002</v>
      </c>
      <c r="CQ214" s="23">
        <v>197.9914789</v>
      </c>
      <c r="CR214" s="23">
        <v>0</v>
      </c>
      <c r="CS214" s="39">
        <v>220.2185348412446</v>
      </c>
      <c r="CT214" s="39">
        <v>211.14833289263657</v>
      </c>
      <c r="CU214" s="39">
        <v>217.83567758643653</v>
      </c>
      <c r="CV214" s="39">
        <v>222.59785989769199</v>
      </c>
      <c r="CW214" s="39">
        <v>0</v>
      </c>
      <c r="CX214" s="31">
        <v>11.36199444</v>
      </c>
      <c r="CY214" s="31">
        <v>8.3601293400000003</v>
      </c>
      <c r="CZ214" s="31">
        <v>14.932276959999999</v>
      </c>
      <c r="DA214" s="31">
        <v>12.290212230000002</v>
      </c>
      <c r="DB214" s="31">
        <v>0</v>
      </c>
      <c r="DC214" s="39">
        <v>9.3411636757109573</v>
      </c>
      <c r="DD214" s="39">
        <v>6.5254270854747123</v>
      </c>
      <c r="DE214" s="39">
        <v>11.136213795216005</v>
      </c>
      <c r="DF214" s="39">
        <v>8.5625793543037112</v>
      </c>
      <c r="DG214" s="39">
        <v>0</v>
      </c>
      <c r="DH214" s="39">
        <v>311.22524121027669</v>
      </c>
      <c r="DI214" s="39">
        <v>282.97639560633775</v>
      </c>
      <c r="DJ214" s="39">
        <v>301.61056372682998</v>
      </c>
      <c r="DK214" s="39">
        <v>295.88947477926604</v>
      </c>
      <c r="DL214" s="39">
        <v>0</v>
      </c>
      <c r="DM214" s="24">
        <v>1476.4949999999999</v>
      </c>
      <c r="DN214" s="24">
        <v>1527.6880000000001</v>
      </c>
      <c r="DO214" s="24">
        <v>1578.373</v>
      </c>
      <c r="DP214" s="24">
        <v>1613.7239999999999</v>
      </c>
      <c r="DQ214" s="24">
        <v>1674.9079999999999</v>
      </c>
      <c r="DR214" s="24">
        <v>1714.671</v>
      </c>
      <c r="DS214" s="24">
        <v>1502.0915</v>
      </c>
      <c r="DT214" s="24">
        <v>1553.0304999999998</v>
      </c>
      <c r="DU214" s="24">
        <v>1596.0485000000001</v>
      </c>
      <c r="DV214" s="24">
        <v>1634.4654999999998</v>
      </c>
      <c r="DW214" s="24">
        <v>0</v>
      </c>
      <c r="DX214" s="24"/>
      <c r="DY214" s="24"/>
      <c r="DZ214" s="24"/>
      <c r="EA214" s="24"/>
      <c r="EB214" s="28"/>
      <c r="EC214" s="28"/>
      <c r="ED214" s="24"/>
      <c r="EE214" s="24"/>
      <c r="EF214" s="24"/>
      <c r="EG214" s="24"/>
      <c r="EH214" s="24"/>
      <c r="EI214" s="24"/>
      <c r="EJ214" s="24"/>
      <c r="EK214" s="24"/>
      <c r="EL214" s="24"/>
      <c r="EM214" s="24"/>
      <c r="EN214" s="24"/>
      <c r="EO214" s="24"/>
      <c r="EP214" s="24"/>
      <c r="EQ214" s="24"/>
      <c r="ER214" s="24"/>
      <c r="ES214" s="24"/>
      <c r="ET214" s="24"/>
      <c r="EU214" s="24"/>
      <c r="EV214">
        <v>22.57</v>
      </c>
      <c r="EW214">
        <v>28.8</v>
      </c>
      <c r="EX214">
        <v>40.57</v>
      </c>
      <c r="EY214">
        <v>43.94</v>
      </c>
      <c r="EZ214">
        <v>43.75</v>
      </c>
      <c r="FA214">
        <v>45.75</v>
      </c>
      <c r="FB214">
        <v>0</v>
      </c>
      <c r="FC214">
        <v>0</v>
      </c>
      <c r="FD214">
        <v>43</v>
      </c>
      <c r="FE214">
        <v>21</v>
      </c>
      <c r="FF214">
        <v>3.4950000000000001</v>
      </c>
      <c r="FG214">
        <v>2.7029999999999998</v>
      </c>
      <c r="FH214" s="22" t="s">
        <v>384</v>
      </c>
      <c r="FI214" s="43">
        <v>7113.3799431450389</v>
      </c>
      <c r="FJ214" s="43">
        <v>6582.1790176415989</v>
      </c>
      <c r="FK214" s="43">
        <v>6062.1739740000003</v>
      </c>
      <c r="FL214" s="43">
        <v>5835.0131999999994</v>
      </c>
      <c r="FM214" s="43">
        <v>5454.8399999999992</v>
      </c>
      <c r="FN214" s="23"/>
      <c r="FO214" s="23"/>
      <c r="FP214" s="23"/>
      <c r="FQ214" s="23"/>
      <c r="FR214" s="23"/>
      <c r="FS214" s="23"/>
      <c r="FT214" s="23"/>
      <c r="FU214" s="23"/>
      <c r="GD214" s="102">
        <v>0</v>
      </c>
      <c r="GE214" s="102">
        <v>0</v>
      </c>
      <c r="GF214" s="102">
        <v>0</v>
      </c>
      <c r="GG214" s="102">
        <v>0</v>
      </c>
    </row>
    <row r="215" spans="1:189" x14ac:dyDescent="0.35">
      <c r="A215" t="e">
        <v>#REF!</v>
      </c>
      <c r="B215" s="22" t="s">
        <v>399</v>
      </c>
      <c r="C215" s="22" t="s">
        <v>343</v>
      </c>
      <c r="D215" s="22" t="s">
        <v>536</v>
      </c>
      <c r="E215" s="22" t="s">
        <v>459</v>
      </c>
      <c r="F215" s="22" t="s">
        <v>400</v>
      </c>
      <c r="G215" s="24">
        <v>2057.0666666666702</v>
      </c>
      <c r="H215" s="24">
        <v>2102.5340000000001</v>
      </c>
      <c r="I215" s="24">
        <v>1604.4444444444398</v>
      </c>
      <c r="J215" s="24">
        <v>1961.1111111111099</v>
      </c>
      <c r="K215" s="24">
        <v>2343.7037037037003</v>
      </c>
      <c r="L215" s="24">
        <v>1988.15470516152</v>
      </c>
      <c r="M215" s="24">
        <v>1975.2286640523901</v>
      </c>
      <c r="N215" s="24">
        <v>1493.97257298775</v>
      </c>
      <c r="O215" s="24">
        <v>1676.68400757432</v>
      </c>
      <c r="P215" s="24">
        <v>1942.93324924028</v>
      </c>
      <c r="Q215" s="43">
        <v>2556.0168321018732</v>
      </c>
      <c r="R215" s="43">
        <v>2539.3988201526004</v>
      </c>
      <c r="S215" s="43">
        <v>1920.6850620535611</v>
      </c>
      <c r="T215" s="43">
        <v>2155.5830310135834</v>
      </c>
      <c r="U215" s="43">
        <v>2497.8791015687493</v>
      </c>
      <c r="V215" s="23">
        <v>11563.830425136415</v>
      </c>
      <c r="W215" s="23">
        <v>11773.427481899171</v>
      </c>
      <c r="X215" s="23">
        <v>8951.5247657818672</v>
      </c>
      <c r="Y215" s="23">
        <v>10916.22707978865</v>
      </c>
      <c r="Z215" s="23">
        <v>13030.928480424467</v>
      </c>
      <c r="AA215" s="23">
        <v>11176.440823223162</v>
      </c>
      <c r="AB215" s="23">
        <v>11060.563794159547</v>
      </c>
      <c r="AC215" s="23">
        <v>8335.1795275961595</v>
      </c>
      <c r="AD215" s="23">
        <v>9333.0068164069035</v>
      </c>
      <c r="AE215" s="23">
        <v>10802.655716709825</v>
      </c>
      <c r="AF215" s="39">
        <v>14368.686095194029</v>
      </c>
      <c r="AG215" s="39">
        <v>14219.711955519875</v>
      </c>
      <c r="AH215" s="39">
        <v>10715.896059706225</v>
      </c>
      <c r="AI215" s="39">
        <v>11998.72547892068</v>
      </c>
      <c r="AJ215" s="39">
        <v>13888.139475076023</v>
      </c>
      <c r="AK215" s="23">
        <v>86.125369599999999</v>
      </c>
      <c r="AL215" s="23">
        <v>87.757150159999981</v>
      </c>
      <c r="AM215" s="23">
        <v>102.94981779999998</v>
      </c>
      <c r="AN215" s="23">
        <v>105.03692627000001</v>
      </c>
      <c r="AO215" s="23">
        <v>0</v>
      </c>
      <c r="AP215" s="39">
        <v>104.5464977318419</v>
      </c>
      <c r="AQ215" s="39">
        <v>104.64370877376358</v>
      </c>
      <c r="AR215" s="39">
        <v>121.18440895052463</v>
      </c>
      <c r="AS215" s="39">
        <v>118.09091546683561</v>
      </c>
      <c r="AT215" s="39">
        <v>0</v>
      </c>
      <c r="AU215" s="23">
        <v>4.1868653299999989</v>
      </c>
      <c r="AV215" s="23">
        <v>4.1907377199999996</v>
      </c>
      <c r="AW215" s="23">
        <v>6.7912168499999996</v>
      </c>
      <c r="AX215" s="23">
        <v>6.2111186999999992</v>
      </c>
      <c r="AY215" s="23">
        <v>0</v>
      </c>
      <c r="AZ215" s="23">
        <v>484.15499878000003</v>
      </c>
      <c r="BA215" s="23">
        <v>491.40679931999995</v>
      </c>
      <c r="BB215" s="23">
        <v>574.37976074000005</v>
      </c>
      <c r="BC215" s="23">
        <v>584.67047118999994</v>
      </c>
      <c r="BD215" s="23">
        <v>0</v>
      </c>
      <c r="BE215" s="39">
        <v>587.70963441895276</v>
      </c>
      <c r="BF215" s="39">
        <v>585.96513108886222</v>
      </c>
      <c r="BG215" s="39">
        <v>676.11457024279127</v>
      </c>
      <c r="BH215" s="39">
        <v>657.33331734949309</v>
      </c>
      <c r="BI215" s="39">
        <v>0</v>
      </c>
      <c r="BJ215" s="23">
        <v>229.60654098999998</v>
      </c>
      <c r="BK215" s="23">
        <v>244.03139403</v>
      </c>
      <c r="BL215" s="23">
        <v>253.34771771999999</v>
      </c>
      <c r="BM215" s="23">
        <v>247.86867684999999</v>
      </c>
      <c r="BN215" s="23">
        <v>0</v>
      </c>
      <c r="BO215" s="39">
        <v>278.71647841180464</v>
      </c>
      <c r="BP215" s="39">
        <v>290.98882634603177</v>
      </c>
      <c r="BQ215" s="39">
        <v>298.22095936591893</v>
      </c>
      <c r="BR215" s="39">
        <v>278.67379600891798</v>
      </c>
      <c r="BS215" s="39">
        <v>0</v>
      </c>
      <c r="BT215" s="23">
        <v>252.14672891999993</v>
      </c>
      <c r="BU215" s="23">
        <v>242.27598957999999</v>
      </c>
      <c r="BV215" s="23">
        <v>237.32375302</v>
      </c>
      <c r="BW215" s="23">
        <v>250.17954498000009</v>
      </c>
      <c r="BX215" s="23">
        <v>0</v>
      </c>
      <c r="BY215" s="39">
        <v>306.07772768415646</v>
      </c>
      <c r="BZ215" s="39">
        <v>288.89564041518668</v>
      </c>
      <c r="CA215" s="39">
        <v>279.3588114504559</v>
      </c>
      <c r="CB215" s="39">
        <v>281.27185883011447</v>
      </c>
      <c r="CC215" s="39">
        <v>0</v>
      </c>
      <c r="CD215" s="23">
        <v>2.4017625899999997</v>
      </c>
      <c r="CE215" s="23">
        <v>5.09943086</v>
      </c>
      <c r="CF215" s="23">
        <v>83.708288580000016</v>
      </c>
      <c r="CG215" s="23">
        <v>86.622239700000009</v>
      </c>
      <c r="CH215" s="23">
        <v>0</v>
      </c>
      <c r="CI215" s="39">
        <v>2.9154692552733925</v>
      </c>
      <c r="CJ215" s="39">
        <v>6.0806823928634151</v>
      </c>
      <c r="CK215" s="39">
        <v>98.534797754904375</v>
      </c>
      <c r="CL215" s="39">
        <v>97.387651649916009</v>
      </c>
      <c r="CM215" s="39">
        <v>0</v>
      </c>
      <c r="CN215" s="23">
        <v>223.25315284000004</v>
      </c>
      <c r="CO215" s="23">
        <v>210.57055214999997</v>
      </c>
      <c r="CP215" s="23">
        <v>204.82429317</v>
      </c>
      <c r="CQ215" s="23">
        <v>217.61743814000005</v>
      </c>
      <c r="CR215" s="23">
        <v>0</v>
      </c>
      <c r="CS215" s="39">
        <v>271.00418082866042</v>
      </c>
      <c r="CT215" s="39">
        <v>251.08932429256083</v>
      </c>
      <c r="CU215" s="39">
        <v>241.10300957245047</v>
      </c>
      <c r="CV215" s="39">
        <v>244.66293335203923</v>
      </c>
      <c r="CW215" s="39">
        <v>0</v>
      </c>
      <c r="CX215" s="31">
        <v>2.0186883600000001</v>
      </c>
      <c r="CY215" s="31">
        <v>3.0980315499999995</v>
      </c>
      <c r="CZ215" s="31">
        <v>3.3965094299999996</v>
      </c>
      <c r="DA215" s="31">
        <v>5.4511851899999986</v>
      </c>
      <c r="DB215" s="31">
        <v>0</v>
      </c>
      <c r="DC215" s="39">
        <v>13.802999412210866</v>
      </c>
      <c r="DD215" s="39">
        <v>20.725217269750516</v>
      </c>
      <c r="DE215" s="39">
        <v>22.345508770260441</v>
      </c>
      <c r="DF215" s="39">
        <v>34.133246183052158</v>
      </c>
      <c r="DG215" s="39">
        <v>0</v>
      </c>
      <c r="DH215" s="39">
        <v>601.51263383116361</v>
      </c>
      <c r="DI215" s="39">
        <v>606.69034835861271</v>
      </c>
      <c r="DJ215" s="39">
        <v>698.46007901305177</v>
      </c>
      <c r="DK215" s="39">
        <v>691.46656353254525</v>
      </c>
      <c r="DL215" s="39">
        <v>0</v>
      </c>
      <c r="DM215" s="24">
        <v>177.53100000000001</v>
      </c>
      <c r="DN215" s="24">
        <v>178.245</v>
      </c>
      <c r="DO215" s="24">
        <v>178.922</v>
      </c>
      <c r="DP215" s="24">
        <v>179.55099999999999</v>
      </c>
      <c r="DQ215" s="24">
        <v>179.858</v>
      </c>
      <c r="DR215" s="24">
        <v>180.251</v>
      </c>
      <c r="DS215" s="24">
        <v>177.88799999999998</v>
      </c>
      <c r="DT215" s="24">
        <v>178.58349999999999</v>
      </c>
      <c r="DU215" s="24">
        <v>179.23650000000004</v>
      </c>
      <c r="DV215" s="24">
        <v>179.6515</v>
      </c>
      <c r="DW215" s="24">
        <v>0</v>
      </c>
      <c r="DX215" s="24"/>
      <c r="DY215" s="24"/>
      <c r="DZ215" s="24"/>
      <c r="EA215" s="24"/>
      <c r="EB215" s="28"/>
      <c r="EC215" s="28"/>
      <c r="ED215" s="24"/>
      <c r="EE215" s="24"/>
      <c r="EF215" s="24"/>
      <c r="EG215" s="24"/>
      <c r="EH215" s="24"/>
      <c r="EI215" s="24"/>
      <c r="EJ215" s="24"/>
      <c r="EK215" s="24"/>
      <c r="EL215" s="24"/>
      <c r="EM215" s="24"/>
      <c r="EN215" s="24"/>
      <c r="EO215" s="24"/>
      <c r="EP215" s="24"/>
      <c r="EQ215" s="24"/>
      <c r="ER215" s="24"/>
      <c r="ES215" s="24"/>
      <c r="ET215" s="24"/>
      <c r="EU215" s="24"/>
      <c r="EV215">
        <v>61.99</v>
      </c>
      <c r="EW215">
        <v>67.66</v>
      </c>
      <c r="EX215">
        <v>73.89</v>
      </c>
      <c r="EY215">
        <v>73.8</v>
      </c>
      <c r="EZ215">
        <v>76.52</v>
      </c>
      <c r="FA215">
        <v>76.81</v>
      </c>
      <c r="FB215">
        <v>6.2</v>
      </c>
      <c r="FC215">
        <v>1.8</v>
      </c>
      <c r="FD215">
        <v>60</v>
      </c>
      <c r="FE215">
        <v>19.649999999999999</v>
      </c>
      <c r="FF215">
        <v>6.5460000000000003</v>
      </c>
      <c r="FG215">
        <v>32.222999999999999</v>
      </c>
      <c r="FH215" s="22" t="s">
        <v>400</v>
      </c>
      <c r="FI215" s="43">
        <v>13328.483238179613</v>
      </c>
      <c r="FJ215" s="43">
        <v>13164.358035283198</v>
      </c>
      <c r="FK215" s="43">
        <v>10299.810149999999</v>
      </c>
      <c r="FL215" s="43">
        <v>11557.598399999999</v>
      </c>
      <c r="FM215" s="43">
        <v>12908.4</v>
      </c>
      <c r="FN215" s="23"/>
      <c r="FO215" s="23"/>
      <c r="FP215" s="23"/>
      <c r="FQ215" s="23"/>
      <c r="FR215" s="23"/>
      <c r="FS215" s="23"/>
      <c r="FT215" s="23"/>
      <c r="FU215" s="23"/>
      <c r="GD215" s="102">
        <v>0</v>
      </c>
      <c r="GE215" s="102">
        <v>0</v>
      </c>
      <c r="GF215" s="102">
        <v>0</v>
      </c>
      <c r="GG215" s="102">
        <v>0</v>
      </c>
    </row>
    <row r="216" spans="1:189" x14ac:dyDescent="0.35">
      <c r="A216" t="e">
        <v>#REF!</v>
      </c>
      <c r="B216" s="22" t="s">
        <v>403</v>
      </c>
      <c r="C216" s="22" t="s">
        <v>343</v>
      </c>
      <c r="D216" s="22" t="s">
        <v>537</v>
      </c>
      <c r="E216" s="22" t="s">
        <v>453</v>
      </c>
      <c r="F216" s="22" t="s">
        <v>404</v>
      </c>
      <c r="G216" s="24">
        <v>5404.3441594995902</v>
      </c>
      <c r="H216" s="24">
        <v>5726.0947976748603</v>
      </c>
      <c r="I216" s="24">
        <v>3712.6045803208099</v>
      </c>
      <c r="J216" s="24">
        <v>5254.3663104480102</v>
      </c>
      <c r="K216" s="24">
        <v>6170.6387469649999</v>
      </c>
      <c r="L216" s="24">
        <v>5119.7516289499999</v>
      </c>
      <c r="M216" s="24">
        <v>5493.4082925809098</v>
      </c>
      <c r="N216" s="24">
        <v>3685.5919662213996</v>
      </c>
      <c r="O216" s="24">
        <v>5074.5880966689592</v>
      </c>
      <c r="P216" s="24">
        <v>5780.2946418913607</v>
      </c>
      <c r="Q216" s="43">
        <v>6582.0689435302511</v>
      </c>
      <c r="R216" s="43">
        <v>7062.450434562179</v>
      </c>
      <c r="S216" s="43">
        <v>4738.2807170209671</v>
      </c>
      <c r="T216" s="43">
        <v>6524.0056809441849</v>
      </c>
      <c r="U216" s="43">
        <v>7431.2780392923632</v>
      </c>
      <c r="V216" s="23">
        <v>11034.723597163476</v>
      </c>
      <c r="W216" s="23">
        <v>11349.859264223483</v>
      </c>
      <c r="X216" s="23">
        <v>7216.8163711094676</v>
      </c>
      <c r="Y216" s="23">
        <v>10076.31753039658</v>
      </c>
      <c r="Z216" s="23">
        <v>11780.816910242149</v>
      </c>
      <c r="AA216" s="23">
        <v>10453.635528056715</v>
      </c>
      <c r="AB216" s="23">
        <v>10888.644565756949</v>
      </c>
      <c r="AC216" s="23">
        <v>7164.3073921860341</v>
      </c>
      <c r="AD216" s="23">
        <v>9731.5561909590942</v>
      </c>
      <c r="AE216" s="23">
        <v>11035.582482748438</v>
      </c>
      <c r="AF216" s="39">
        <v>13439.431195672663</v>
      </c>
      <c r="AG216" s="39">
        <v>13998.688691878375</v>
      </c>
      <c r="AH216" s="39">
        <v>9210.596256538136</v>
      </c>
      <c r="AI216" s="39">
        <v>12511.109604328221</v>
      </c>
      <c r="AJ216" s="39">
        <v>14187.595414342772</v>
      </c>
      <c r="AK216" s="23">
        <v>394.1930935900001</v>
      </c>
      <c r="AL216" s="23">
        <v>429.59328825</v>
      </c>
      <c r="AM216" s="23">
        <v>424.70407362999993</v>
      </c>
      <c r="AN216" s="23">
        <v>541.62108121000006</v>
      </c>
      <c r="AO216" s="23">
        <v>0</v>
      </c>
      <c r="AP216" s="39">
        <v>478.5060146193519</v>
      </c>
      <c r="AQ216" s="39">
        <v>512.257233340364</v>
      </c>
      <c r="AR216" s="39">
        <v>499.92815180807094</v>
      </c>
      <c r="AS216" s="39">
        <v>608.9337491827788</v>
      </c>
      <c r="AT216" s="39">
        <v>0</v>
      </c>
      <c r="AU216" s="23">
        <v>7.4362783399999994</v>
      </c>
      <c r="AV216" s="23">
        <v>7.6606755299999989</v>
      </c>
      <c r="AW216" s="23">
        <v>11.347231859999999</v>
      </c>
      <c r="AX216" s="23">
        <v>10.031539919999998</v>
      </c>
      <c r="AY216" s="23">
        <v>0</v>
      </c>
      <c r="AZ216" s="23">
        <v>804.87316895000015</v>
      </c>
      <c r="BA216" s="23">
        <v>851.50939941000001</v>
      </c>
      <c r="BB216" s="23">
        <v>825.56903076000015</v>
      </c>
      <c r="BC216" s="23">
        <v>1038.6677246099998</v>
      </c>
      <c r="BD216" s="23">
        <v>0</v>
      </c>
      <c r="BE216" s="39">
        <v>977.02536805196576</v>
      </c>
      <c r="BF216" s="39">
        <v>1015.3600185001995</v>
      </c>
      <c r="BG216" s="39">
        <v>971.79477514828704</v>
      </c>
      <c r="BH216" s="39">
        <v>1167.7533494245306</v>
      </c>
      <c r="BI216" s="39">
        <v>0</v>
      </c>
      <c r="BJ216" s="23">
        <v>622.04568693999988</v>
      </c>
      <c r="BK216" s="23">
        <v>667.07582801000012</v>
      </c>
      <c r="BL216" s="23">
        <v>660.3795399600001</v>
      </c>
      <c r="BM216" s="23">
        <v>743.71203118000005</v>
      </c>
      <c r="BN216" s="23">
        <v>0</v>
      </c>
      <c r="BO216" s="39">
        <v>755.09339815680426</v>
      </c>
      <c r="BP216" s="39">
        <v>795.43705041726787</v>
      </c>
      <c r="BQ216" s="39">
        <v>777.34673011798168</v>
      </c>
      <c r="BR216" s="39">
        <v>836.14056241505045</v>
      </c>
      <c r="BS216" s="39">
        <v>0</v>
      </c>
      <c r="BT216" s="23">
        <v>173.34003899999999</v>
      </c>
      <c r="BU216" s="23">
        <v>163.65380139000001</v>
      </c>
      <c r="BV216" s="23">
        <v>151.19920512000002</v>
      </c>
      <c r="BW216" s="23">
        <v>161.21949024999998</v>
      </c>
      <c r="BX216" s="23">
        <v>0</v>
      </c>
      <c r="BY216" s="39">
        <v>210.41528272467215</v>
      </c>
      <c r="BZ216" s="39">
        <v>195.14467711350429</v>
      </c>
      <c r="CA216" s="39">
        <v>177.97978372193236</v>
      </c>
      <c r="CB216" s="39">
        <v>181.25584849826996</v>
      </c>
      <c r="CC216" s="39">
        <v>0</v>
      </c>
      <c r="CD216" s="23">
        <v>9.4874852099999991</v>
      </c>
      <c r="CE216" s="23">
        <v>20.77973592</v>
      </c>
      <c r="CF216" s="23">
        <v>13.990278889999995</v>
      </c>
      <c r="CG216" s="23">
        <v>133.73620769000001</v>
      </c>
      <c r="CH216" s="23">
        <v>0</v>
      </c>
      <c r="CI216" s="39">
        <v>11.516738396535699</v>
      </c>
      <c r="CJ216" s="39">
        <v>24.778250319702437</v>
      </c>
      <c r="CK216" s="39">
        <v>16.468253315720307</v>
      </c>
      <c r="CL216" s="39">
        <v>150.35694358171321</v>
      </c>
      <c r="CM216" s="39">
        <v>0</v>
      </c>
      <c r="CN216" s="23">
        <v>159.20266253</v>
      </c>
      <c r="CO216" s="23">
        <v>148.70437281999997</v>
      </c>
      <c r="CP216" s="23">
        <v>139.586645</v>
      </c>
      <c r="CQ216" s="23">
        <v>148.83740292000002</v>
      </c>
      <c r="CR216" s="23">
        <v>0</v>
      </c>
      <c r="CS216" s="39">
        <v>193.25410009150005</v>
      </c>
      <c r="CT216" s="39">
        <v>177.31862366075316</v>
      </c>
      <c r="CU216" s="39">
        <v>164.31039348290821</v>
      </c>
      <c r="CV216" s="39">
        <v>167.33491535489762</v>
      </c>
      <c r="CW216" s="39">
        <v>0</v>
      </c>
      <c r="CX216" s="31">
        <v>78.658671099999992</v>
      </c>
      <c r="CY216" s="31">
        <v>76.046945870000016</v>
      </c>
      <c r="CZ216" s="31">
        <v>72.846838429999991</v>
      </c>
      <c r="DA216" s="31">
        <v>0</v>
      </c>
      <c r="DB216" s="31">
        <v>0</v>
      </c>
      <c r="DC216" s="39">
        <v>198.34804791229999</v>
      </c>
      <c r="DD216" s="39">
        <v>182.04266237002685</v>
      </c>
      <c r="DE216" s="39">
        <v>167.84347893882079</v>
      </c>
      <c r="DF216" s="39">
        <v>0</v>
      </c>
      <c r="DG216" s="39">
        <v>0</v>
      </c>
      <c r="DH216" s="39">
        <v>1175.3734159642659</v>
      </c>
      <c r="DI216" s="39">
        <v>1197.4026808702265</v>
      </c>
      <c r="DJ216" s="39">
        <v>1139.6382540871077</v>
      </c>
      <c r="DK216" s="39">
        <v>1167.7533494245306</v>
      </c>
      <c r="DL216" s="39">
        <v>0</v>
      </c>
      <c r="DM216" s="24">
        <v>481.39</v>
      </c>
      <c r="DN216" s="24">
        <v>498.12599999999998</v>
      </c>
      <c r="DO216" s="24">
        <v>510.89</v>
      </c>
      <c r="DP216" s="24">
        <v>517.98599999999999</v>
      </c>
      <c r="DQ216" s="24">
        <v>523.78700000000003</v>
      </c>
      <c r="DR216" s="24">
        <v>521.02200000000005</v>
      </c>
      <c r="DS216" s="24">
        <v>489.75799999999998</v>
      </c>
      <c r="DT216" s="24">
        <v>504.50799999999998</v>
      </c>
      <c r="DU216" s="24">
        <v>514.43799999999999</v>
      </c>
      <c r="DV216" s="24">
        <v>521.45749999999998</v>
      </c>
      <c r="DW216" s="24">
        <v>0</v>
      </c>
      <c r="DX216" s="24"/>
      <c r="DY216" s="24"/>
      <c r="DZ216" s="24"/>
      <c r="EA216" s="24"/>
      <c r="EB216" s="28"/>
      <c r="EC216" s="28"/>
      <c r="ED216" s="24"/>
      <c r="EE216" s="24"/>
      <c r="EF216" s="24"/>
      <c r="EG216" s="24"/>
      <c r="EH216" s="24"/>
      <c r="EI216" s="24"/>
      <c r="EJ216" s="24"/>
      <c r="EK216" s="24"/>
      <c r="EL216" s="24"/>
      <c r="EM216" s="24"/>
      <c r="EN216" s="24"/>
      <c r="EO216" s="24"/>
      <c r="EP216" s="24"/>
      <c r="EQ216" s="24"/>
      <c r="ER216" s="24"/>
      <c r="ES216" s="24"/>
      <c r="ET216" s="24"/>
      <c r="EU216" s="24"/>
      <c r="EV216">
        <v>44.68</v>
      </c>
      <c r="EW216">
        <v>58.08</v>
      </c>
      <c r="EX216">
        <v>64.37</v>
      </c>
      <c r="EY216">
        <v>71.42</v>
      </c>
      <c r="EZ216">
        <v>67.510000000000005</v>
      </c>
      <c r="FA216">
        <v>61.42</v>
      </c>
      <c r="FB216">
        <v>10.3</v>
      </c>
      <c r="FC216">
        <v>4.0999999999999996</v>
      </c>
      <c r="FD216">
        <v>56</v>
      </c>
      <c r="FE216">
        <v>50.41</v>
      </c>
      <c r="FF216">
        <v>21.606000000000002</v>
      </c>
      <c r="FG216">
        <v>48.97</v>
      </c>
      <c r="FH216" s="22" t="s">
        <v>404</v>
      </c>
      <c r="FI216" s="43">
        <v>11993.207139637028</v>
      </c>
      <c r="FJ216" s="43">
        <v>12401.206844831997</v>
      </c>
      <c r="FK216" s="43">
        <v>8110.3647923999997</v>
      </c>
      <c r="FL216" s="43">
        <v>10512.018</v>
      </c>
      <c r="FM216" s="43">
        <v>11326.08</v>
      </c>
      <c r="FN216" s="23"/>
      <c r="FO216" s="23"/>
      <c r="FP216" s="23"/>
      <c r="FQ216" s="23"/>
      <c r="FR216" s="23"/>
      <c r="FS216" s="23"/>
      <c r="FT216" s="23"/>
      <c r="FU216" s="23"/>
      <c r="GD216" s="102">
        <v>0</v>
      </c>
      <c r="GE216" s="102">
        <v>0</v>
      </c>
      <c r="GF216" s="102">
        <v>0</v>
      </c>
      <c r="GG216" s="102">
        <v>0</v>
      </c>
    </row>
    <row r="217" spans="1:189" x14ac:dyDescent="0.35">
      <c r="A217" t="e">
        <v>#REF!</v>
      </c>
      <c r="B217" s="22" t="s">
        <v>407</v>
      </c>
      <c r="C217" s="22" t="s">
        <v>343</v>
      </c>
      <c r="D217" s="22" t="s">
        <v>541</v>
      </c>
      <c r="E217" s="22" t="s">
        <v>453</v>
      </c>
      <c r="F217" s="22" t="s">
        <v>408</v>
      </c>
      <c r="G217" s="24">
        <v>219.43003845214798</v>
      </c>
      <c r="H217" s="24">
        <v>231.99670410156301</v>
      </c>
      <c r="I217" s="24">
        <v>240.75114440917997</v>
      </c>
      <c r="J217" s="24">
        <v>257.78488159179699</v>
      </c>
      <c r="K217" s="24">
        <v>258.77447509765602</v>
      </c>
      <c r="L217" s="24">
        <v>204.87379974556401</v>
      </c>
      <c r="M217" s="24">
        <v>226.09427851393301</v>
      </c>
      <c r="N217" s="24">
        <v>219.65967680997602</v>
      </c>
      <c r="O217" s="24">
        <v>222.10295337605899</v>
      </c>
      <c r="P217" s="24">
        <v>220.602590759702</v>
      </c>
      <c r="Q217" s="43">
        <v>263.3904088282643</v>
      </c>
      <c r="R217" s="43">
        <v>290.67193816619636</v>
      </c>
      <c r="S217" s="43">
        <v>282.39946811118153</v>
      </c>
      <c r="T217" s="43">
        <v>285.54059994170512</v>
      </c>
      <c r="U217" s="43">
        <v>283.61169969480341</v>
      </c>
      <c r="V217" s="23">
        <v>4771.3592044216666</v>
      </c>
      <c r="W217" s="23">
        <v>5186.8338423708419</v>
      </c>
      <c r="X217" s="23">
        <v>5545.6002674125257</v>
      </c>
      <c r="Y217" s="23">
        <v>6130.437136546896</v>
      </c>
      <c r="Z217" s="23">
        <v>6225.1792224411465</v>
      </c>
      <c r="AA217" s="23">
        <v>4454.8435440119074</v>
      </c>
      <c r="AB217" s="23">
        <v>5054.8711883816277</v>
      </c>
      <c r="AC217" s="23">
        <v>5059.7672773126988</v>
      </c>
      <c r="AD217" s="23">
        <v>5281.8776070406429</v>
      </c>
      <c r="AE217" s="23">
        <v>5306.9015554789021</v>
      </c>
      <c r="AF217" s="39">
        <v>5727.2480120955843</v>
      </c>
      <c r="AG217" s="39">
        <v>6498.657175956826</v>
      </c>
      <c r="AH217" s="39">
        <v>6504.9516990574657</v>
      </c>
      <c r="AI217" s="39">
        <v>6790.501782204642</v>
      </c>
      <c r="AJ217" s="39">
        <v>6822.6731385119692</v>
      </c>
      <c r="AK217" s="23">
        <v>33.883506769999997</v>
      </c>
      <c r="AL217" s="23">
        <v>34.988227839999993</v>
      </c>
      <c r="AM217" s="23">
        <v>30.714174270000001</v>
      </c>
      <c r="AN217" s="23">
        <v>32.25</v>
      </c>
      <c r="AO217" s="23">
        <v>0</v>
      </c>
      <c r="AP217" s="39">
        <v>41.130760658897117</v>
      </c>
      <c r="AQ217" s="39">
        <v>41.720793324802827</v>
      </c>
      <c r="AR217" s="39">
        <v>36.154304445144554</v>
      </c>
      <c r="AS217" s="39">
        <v>36.258029999999998</v>
      </c>
      <c r="AT217" s="39">
        <v>0</v>
      </c>
      <c r="AU217" s="23">
        <v>15.262841219999999</v>
      </c>
      <c r="AV217" s="23">
        <v>14.825520520000001</v>
      </c>
      <c r="AW217" s="23">
        <v>12.587776180000001</v>
      </c>
      <c r="AX217" s="23">
        <v>12.548638340000002</v>
      </c>
      <c r="AY217" s="23">
        <v>0</v>
      </c>
      <c r="AZ217" s="23">
        <v>736.77416991999996</v>
      </c>
      <c r="BA217" s="23">
        <v>782.23565673999985</v>
      </c>
      <c r="BB217" s="23">
        <v>707.47979736000002</v>
      </c>
      <c r="BC217" s="23">
        <v>766.9440917999998</v>
      </c>
      <c r="BD217" s="23">
        <v>0</v>
      </c>
      <c r="BE217" s="39">
        <v>894.3608537433895</v>
      </c>
      <c r="BF217" s="39">
        <v>932.75636352266724</v>
      </c>
      <c r="BG217" s="39">
        <v>832.78943974496815</v>
      </c>
      <c r="BH217" s="39">
        <v>862.25990352890369</v>
      </c>
      <c r="BI217" s="39">
        <v>0</v>
      </c>
      <c r="BJ217" s="23">
        <v>354.69584030999999</v>
      </c>
      <c r="BK217" s="23">
        <v>359.44620431999999</v>
      </c>
      <c r="BL217" s="23">
        <v>332.55980283000002</v>
      </c>
      <c r="BM217" s="23">
        <v>325.08917955000004</v>
      </c>
      <c r="BN217" s="23">
        <v>0</v>
      </c>
      <c r="BO217" s="39">
        <v>430.56079801674565</v>
      </c>
      <c r="BP217" s="39">
        <v>428.61218551558312</v>
      </c>
      <c r="BQ217" s="39">
        <v>391.46318087662092</v>
      </c>
      <c r="BR217" s="39">
        <v>365.49126278447403</v>
      </c>
      <c r="BS217" s="39">
        <v>0</v>
      </c>
      <c r="BT217" s="23">
        <v>39.57467685999999</v>
      </c>
      <c r="BU217" s="23">
        <v>44.894423399999994</v>
      </c>
      <c r="BV217" s="23">
        <v>46.730239210000001</v>
      </c>
      <c r="BW217" s="23">
        <v>50.178356599999994</v>
      </c>
      <c r="BX217" s="23">
        <v>0</v>
      </c>
      <c r="BY217" s="39">
        <v>48.039200107912976</v>
      </c>
      <c r="BZ217" s="39">
        <v>53.533176034890936</v>
      </c>
      <c r="CA217" s="39">
        <v>55.007153385952684</v>
      </c>
      <c r="CB217" s="39">
        <v>56.41452275824799</v>
      </c>
      <c r="CC217" s="39">
        <v>0</v>
      </c>
      <c r="CD217" s="23">
        <v>342.50364218000004</v>
      </c>
      <c r="CE217" s="23">
        <v>377.89503359000003</v>
      </c>
      <c r="CF217" s="23">
        <v>328.18975663999998</v>
      </c>
      <c r="CG217" s="23">
        <v>391.67657550999996</v>
      </c>
      <c r="CH217" s="23">
        <v>0</v>
      </c>
      <c r="CI217" s="39">
        <v>415.76084278794156</v>
      </c>
      <c r="CJ217" s="39">
        <v>450.61100742156981</v>
      </c>
      <c r="CK217" s="39">
        <v>386.31910703619451</v>
      </c>
      <c r="CL217" s="39">
        <v>440.35414031438273</v>
      </c>
      <c r="CM217" s="39">
        <v>0</v>
      </c>
      <c r="CN217" s="23">
        <v>8.0357635500000004</v>
      </c>
      <c r="CO217" s="23">
        <v>8.6783902900000012</v>
      </c>
      <c r="CP217" s="23">
        <v>8.1918179799999997</v>
      </c>
      <c r="CQ217" s="23">
        <v>8.3234244900000007</v>
      </c>
      <c r="CR217" s="23">
        <v>0</v>
      </c>
      <c r="CS217" s="39">
        <v>9.7545118198679148</v>
      </c>
      <c r="CT217" s="39">
        <v>10.348318564083804</v>
      </c>
      <c r="CU217" s="39">
        <v>9.6427622831264568</v>
      </c>
      <c r="CV217" s="39">
        <v>9.3578596856171998</v>
      </c>
      <c r="CW217" s="39">
        <v>0</v>
      </c>
      <c r="CX217" s="31">
        <v>0.59671825999999994</v>
      </c>
      <c r="CY217" s="31">
        <v>0.27309384000000003</v>
      </c>
      <c r="CZ217" s="31">
        <v>0.41548242000000013</v>
      </c>
      <c r="DA217" s="31">
        <v>1.1000000000000001</v>
      </c>
      <c r="DB217" s="31">
        <v>0</v>
      </c>
      <c r="DC217" s="39">
        <v>15.543297598267715</v>
      </c>
      <c r="DD217" s="39">
        <v>7.1765597831483579</v>
      </c>
      <c r="DE217" s="39">
        <v>11.094874167782203</v>
      </c>
      <c r="DF217" s="39">
        <v>28.931549150797736</v>
      </c>
      <c r="DG217" s="39">
        <v>0</v>
      </c>
      <c r="DH217" s="39">
        <v>909.90415134165721</v>
      </c>
      <c r="DI217" s="39">
        <v>939.93292330581562</v>
      </c>
      <c r="DJ217" s="39">
        <v>843.88431391275037</v>
      </c>
      <c r="DK217" s="39">
        <v>891.19145267970146</v>
      </c>
      <c r="DL217" s="39">
        <v>0</v>
      </c>
      <c r="DM217" s="24">
        <v>46.601999999999997</v>
      </c>
      <c r="DN217" s="24">
        <v>45.375999999999998</v>
      </c>
      <c r="DO217" s="24">
        <v>44.081000000000003</v>
      </c>
      <c r="DP217" s="24">
        <v>42.746000000000002</v>
      </c>
      <c r="DQ217" s="24">
        <v>41.569000000000003</v>
      </c>
      <c r="DR217" s="24">
        <v>41.996000000000002</v>
      </c>
      <c r="DS217" s="24">
        <v>45.988999999999997</v>
      </c>
      <c r="DT217" s="24">
        <v>44.728500000000004</v>
      </c>
      <c r="DU217" s="24">
        <v>43.413500000000006</v>
      </c>
      <c r="DV217" s="24">
        <v>42.05</v>
      </c>
      <c r="DW217" s="24">
        <v>0</v>
      </c>
      <c r="DX217" s="24"/>
      <c r="DY217" s="24"/>
      <c r="DZ217" s="24"/>
      <c r="EA217" s="24"/>
      <c r="EB217" s="28"/>
      <c r="EC217" s="28"/>
      <c r="ED217" s="24"/>
      <c r="EE217" s="24"/>
      <c r="EF217" s="24"/>
      <c r="EG217" s="24"/>
      <c r="EH217" s="24"/>
      <c r="EI217" s="24"/>
      <c r="EJ217" s="24"/>
      <c r="EK217" s="24"/>
      <c r="EL217" s="24"/>
      <c r="EM217" s="24"/>
      <c r="EN217" s="24"/>
      <c r="EO217" s="24"/>
      <c r="EP217" s="24"/>
      <c r="EQ217" s="24"/>
      <c r="ER217" s="24"/>
      <c r="ES217" s="24"/>
      <c r="ET217" s="24"/>
      <c r="EU217" s="24"/>
      <c r="EV217">
        <v>45.6</v>
      </c>
      <c r="EW217">
        <v>56.88</v>
      </c>
      <c r="EX217">
        <v>59.52</v>
      </c>
      <c r="EY217">
        <v>61.18</v>
      </c>
      <c r="EZ217">
        <v>60.99</v>
      </c>
      <c r="FA217">
        <v>58.94</v>
      </c>
      <c r="FB217">
        <v>0</v>
      </c>
      <c r="FC217">
        <v>0</v>
      </c>
      <c r="FD217">
        <v>0</v>
      </c>
      <c r="FE217">
        <v>27.33</v>
      </c>
      <c r="FF217">
        <v>4.5979999999999999</v>
      </c>
      <c r="FG217">
        <v>42.390999999999998</v>
      </c>
      <c r="FH217" s="22" t="s">
        <v>408</v>
      </c>
      <c r="FI217" s="43">
        <v>7210.4909321299547</v>
      </c>
      <c r="FJ217" s="43">
        <v>7917.6936009311985</v>
      </c>
      <c r="FK217" s="43">
        <v>7627.7451167999998</v>
      </c>
      <c r="FL217" s="43">
        <v>7330.3055999999997</v>
      </c>
      <c r="FM217" s="43">
        <v>7568.07</v>
      </c>
      <c r="FN217" s="23"/>
      <c r="FO217" s="23"/>
      <c r="FP217" s="23"/>
      <c r="FQ217" s="23"/>
      <c r="FR217" s="23"/>
      <c r="FS217" s="23"/>
      <c r="FT217" s="23"/>
      <c r="FU217" s="23"/>
      <c r="GD217" s="102">
        <v>0</v>
      </c>
      <c r="GE217" s="102">
        <v>0</v>
      </c>
      <c r="GF217" s="102">
        <v>0</v>
      </c>
      <c r="GG217" s="102">
        <v>0</v>
      </c>
    </row>
    <row r="218" spans="1:189" x14ac:dyDescent="0.35">
      <c r="A218" t="e">
        <v>#REF!</v>
      </c>
      <c r="B218" s="22" t="s">
        <v>439</v>
      </c>
      <c r="C218" s="22" t="s">
        <v>343</v>
      </c>
      <c r="D218" s="22" t="s">
        <v>541</v>
      </c>
      <c r="E218" s="22" t="s">
        <v>453</v>
      </c>
      <c r="F218" s="22" t="s">
        <v>440</v>
      </c>
      <c r="G218" s="24">
        <v>488.90683859486597</v>
      </c>
      <c r="H218" s="24">
        <v>512.053692078675</v>
      </c>
      <c r="I218" s="24">
        <v>484.79685491875603</v>
      </c>
      <c r="J218" s="24">
        <v>469.22821966579096</v>
      </c>
      <c r="K218" s="24">
        <v>0</v>
      </c>
      <c r="L218" s="24">
        <v>482.35250683150201</v>
      </c>
      <c r="M218" s="24">
        <v>485.76024738507698</v>
      </c>
      <c r="N218" s="24">
        <v>488.13389211644204</v>
      </c>
      <c r="O218" s="24">
        <v>475.11289040083898</v>
      </c>
      <c r="P218" s="24">
        <v>0</v>
      </c>
      <c r="Q218" s="43">
        <v>620.12333510419182</v>
      </c>
      <c r="R218" s="43">
        <v>624.50440373620563</v>
      </c>
      <c r="S218" s="43">
        <v>627.55601529895171</v>
      </c>
      <c r="T218" s="43">
        <v>610.81591983781664</v>
      </c>
      <c r="U218" s="43">
        <v>0</v>
      </c>
      <c r="V218" s="23">
        <v>4649.6133009497498</v>
      </c>
      <c r="W218" s="23">
        <v>4878.9786860408703</v>
      </c>
      <c r="X218" s="23">
        <v>4605.9708411913671</v>
      </c>
      <c r="Y218" s="23">
        <v>4425.9714919851622</v>
      </c>
      <c r="Z218" s="23">
        <v>0</v>
      </c>
      <c r="AA218" s="23">
        <v>4587.2801410508973</v>
      </c>
      <c r="AB218" s="23">
        <v>4628.4480127400111</v>
      </c>
      <c r="AC218" s="23">
        <v>4637.675452870596</v>
      </c>
      <c r="AD218" s="23">
        <v>4481.4783515930367</v>
      </c>
      <c r="AE218" s="23">
        <v>0</v>
      </c>
      <c r="AF218" s="39">
        <v>5897.5115083613082</v>
      </c>
      <c r="AG218" s="39">
        <v>5950.4378589647122</v>
      </c>
      <c r="AH218" s="39">
        <v>5962.3008655153371</v>
      </c>
      <c r="AI218" s="39">
        <v>5761.4903254932378</v>
      </c>
      <c r="AJ218" s="39">
        <v>0</v>
      </c>
      <c r="AK218" s="23">
        <v>23.058234849999998</v>
      </c>
      <c r="AL218" s="23">
        <v>24.132750489999999</v>
      </c>
      <c r="AM218" s="23">
        <v>25.980927030000004</v>
      </c>
      <c r="AN218" s="23">
        <v>29.604825940000001</v>
      </c>
      <c r="AO218" s="23">
        <v>0</v>
      </c>
      <c r="AP218" s="39">
        <v>27.990099881624221</v>
      </c>
      <c r="AQ218" s="39">
        <v>28.776464477039493</v>
      </c>
      <c r="AR218" s="39">
        <v>30.58269896342896</v>
      </c>
      <c r="AS218" s="39">
        <v>33.284113707823202</v>
      </c>
      <c r="AT218" s="39">
        <v>0</v>
      </c>
      <c r="AU218" s="23">
        <v>4.80628061</v>
      </c>
      <c r="AV218" s="23">
        <v>4.7507815400000002</v>
      </c>
      <c r="AW218" s="23">
        <v>5.3343515400000001</v>
      </c>
      <c r="AX218" s="23">
        <v>6.2725658400000004</v>
      </c>
      <c r="AY218" s="23">
        <v>0</v>
      </c>
      <c r="AZ218" s="23">
        <v>219.28793335</v>
      </c>
      <c r="BA218" s="23">
        <v>229.94410706000002</v>
      </c>
      <c r="BB218" s="23">
        <v>246.84027099999997</v>
      </c>
      <c r="BC218" s="23">
        <v>279.24603271000001</v>
      </c>
      <c r="BD218" s="23">
        <v>0</v>
      </c>
      <c r="BE218" s="39">
        <v>266.19085100095839</v>
      </c>
      <c r="BF218" s="39">
        <v>274.19081100012056</v>
      </c>
      <c r="BG218" s="39">
        <v>290.5609061342343</v>
      </c>
      <c r="BH218" s="39">
        <v>313.95072965519881</v>
      </c>
      <c r="BI218" s="39">
        <v>0</v>
      </c>
      <c r="BJ218" s="23">
        <v>146.11259023999997</v>
      </c>
      <c r="BK218" s="23">
        <v>140.10083724999998</v>
      </c>
      <c r="BL218" s="23">
        <v>141.64197996999999</v>
      </c>
      <c r="BM218" s="23">
        <v>161.19533870999999</v>
      </c>
      <c r="BN218" s="23">
        <v>0</v>
      </c>
      <c r="BO218" s="39">
        <v>177.36422676692584</v>
      </c>
      <c r="BP218" s="39">
        <v>167.05956364148014</v>
      </c>
      <c r="BQ218" s="39">
        <v>166.72977176698316</v>
      </c>
      <c r="BR218" s="39">
        <v>181.22869540487878</v>
      </c>
      <c r="BS218" s="39">
        <v>0</v>
      </c>
      <c r="BT218" s="23">
        <v>21.537597419999997</v>
      </c>
      <c r="BU218" s="23">
        <v>21.659363080000002</v>
      </c>
      <c r="BV218" s="23">
        <v>20.40422057</v>
      </c>
      <c r="BW218" s="23">
        <v>21.8430991</v>
      </c>
      <c r="BX218" s="23">
        <v>0</v>
      </c>
      <c r="BY218" s="39">
        <v>26.144217322689475</v>
      </c>
      <c r="BZ218" s="39">
        <v>25.827138623307452</v>
      </c>
      <c r="CA218" s="39">
        <v>24.018239786254259</v>
      </c>
      <c r="CB218" s="39">
        <v>24.557759456147998</v>
      </c>
      <c r="CC218" s="39">
        <v>0</v>
      </c>
      <c r="CD218" s="23">
        <v>51.637735790000001</v>
      </c>
      <c r="CE218" s="23">
        <v>68.183921510000005</v>
      </c>
      <c r="CF218" s="23">
        <v>84.794081299999988</v>
      </c>
      <c r="CG218" s="23">
        <v>96.207588359999988</v>
      </c>
      <c r="CH218" s="23">
        <v>0</v>
      </c>
      <c r="CI218" s="39">
        <v>62.682394893858152</v>
      </c>
      <c r="CJ218" s="39">
        <v>81.304126359355749</v>
      </c>
      <c r="CK218" s="39">
        <v>99.812907340990293</v>
      </c>
      <c r="CL218" s="39">
        <v>108.16426744138079</v>
      </c>
      <c r="CM218" s="39">
        <v>0</v>
      </c>
      <c r="CN218" s="23">
        <v>12.37640672</v>
      </c>
      <c r="CO218" s="23">
        <v>12.41449051</v>
      </c>
      <c r="CP218" s="23">
        <v>11.459075109999999</v>
      </c>
      <c r="CQ218" s="23">
        <v>11.84311222</v>
      </c>
      <c r="CR218" s="23">
        <v>0</v>
      </c>
      <c r="CS218" s="39">
        <v>15.023563708234382</v>
      </c>
      <c r="CT218" s="39">
        <v>14.803333143049411</v>
      </c>
      <c r="CU218" s="39">
        <v>13.488719786010327</v>
      </c>
      <c r="CV218" s="39">
        <v>13.314974206701599</v>
      </c>
      <c r="CW218" s="39">
        <v>0</v>
      </c>
      <c r="CX218" s="31">
        <v>0.83302683</v>
      </c>
      <c r="CY218" s="31">
        <v>0.78592685000000007</v>
      </c>
      <c r="CZ218" s="31">
        <v>0.77530703000000023</v>
      </c>
      <c r="DA218" s="31">
        <v>1.0801344500000001</v>
      </c>
      <c r="DB218" s="31">
        <v>0</v>
      </c>
      <c r="DC218" s="39">
        <v>9.6055089282471329</v>
      </c>
      <c r="DD218" s="39">
        <v>8.9229332175863458</v>
      </c>
      <c r="DE218" s="39">
        <v>8.7022428128284215</v>
      </c>
      <c r="DF218" s="39">
        <v>11.4959394087755</v>
      </c>
      <c r="DG218" s="39">
        <v>0</v>
      </c>
      <c r="DH218" s="39">
        <v>275.79635992920555</v>
      </c>
      <c r="DI218" s="39">
        <v>283.11374421770688</v>
      </c>
      <c r="DJ218" s="39">
        <v>299.26314894706275</v>
      </c>
      <c r="DK218" s="39">
        <v>325.4466690639743</v>
      </c>
      <c r="DL218" s="39">
        <v>0</v>
      </c>
      <c r="DM218" s="24">
        <v>105.273</v>
      </c>
      <c r="DN218" s="24">
        <v>105.02800000000001</v>
      </c>
      <c r="DO218" s="24">
        <v>104.873</v>
      </c>
      <c r="DP218" s="24">
        <v>105.63500000000001</v>
      </c>
      <c r="DQ218" s="24">
        <v>106.858</v>
      </c>
      <c r="DR218" s="24">
        <v>107.773</v>
      </c>
      <c r="DS218" s="24">
        <v>105.15049999999999</v>
      </c>
      <c r="DT218" s="24">
        <v>104.95049999999999</v>
      </c>
      <c r="DU218" s="24">
        <v>105.25399999999999</v>
      </c>
      <c r="DV218" s="24">
        <v>106.01700000000001</v>
      </c>
      <c r="DW218" s="24">
        <v>0</v>
      </c>
      <c r="DX218" s="24"/>
      <c r="DY218" s="24"/>
      <c r="DZ218" s="24"/>
      <c r="EA218" s="24"/>
      <c r="EB218" s="28"/>
      <c r="EC218" s="28"/>
      <c r="ED218" s="24"/>
      <c r="EE218" s="24"/>
      <c r="EF218" s="24"/>
      <c r="EG218" s="24"/>
      <c r="EH218" s="24"/>
      <c r="EI218" s="24"/>
      <c r="EJ218" s="24"/>
      <c r="EK218" s="24"/>
      <c r="EL218" s="24"/>
      <c r="EM218" s="24"/>
      <c r="EN218" s="24"/>
      <c r="EO218" s="24"/>
      <c r="EP218" s="24"/>
      <c r="EQ218" s="24"/>
      <c r="ER218" s="24"/>
      <c r="ES218" s="24"/>
      <c r="ET218" s="24"/>
      <c r="EU218" s="24"/>
      <c r="EV218">
        <v>44.62</v>
      </c>
      <c r="EW218">
        <v>52.79</v>
      </c>
      <c r="EX218">
        <v>54.12</v>
      </c>
      <c r="EY218">
        <v>55.86</v>
      </c>
      <c r="EZ218">
        <v>56.8</v>
      </c>
      <c r="FA218">
        <v>56.69</v>
      </c>
      <c r="FB218">
        <v>0</v>
      </c>
      <c r="FC218">
        <v>0</v>
      </c>
      <c r="FD218">
        <v>70</v>
      </c>
      <c r="FE218">
        <v>24.77</v>
      </c>
      <c r="FF218">
        <v>10.093999999999999</v>
      </c>
      <c r="FG218">
        <v>41.792000000000002</v>
      </c>
      <c r="FH218" s="22" t="s">
        <v>440</v>
      </c>
      <c r="FI218" s="43">
        <v>5717.4094764868832</v>
      </c>
      <c r="FJ218" s="43">
        <v>6117.1337609603988</v>
      </c>
      <c r="FK218" s="43">
        <v>6121.0300319999997</v>
      </c>
      <c r="FL218" s="43">
        <v>5542.7003999999997</v>
      </c>
      <c r="FM218" s="43">
        <v>0</v>
      </c>
      <c r="FN218" s="23"/>
      <c r="FO218" s="23"/>
      <c r="FP218" s="23"/>
      <c r="FQ218" s="23"/>
      <c r="FR218" s="23"/>
      <c r="FS218" s="23"/>
      <c r="FT218" s="23"/>
      <c r="FU218" s="23"/>
      <c r="GD218" s="102">
        <v>0</v>
      </c>
      <c r="GE218" s="102">
        <v>0</v>
      </c>
      <c r="GF218" s="102">
        <v>0</v>
      </c>
      <c r="GG218" s="102">
        <v>0</v>
      </c>
    </row>
    <row r="219" spans="1:189" x14ac:dyDescent="0.35">
      <c r="A219" t="e">
        <v>#REF!</v>
      </c>
      <c r="B219" s="22" t="s">
        <v>443</v>
      </c>
      <c r="C219" s="22" t="s">
        <v>343</v>
      </c>
      <c r="D219" s="22" t="s">
        <v>541</v>
      </c>
      <c r="E219" s="22" t="s">
        <v>453</v>
      </c>
      <c r="F219" s="22" t="s">
        <v>444</v>
      </c>
      <c r="G219" s="24">
        <v>48.015259875135598</v>
      </c>
      <c r="H219" s="24">
        <v>54.1231985662913</v>
      </c>
      <c r="I219" s="24">
        <v>51.746594314854299</v>
      </c>
      <c r="J219" s="24">
        <v>60.196405713839297</v>
      </c>
      <c r="K219" s="24">
        <v>59.065979022767898</v>
      </c>
      <c r="L219" s="24">
        <v>40.400752568082602</v>
      </c>
      <c r="M219" s="24">
        <v>45.984984358825201</v>
      </c>
      <c r="N219" s="24">
        <v>44.019157515538794</v>
      </c>
      <c r="O219" s="24">
        <v>44.813322944155402</v>
      </c>
      <c r="P219" s="24">
        <v>45.1168513984124</v>
      </c>
      <c r="Q219" s="43">
        <v>51.940124843158387</v>
      </c>
      <c r="R219" s="43">
        <v>59.119340029200401</v>
      </c>
      <c r="S219" s="43">
        <v>56.592028403302791</v>
      </c>
      <c r="T219" s="43">
        <v>57.613025510694662</v>
      </c>
      <c r="U219" s="43">
        <v>58.00324858342065</v>
      </c>
      <c r="V219" s="23">
        <v>4419.2599977115151</v>
      </c>
      <c r="W219" s="23">
        <v>4940.0509826844927</v>
      </c>
      <c r="X219" s="23">
        <v>4674.9114025525569</v>
      </c>
      <c r="Y219" s="23">
        <v>5372.7602386504186</v>
      </c>
      <c r="Z219" s="23">
        <v>5221.5327990424266</v>
      </c>
      <c r="AA219" s="23">
        <v>3718.4309772740544</v>
      </c>
      <c r="AB219" s="23">
        <v>4197.2420918971566</v>
      </c>
      <c r="AC219" s="23">
        <v>3976.7962341258258</v>
      </c>
      <c r="AD219" s="23">
        <v>3999.7610624915587</v>
      </c>
      <c r="AE219" s="23">
        <v>3988.4062410194811</v>
      </c>
      <c r="AF219" s="39">
        <v>4780.499295274587</v>
      </c>
      <c r="AG219" s="39">
        <v>5396.0697361446209</v>
      </c>
      <c r="AH219" s="39">
        <v>5112.6595359384546</v>
      </c>
      <c r="AI219" s="39">
        <v>5142.1836407260525</v>
      </c>
      <c r="AJ219" s="39">
        <v>5127.5856244183706</v>
      </c>
      <c r="AK219" s="23">
        <v>8.9136533099999973</v>
      </c>
      <c r="AL219" s="23">
        <v>12.15312349</v>
      </c>
      <c r="AM219" s="23">
        <v>9.7350874100000002</v>
      </c>
      <c r="AN219" s="23">
        <v>11.998473410000001</v>
      </c>
      <c r="AO219" s="23">
        <v>0</v>
      </c>
      <c r="AP219" s="39">
        <v>10.820171105034534</v>
      </c>
      <c r="AQ219" s="39">
        <v>14.491672904834283</v>
      </c>
      <c r="AR219" s="39">
        <v>11.459377384760597</v>
      </c>
      <c r="AS219" s="39">
        <v>13.4896436853948</v>
      </c>
      <c r="AT219" s="39">
        <v>0</v>
      </c>
      <c r="AU219" s="23">
        <v>18.64067841</v>
      </c>
      <c r="AV219" s="23">
        <v>22.413272859999999</v>
      </c>
      <c r="AW219" s="23">
        <v>18.861406330000001</v>
      </c>
      <c r="AX219" s="23">
        <v>19.96582222</v>
      </c>
      <c r="AY219" s="23">
        <v>0</v>
      </c>
      <c r="AZ219" s="23">
        <v>820.40069579999999</v>
      </c>
      <c r="BA219" s="23">
        <v>1109.2664794899999</v>
      </c>
      <c r="BB219" s="23">
        <v>879.49114989999998</v>
      </c>
      <c r="BC219" s="23">
        <v>1070.9575195299999</v>
      </c>
      <c r="BD219" s="23">
        <v>0</v>
      </c>
      <c r="BE219" s="39">
        <v>995.87403666313219</v>
      </c>
      <c r="BF219" s="39">
        <v>1322.7156786725077</v>
      </c>
      <c r="BG219" s="39">
        <v>1035.2676425800219</v>
      </c>
      <c r="BH219" s="39">
        <v>1204.0561200571883</v>
      </c>
      <c r="BI219" s="39">
        <v>0</v>
      </c>
      <c r="BJ219" s="23">
        <v>682.98424516999989</v>
      </c>
      <c r="BK219" s="23">
        <v>849.70531695000011</v>
      </c>
      <c r="BL219" s="23">
        <v>707.40885345000004</v>
      </c>
      <c r="BM219" s="23">
        <v>544.11977330000002</v>
      </c>
      <c r="BN219" s="23">
        <v>0</v>
      </c>
      <c r="BO219" s="39">
        <v>829.06594386968106</v>
      </c>
      <c r="BP219" s="39">
        <v>1013.2087877548541</v>
      </c>
      <c r="BQ219" s="39">
        <v>832.70593016733403</v>
      </c>
      <c r="BR219" s="39">
        <v>611.74297872572402</v>
      </c>
      <c r="BS219" s="39">
        <v>0</v>
      </c>
      <c r="BT219" s="23">
        <v>17.9378192</v>
      </c>
      <c r="BU219" s="23">
        <v>25.213136960000003</v>
      </c>
      <c r="BV219" s="23">
        <v>25.878840890000003</v>
      </c>
      <c r="BW219" s="23">
        <v>28.660569840000001</v>
      </c>
      <c r="BX219" s="23">
        <v>0</v>
      </c>
      <c r="BY219" s="39">
        <v>21.774492034307507</v>
      </c>
      <c r="BZ219" s="39">
        <v>30.064742946926795</v>
      </c>
      <c r="CA219" s="39">
        <v>30.462531207892237</v>
      </c>
      <c r="CB219" s="39">
        <v>32.222505459715201</v>
      </c>
      <c r="CC219" s="39">
        <v>0</v>
      </c>
      <c r="CD219" s="23">
        <v>119.47860809999997</v>
      </c>
      <c r="CE219" s="23">
        <v>234.34801978000004</v>
      </c>
      <c r="CF219" s="23">
        <v>146.20344349000001</v>
      </c>
      <c r="CG219" s="23">
        <v>498.17725041000006</v>
      </c>
      <c r="CH219" s="23">
        <v>0</v>
      </c>
      <c r="CI219" s="39">
        <v>145.03357243915124</v>
      </c>
      <c r="CJ219" s="39">
        <v>279.44214105466932</v>
      </c>
      <c r="CK219" s="39">
        <v>172.09916699694327</v>
      </c>
      <c r="CL219" s="39">
        <v>560.09071909095485</v>
      </c>
      <c r="CM219" s="39">
        <v>0</v>
      </c>
      <c r="CN219" s="23">
        <v>2.9404507500000001</v>
      </c>
      <c r="CO219" s="23">
        <v>3.3425713899999989</v>
      </c>
      <c r="CP219" s="23">
        <v>3.4308320499999994</v>
      </c>
      <c r="CQ219" s="23">
        <v>3.7996159899999995</v>
      </c>
      <c r="CR219" s="23">
        <v>0</v>
      </c>
      <c r="CS219" s="39">
        <v>3.5693760049241958</v>
      </c>
      <c r="CT219" s="39">
        <v>3.9857614616353452</v>
      </c>
      <c r="CU219" s="39">
        <v>4.0385050024611768</v>
      </c>
      <c r="CV219" s="39">
        <v>4.2718322652371992</v>
      </c>
      <c r="CW219" s="39">
        <v>0</v>
      </c>
      <c r="CX219" s="31">
        <v>0</v>
      </c>
      <c r="CY219" s="31">
        <v>0</v>
      </c>
      <c r="CZ219" s="31">
        <v>4.8124407799999984</v>
      </c>
      <c r="DA219" s="31">
        <v>5.5813289999999995E-2</v>
      </c>
      <c r="DB219" s="31">
        <v>0</v>
      </c>
      <c r="DC219" s="39">
        <v>0</v>
      </c>
      <c r="DD219" s="39">
        <v>0</v>
      </c>
      <c r="DE219" s="39">
        <v>515.07782082059498</v>
      </c>
      <c r="DF219" s="39">
        <v>5.6328335440933559</v>
      </c>
      <c r="DG219" s="39">
        <v>0</v>
      </c>
      <c r="DH219" s="39">
        <v>995.87403666313219</v>
      </c>
      <c r="DI219" s="39">
        <v>1322.7156786725077</v>
      </c>
      <c r="DJ219" s="39">
        <v>1550.3454634006168</v>
      </c>
      <c r="DK219" s="39">
        <v>1209.6889536012816</v>
      </c>
      <c r="DL219" s="39">
        <v>0</v>
      </c>
      <c r="DM219" s="24">
        <v>10.816000000000001</v>
      </c>
      <c r="DN219" s="24">
        <v>10.914</v>
      </c>
      <c r="DO219" s="24">
        <v>10.997999999999999</v>
      </c>
      <c r="DP219" s="24">
        <v>11.14</v>
      </c>
      <c r="DQ219" s="24">
        <v>11.311</v>
      </c>
      <c r="DR219" s="24">
        <v>11.396000000000001</v>
      </c>
      <c r="DS219" s="24">
        <v>10.865</v>
      </c>
      <c r="DT219" s="24">
        <v>10.956</v>
      </c>
      <c r="DU219" s="24">
        <v>11.069000000000001</v>
      </c>
      <c r="DV219" s="24">
        <v>11.2035</v>
      </c>
      <c r="DW219" s="24">
        <v>0</v>
      </c>
      <c r="DX219" s="24"/>
      <c r="DY219" s="24"/>
      <c r="DZ219" s="24"/>
      <c r="EA219" s="24"/>
      <c r="EB219" s="28"/>
      <c r="EC219" s="28"/>
      <c r="ED219" s="24"/>
      <c r="EE219" s="24"/>
      <c r="EF219" s="24"/>
      <c r="EG219" s="24"/>
      <c r="EH219" s="24"/>
      <c r="EI219" s="24"/>
      <c r="EJ219" s="24"/>
      <c r="EK219" s="24"/>
      <c r="EL219" s="24"/>
      <c r="EM219" s="24"/>
      <c r="EN219" s="24"/>
      <c r="EO219" s="24"/>
      <c r="EP219" s="24"/>
      <c r="EQ219" s="24"/>
      <c r="ER219" s="24"/>
      <c r="ES219" s="24"/>
      <c r="ET219" s="24"/>
      <c r="EU219" s="24"/>
      <c r="EV219">
        <v>40.03</v>
      </c>
      <c r="EW219">
        <v>48.65</v>
      </c>
      <c r="EX219">
        <v>52.43</v>
      </c>
      <c r="EY219">
        <v>51.95</v>
      </c>
      <c r="EZ219">
        <v>52.31</v>
      </c>
      <c r="FA219">
        <v>52.41</v>
      </c>
      <c r="FB219">
        <v>0</v>
      </c>
      <c r="FC219">
        <v>0</v>
      </c>
      <c r="FD219">
        <v>61</v>
      </c>
      <c r="FE219">
        <v>41.57</v>
      </c>
      <c r="FF219">
        <v>12.613</v>
      </c>
      <c r="FG219">
        <v>36.936999999999998</v>
      </c>
      <c r="FH219" s="22" t="s">
        <v>444</v>
      </c>
      <c r="FI219" s="43">
        <v>7477.5461518384709</v>
      </c>
      <c r="FJ219" s="43">
        <v>7929.617838281998</v>
      </c>
      <c r="FK219" s="43">
        <v>7615.9739052000004</v>
      </c>
      <c r="FL219" s="43">
        <v>7678.8323999999993</v>
      </c>
      <c r="FM219" s="43">
        <v>7453.5599999999995</v>
      </c>
      <c r="FN219" s="23"/>
      <c r="FO219" s="23"/>
      <c r="FP219" s="23"/>
      <c r="FQ219" s="23"/>
      <c r="FR219" s="23"/>
      <c r="FS219" s="23"/>
      <c r="FT219" s="23"/>
      <c r="FU219" s="23"/>
      <c r="GD219" s="102">
        <v>0</v>
      </c>
      <c r="GE219" s="102">
        <v>0</v>
      </c>
      <c r="GF219" s="102">
        <v>0</v>
      </c>
      <c r="GG219" s="102">
        <v>0</v>
      </c>
    </row>
    <row r="220" spans="1:189" x14ac:dyDescent="0.35">
      <c r="A220" t="e">
        <v>#REF!</v>
      </c>
      <c r="B220" s="22" t="s">
        <v>447</v>
      </c>
      <c r="C220" s="22" t="s">
        <v>343</v>
      </c>
      <c r="D220" s="22" t="s">
        <v>539</v>
      </c>
      <c r="E220" s="22" t="s">
        <v>453</v>
      </c>
      <c r="F220" s="22" t="s">
        <v>448</v>
      </c>
      <c r="G220" s="24">
        <v>7878.7597148232198</v>
      </c>
      <c r="H220" s="24">
        <v>7899.7375774728607</v>
      </c>
      <c r="I220" s="24">
        <v>7717.14521781247</v>
      </c>
      <c r="J220" s="24">
        <v>9412.0342992312198</v>
      </c>
      <c r="K220" s="24">
        <v>9409.4735179530398</v>
      </c>
      <c r="L220" s="24">
        <v>7204.7358780786699</v>
      </c>
      <c r="M220" s="24">
        <v>7547.4507991482806</v>
      </c>
      <c r="N220" s="24">
        <v>7144.3961595102101</v>
      </c>
      <c r="O220" s="24">
        <v>7912.1084477351196</v>
      </c>
      <c r="P220" s="24">
        <v>8325.0100725105694</v>
      </c>
      <c r="Q220" s="43">
        <v>9262.5720359730549</v>
      </c>
      <c r="R220" s="43">
        <v>9703.1741202033281</v>
      </c>
      <c r="S220" s="43">
        <v>9184.9979237045918</v>
      </c>
      <c r="T220" s="43">
        <v>10171.986273162485</v>
      </c>
      <c r="U220" s="43">
        <v>10702.821977340003</v>
      </c>
      <c r="V220" s="23">
        <v>4384.1886804593087</v>
      </c>
      <c r="W220" s="23">
        <v>4416.0292526784178</v>
      </c>
      <c r="X220" s="23">
        <v>4310.9340020057016</v>
      </c>
      <c r="Y220" s="23">
        <v>5269.7839011438864</v>
      </c>
      <c r="Z220" s="23">
        <v>5340.268797948358</v>
      </c>
      <c r="AA220" s="23">
        <v>4009.1235963121758</v>
      </c>
      <c r="AB220" s="23">
        <v>4219.0975567636697</v>
      </c>
      <c r="AC220" s="23">
        <v>3990.9862337101254</v>
      </c>
      <c r="AD220" s="23">
        <v>4429.9776643806681</v>
      </c>
      <c r="AE220" s="23">
        <v>4724.7905473148576</v>
      </c>
      <c r="AF220" s="39">
        <v>5154.2203267920277</v>
      </c>
      <c r="AG220" s="39">
        <v>5424.1676180283548</v>
      </c>
      <c r="AH220" s="39">
        <v>5130.902521602914</v>
      </c>
      <c r="AI220" s="39">
        <v>5695.2798726356805</v>
      </c>
      <c r="AJ220" s="39">
        <v>6074.2980089728362</v>
      </c>
      <c r="AP220" s="39">
        <v>0</v>
      </c>
      <c r="AQ220" s="39">
        <v>0</v>
      </c>
      <c r="AR220" s="39">
        <v>0</v>
      </c>
      <c r="AS220" s="39">
        <v>0</v>
      </c>
      <c r="AT220" s="39">
        <v>0</v>
      </c>
      <c r="AZ220" s="23"/>
      <c r="BA220" s="23"/>
      <c r="BB220" s="23"/>
      <c r="BC220" s="23"/>
      <c r="BD220" s="23"/>
      <c r="BE220" s="39">
        <v>0</v>
      </c>
      <c r="BF220" s="39">
        <v>0</v>
      </c>
      <c r="BG220" s="39">
        <v>0</v>
      </c>
      <c r="BH220" s="39">
        <v>0</v>
      </c>
      <c r="BI220" s="39">
        <v>0</v>
      </c>
      <c r="BJ220" s="23"/>
      <c r="BK220" s="23"/>
      <c r="BL220" s="23"/>
      <c r="BM220" s="23"/>
      <c r="BN220" s="23"/>
      <c r="BO220" s="39">
        <v>0</v>
      </c>
      <c r="BP220" s="39">
        <v>0</v>
      </c>
      <c r="BQ220" s="39">
        <v>0</v>
      </c>
      <c r="BR220" s="39">
        <v>0</v>
      </c>
      <c r="BS220" s="39">
        <v>0</v>
      </c>
      <c r="BT220" s="23"/>
      <c r="BU220" s="23"/>
      <c r="BV220" s="23"/>
      <c r="BW220" s="23"/>
      <c r="BX220" s="23"/>
      <c r="BY220" s="39">
        <v>0</v>
      </c>
      <c r="BZ220" s="39">
        <v>0</v>
      </c>
      <c r="CA220" s="39">
        <v>0</v>
      </c>
      <c r="CB220" s="39">
        <v>0</v>
      </c>
      <c r="CC220" s="39">
        <v>0</v>
      </c>
      <c r="CD220" s="23"/>
      <c r="CE220" s="23"/>
      <c r="CF220" s="23"/>
      <c r="CG220" s="23"/>
      <c r="CH220" s="23"/>
      <c r="CI220" s="39">
        <v>0</v>
      </c>
      <c r="CJ220" s="39">
        <v>0</v>
      </c>
      <c r="CK220" s="39">
        <v>0</v>
      </c>
      <c r="CL220" s="39">
        <v>0</v>
      </c>
      <c r="CM220" s="39">
        <v>0</v>
      </c>
      <c r="CN220" s="23"/>
      <c r="CO220" s="23"/>
      <c r="CP220" s="23"/>
      <c r="CQ220" s="23"/>
      <c r="CR220" s="23"/>
      <c r="CS220" s="39">
        <v>0</v>
      </c>
      <c r="CT220" s="39">
        <v>0</v>
      </c>
      <c r="CU220" s="39">
        <v>0</v>
      </c>
      <c r="CV220" s="39">
        <v>0</v>
      </c>
      <c r="CW220" s="39">
        <v>0</v>
      </c>
      <c r="CX220" s="31" t="e">
        <v>#N/A</v>
      </c>
      <c r="CY220" s="31" t="e">
        <v>#N/A</v>
      </c>
      <c r="CZ220" s="31" t="e">
        <v>#N/A</v>
      </c>
      <c r="DA220" s="31" t="e">
        <v>#N/A</v>
      </c>
      <c r="DB220" s="31" t="e">
        <v>#N/A</v>
      </c>
      <c r="DC220" s="39">
        <v>0</v>
      </c>
      <c r="DD220" s="39">
        <v>0</v>
      </c>
      <c r="DE220" s="39">
        <v>0</v>
      </c>
      <c r="DF220" s="39">
        <v>0</v>
      </c>
      <c r="DG220" s="39">
        <v>0</v>
      </c>
      <c r="DH220" s="39">
        <v>0</v>
      </c>
      <c r="DI220" s="39">
        <v>0</v>
      </c>
      <c r="DJ220" s="39">
        <v>0</v>
      </c>
      <c r="DK220" s="39">
        <v>0</v>
      </c>
      <c r="DL220" s="39">
        <v>0</v>
      </c>
      <c r="DM220" s="24">
        <v>1721.3440000000001</v>
      </c>
      <c r="DN220" s="24">
        <v>1698.58</v>
      </c>
      <c r="DO220" s="24">
        <v>1675.1379999999999</v>
      </c>
      <c r="DP220" s="24">
        <v>1666.259</v>
      </c>
      <c r="DQ220" s="24">
        <v>1659.713</v>
      </c>
      <c r="DR220" s="24">
        <v>1663.5940000000001</v>
      </c>
      <c r="DS220" s="24"/>
      <c r="DT220" s="24"/>
      <c r="DU220" s="24"/>
      <c r="DV220" s="24"/>
      <c r="DW220" s="24"/>
      <c r="DX220" s="24"/>
      <c r="DY220" s="24"/>
      <c r="DZ220" s="24"/>
      <c r="EA220" s="24"/>
      <c r="EB220" s="28"/>
      <c r="EC220" s="28"/>
      <c r="ED220" s="24"/>
      <c r="EE220" s="24"/>
      <c r="EF220" s="24"/>
      <c r="EG220" s="24"/>
      <c r="EH220" s="24"/>
      <c r="EI220" s="24"/>
      <c r="EJ220" s="24"/>
      <c r="EK220" s="24"/>
      <c r="EL220" s="24"/>
      <c r="EM220" s="24"/>
      <c r="EN220" s="24"/>
      <c r="EO220" s="24"/>
      <c r="EP220" s="24"/>
      <c r="EQ220" s="24"/>
      <c r="ER220" s="24"/>
      <c r="ES220" s="24"/>
      <c r="ET220" s="24"/>
      <c r="EU220" s="24"/>
      <c r="FB220">
        <v>7</v>
      </c>
      <c r="FC220">
        <v>1</v>
      </c>
      <c r="FH220" s="22" t="s">
        <v>448</v>
      </c>
      <c r="FI220" s="43">
        <v>5219.7156579391922</v>
      </c>
      <c r="FJ220" s="43">
        <v>5532.8461307711987</v>
      </c>
      <c r="FK220" s="43">
        <v>5226.4179504000003</v>
      </c>
      <c r="FL220" s="43">
        <v>5767.5563999999995</v>
      </c>
      <c r="FM220" s="43">
        <v>5892.0599999999995</v>
      </c>
      <c r="FN220" s="23"/>
      <c r="FO220" s="23"/>
      <c r="FP220" s="23"/>
      <c r="FQ220" s="23"/>
      <c r="FR220" s="23"/>
      <c r="FS220" s="23"/>
      <c r="FT220" s="23"/>
      <c r="FU220" s="23"/>
      <c r="GD220" s="102">
        <v>0</v>
      </c>
      <c r="GE220" s="102">
        <v>0</v>
      </c>
      <c r="GF220" s="102">
        <v>0</v>
      </c>
      <c r="GG220" s="102">
        <v>0</v>
      </c>
    </row>
    <row r="222" spans="1:189" x14ac:dyDescent="0.35">
      <c r="B222" s="1" t="s">
        <v>483</v>
      </c>
    </row>
    <row r="224" spans="1:189" s="96" customFormat="1" x14ac:dyDescent="0.35">
      <c r="B224" s="97" t="s">
        <v>487</v>
      </c>
      <c r="C224" s="97"/>
      <c r="D224" s="97"/>
      <c r="E224" s="97"/>
      <c r="F224" s="97">
        <f>E224+1</f>
        <v>1</v>
      </c>
      <c r="G224" s="97">
        <f>F224+1</f>
        <v>2</v>
      </c>
      <c r="H224" s="97">
        <f t="shared" ref="H224:BS224" si="0">G224+1</f>
        <v>3</v>
      </c>
      <c r="I224" s="97">
        <f t="shared" si="0"/>
        <v>4</v>
      </c>
      <c r="J224" s="97">
        <f t="shared" si="0"/>
        <v>5</v>
      </c>
      <c r="K224" s="97">
        <f t="shared" si="0"/>
        <v>6</v>
      </c>
      <c r="L224" s="97">
        <f t="shared" si="0"/>
        <v>7</v>
      </c>
      <c r="M224" s="97">
        <f t="shared" si="0"/>
        <v>8</v>
      </c>
      <c r="N224" s="97">
        <f t="shared" si="0"/>
        <v>9</v>
      </c>
      <c r="O224" s="97">
        <f t="shared" si="0"/>
        <v>10</v>
      </c>
      <c r="P224" s="97">
        <f t="shared" si="0"/>
        <v>11</v>
      </c>
      <c r="Q224" s="97">
        <f t="shared" si="0"/>
        <v>12</v>
      </c>
      <c r="R224" s="97">
        <f t="shared" si="0"/>
        <v>13</v>
      </c>
      <c r="S224" s="97">
        <f t="shared" si="0"/>
        <v>14</v>
      </c>
      <c r="T224" s="97">
        <f t="shared" si="0"/>
        <v>15</v>
      </c>
      <c r="U224" s="97">
        <f t="shared" si="0"/>
        <v>16</v>
      </c>
      <c r="V224" s="97">
        <f t="shared" si="0"/>
        <v>17</v>
      </c>
      <c r="W224" s="97">
        <f t="shared" si="0"/>
        <v>18</v>
      </c>
      <c r="X224" s="97">
        <f t="shared" si="0"/>
        <v>19</v>
      </c>
      <c r="Y224" s="97">
        <f t="shared" si="0"/>
        <v>20</v>
      </c>
      <c r="Z224" s="97">
        <f t="shared" si="0"/>
        <v>21</v>
      </c>
      <c r="AA224" s="97">
        <f t="shared" si="0"/>
        <v>22</v>
      </c>
      <c r="AB224" s="97">
        <f t="shared" si="0"/>
        <v>23</v>
      </c>
      <c r="AC224" s="97">
        <f t="shared" si="0"/>
        <v>24</v>
      </c>
      <c r="AD224" s="97">
        <f t="shared" si="0"/>
        <v>25</v>
      </c>
      <c r="AE224" s="97">
        <f t="shared" si="0"/>
        <v>26</v>
      </c>
      <c r="AF224" s="97">
        <f t="shared" si="0"/>
        <v>27</v>
      </c>
      <c r="AG224" s="97">
        <f t="shared" si="0"/>
        <v>28</v>
      </c>
      <c r="AH224" s="97">
        <f t="shared" si="0"/>
        <v>29</v>
      </c>
      <c r="AI224" s="97">
        <f t="shared" si="0"/>
        <v>30</v>
      </c>
      <c r="AJ224" s="97">
        <f t="shared" si="0"/>
        <v>31</v>
      </c>
      <c r="AK224" s="97">
        <f t="shared" si="0"/>
        <v>32</v>
      </c>
      <c r="AL224" s="97">
        <f t="shared" si="0"/>
        <v>33</v>
      </c>
      <c r="AM224" s="97">
        <f t="shared" si="0"/>
        <v>34</v>
      </c>
      <c r="AN224" s="97">
        <f t="shared" si="0"/>
        <v>35</v>
      </c>
      <c r="AO224" s="97">
        <f t="shared" si="0"/>
        <v>36</v>
      </c>
      <c r="AP224" s="97">
        <f t="shared" si="0"/>
        <v>37</v>
      </c>
      <c r="AQ224" s="97">
        <f t="shared" si="0"/>
        <v>38</v>
      </c>
      <c r="AR224" s="97">
        <f t="shared" si="0"/>
        <v>39</v>
      </c>
      <c r="AS224" s="97">
        <f t="shared" si="0"/>
        <v>40</v>
      </c>
      <c r="AT224" s="97">
        <f t="shared" si="0"/>
        <v>41</v>
      </c>
      <c r="AU224" s="97">
        <f t="shared" si="0"/>
        <v>42</v>
      </c>
      <c r="AV224" s="97">
        <f t="shared" si="0"/>
        <v>43</v>
      </c>
      <c r="AW224" s="97">
        <f t="shared" si="0"/>
        <v>44</v>
      </c>
      <c r="AX224" s="97">
        <f t="shared" si="0"/>
        <v>45</v>
      </c>
      <c r="AY224" s="97">
        <f t="shared" si="0"/>
        <v>46</v>
      </c>
      <c r="AZ224" s="97">
        <f t="shared" si="0"/>
        <v>47</v>
      </c>
      <c r="BA224" s="97">
        <f t="shared" si="0"/>
        <v>48</v>
      </c>
      <c r="BB224" s="97">
        <f t="shared" si="0"/>
        <v>49</v>
      </c>
      <c r="BC224" s="97">
        <f t="shared" si="0"/>
        <v>50</v>
      </c>
      <c r="BD224" s="97">
        <f t="shared" si="0"/>
        <v>51</v>
      </c>
      <c r="BE224" s="97">
        <f t="shared" si="0"/>
        <v>52</v>
      </c>
      <c r="BF224" s="97">
        <f t="shared" si="0"/>
        <v>53</v>
      </c>
      <c r="BG224" s="97">
        <f t="shared" si="0"/>
        <v>54</v>
      </c>
      <c r="BH224" s="97">
        <f t="shared" si="0"/>
        <v>55</v>
      </c>
      <c r="BI224" s="97">
        <f t="shared" si="0"/>
        <v>56</v>
      </c>
      <c r="BJ224" s="97">
        <f t="shared" si="0"/>
        <v>57</v>
      </c>
      <c r="BK224" s="97">
        <f t="shared" si="0"/>
        <v>58</v>
      </c>
      <c r="BL224" s="97">
        <f t="shared" si="0"/>
        <v>59</v>
      </c>
      <c r="BM224" s="97">
        <f t="shared" si="0"/>
        <v>60</v>
      </c>
      <c r="BN224" s="97">
        <f t="shared" si="0"/>
        <v>61</v>
      </c>
      <c r="BO224" s="97">
        <f t="shared" si="0"/>
        <v>62</v>
      </c>
      <c r="BP224" s="97">
        <f t="shared" si="0"/>
        <v>63</v>
      </c>
      <c r="BQ224" s="97">
        <f t="shared" si="0"/>
        <v>64</v>
      </c>
      <c r="BR224" s="97">
        <f t="shared" si="0"/>
        <v>65</v>
      </c>
      <c r="BS224" s="97">
        <f t="shared" si="0"/>
        <v>66</v>
      </c>
      <c r="BT224" s="97">
        <f t="shared" ref="BT224:EE224" si="1">BS224+1</f>
        <v>67</v>
      </c>
      <c r="BU224" s="97">
        <f t="shared" si="1"/>
        <v>68</v>
      </c>
      <c r="BV224" s="97">
        <f t="shared" si="1"/>
        <v>69</v>
      </c>
      <c r="BW224" s="97">
        <f t="shared" si="1"/>
        <v>70</v>
      </c>
      <c r="BX224" s="97">
        <f t="shared" si="1"/>
        <v>71</v>
      </c>
      <c r="BY224" s="97">
        <f t="shared" si="1"/>
        <v>72</v>
      </c>
      <c r="BZ224" s="97">
        <f t="shared" si="1"/>
        <v>73</v>
      </c>
      <c r="CA224" s="97">
        <f t="shared" si="1"/>
        <v>74</v>
      </c>
      <c r="CB224" s="97">
        <f t="shared" si="1"/>
        <v>75</v>
      </c>
      <c r="CC224" s="97">
        <f t="shared" si="1"/>
        <v>76</v>
      </c>
      <c r="CD224" s="97">
        <f t="shared" si="1"/>
        <v>77</v>
      </c>
      <c r="CE224" s="97">
        <f t="shared" si="1"/>
        <v>78</v>
      </c>
      <c r="CF224" s="97">
        <f t="shared" si="1"/>
        <v>79</v>
      </c>
      <c r="CG224" s="97">
        <f t="shared" si="1"/>
        <v>80</v>
      </c>
      <c r="CH224" s="97">
        <f t="shared" si="1"/>
        <v>81</v>
      </c>
      <c r="CI224" s="97">
        <f t="shared" si="1"/>
        <v>82</v>
      </c>
      <c r="CJ224" s="97">
        <f t="shared" si="1"/>
        <v>83</v>
      </c>
      <c r="CK224" s="97">
        <f t="shared" si="1"/>
        <v>84</v>
      </c>
      <c r="CL224" s="97">
        <f t="shared" si="1"/>
        <v>85</v>
      </c>
      <c r="CM224" s="97">
        <f t="shared" si="1"/>
        <v>86</v>
      </c>
      <c r="CN224" s="97">
        <f t="shared" si="1"/>
        <v>87</v>
      </c>
      <c r="CO224" s="97">
        <f t="shared" si="1"/>
        <v>88</v>
      </c>
      <c r="CP224" s="97">
        <f t="shared" si="1"/>
        <v>89</v>
      </c>
      <c r="CQ224" s="97">
        <f t="shared" si="1"/>
        <v>90</v>
      </c>
      <c r="CR224" s="97">
        <f t="shared" si="1"/>
        <v>91</v>
      </c>
      <c r="CS224" s="97">
        <f t="shared" si="1"/>
        <v>92</v>
      </c>
      <c r="CT224" s="97">
        <f t="shared" si="1"/>
        <v>93</v>
      </c>
      <c r="CU224" s="97">
        <f t="shared" si="1"/>
        <v>94</v>
      </c>
      <c r="CV224" s="97">
        <f t="shared" si="1"/>
        <v>95</v>
      </c>
      <c r="CW224" s="97">
        <f t="shared" si="1"/>
        <v>96</v>
      </c>
      <c r="CX224" s="97">
        <f t="shared" si="1"/>
        <v>97</v>
      </c>
      <c r="CY224" s="97">
        <f t="shared" si="1"/>
        <v>98</v>
      </c>
      <c r="CZ224" s="97">
        <f t="shared" si="1"/>
        <v>99</v>
      </c>
      <c r="DA224" s="97">
        <f t="shared" si="1"/>
        <v>100</v>
      </c>
      <c r="DB224" s="97">
        <f t="shared" si="1"/>
        <v>101</v>
      </c>
      <c r="DC224" s="97">
        <f t="shared" si="1"/>
        <v>102</v>
      </c>
      <c r="DD224" s="97">
        <f t="shared" si="1"/>
        <v>103</v>
      </c>
      <c r="DE224" s="97">
        <f t="shared" si="1"/>
        <v>104</v>
      </c>
      <c r="DF224" s="97">
        <f t="shared" si="1"/>
        <v>105</v>
      </c>
      <c r="DG224" s="97">
        <f t="shared" si="1"/>
        <v>106</v>
      </c>
      <c r="DH224" s="97">
        <f t="shared" si="1"/>
        <v>107</v>
      </c>
      <c r="DI224" s="97">
        <f t="shared" si="1"/>
        <v>108</v>
      </c>
      <c r="DJ224" s="97">
        <f t="shared" si="1"/>
        <v>109</v>
      </c>
      <c r="DK224" s="97">
        <f t="shared" si="1"/>
        <v>110</v>
      </c>
      <c r="DL224" s="97">
        <f t="shared" si="1"/>
        <v>111</v>
      </c>
      <c r="DM224" s="97">
        <f t="shared" si="1"/>
        <v>112</v>
      </c>
      <c r="DN224" s="97">
        <f t="shared" si="1"/>
        <v>113</v>
      </c>
      <c r="DO224" s="97">
        <f t="shared" si="1"/>
        <v>114</v>
      </c>
      <c r="DP224" s="97">
        <f t="shared" si="1"/>
        <v>115</v>
      </c>
      <c r="DQ224" s="97">
        <f t="shared" si="1"/>
        <v>116</v>
      </c>
      <c r="DR224" s="97">
        <f t="shared" si="1"/>
        <v>117</v>
      </c>
      <c r="DS224" s="97">
        <f t="shared" si="1"/>
        <v>118</v>
      </c>
      <c r="DT224" s="97">
        <f t="shared" si="1"/>
        <v>119</v>
      </c>
      <c r="DU224" s="97">
        <f t="shared" si="1"/>
        <v>120</v>
      </c>
      <c r="DV224" s="97">
        <f t="shared" si="1"/>
        <v>121</v>
      </c>
      <c r="DW224" s="97">
        <f t="shared" si="1"/>
        <v>122</v>
      </c>
      <c r="DX224" s="97">
        <f t="shared" si="1"/>
        <v>123</v>
      </c>
      <c r="DY224" s="97">
        <f t="shared" si="1"/>
        <v>124</v>
      </c>
      <c r="DZ224" s="97">
        <f t="shared" si="1"/>
        <v>125</v>
      </c>
      <c r="EA224" s="97">
        <f t="shared" si="1"/>
        <v>126</v>
      </c>
      <c r="EB224" s="97">
        <f t="shared" si="1"/>
        <v>127</v>
      </c>
      <c r="EC224" s="97">
        <f t="shared" si="1"/>
        <v>128</v>
      </c>
      <c r="ED224" s="97">
        <f t="shared" si="1"/>
        <v>129</v>
      </c>
      <c r="EE224" s="97">
        <f t="shared" si="1"/>
        <v>130</v>
      </c>
      <c r="EF224" s="97">
        <f t="shared" ref="EF224:FB224" si="2">EE224+1</f>
        <v>131</v>
      </c>
      <c r="EG224" s="97">
        <f t="shared" si="2"/>
        <v>132</v>
      </c>
      <c r="EH224" s="97">
        <f t="shared" si="2"/>
        <v>133</v>
      </c>
      <c r="EI224" s="97">
        <f t="shared" si="2"/>
        <v>134</v>
      </c>
      <c r="EJ224" s="97">
        <f t="shared" si="2"/>
        <v>135</v>
      </c>
      <c r="EK224" s="97">
        <f t="shared" si="2"/>
        <v>136</v>
      </c>
      <c r="EL224" s="97">
        <f t="shared" si="2"/>
        <v>137</v>
      </c>
      <c r="EM224" s="97">
        <f t="shared" si="2"/>
        <v>138</v>
      </c>
      <c r="EN224" s="97">
        <f t="shared" si="2"/>
        <v>139</v>
      </c>
      <c r="EO224" s="97">
        <f t="shared" si="2"/>
        <v>140</v>
      </c>
      <c r="EP224" s="97">
        <f t="shared" si="2"/>
        <v>141</v>
      </c>
      <c r="EQ224" s="97">
        <f t="shared" si="2"/>
        <v>142</v>
      </c>
      <c r="ER224" s="97">
        <f t="shared" si="2"/>
        <v>143</v>
      </c>
      <c r="ES224" s="97">
        <f t="shared" si="2"/>
        <v>144</v>
      </c>
      <c r="ET224" s="97">
        <f t="shared" si="2"/>
        <v>145</v>
      </c>
      <c r="EU224" s="97">
        <f t="shared" si="2"/>
        <v>146</v>
      </c>
      <c r="EV224" s="97">
        <f t="shared" si="2"/>
        <v>147</v>
      </c>
      <c r="EW224" s="97">
        <f t="shared" si="2"/>
        <v>148</v>
      </c>
      <c r="EX224" s="97">
        <f t="shared" si="2"/>
        <v>149</v>
      </c>
      <c r="EY224" s="97">
        <f t="shared" si="2"/>
        <v>150</v>
      </c>
      <c r="EZ224" s="97">
        <f t="shared" si="2"/>
        <v>151</v>
      </c>
      <c r="FA224" s="97">
        <f t="shared" si="2"/>
        <v>152</v>
      </c>
      <c r="FB224" s="97">
        <f t="shared" si="2"/>
        <v>153</v>
      </c>
      <c r="FC224" s="97">
        <f>FB224+1</f>
        <v>154</v>
      </c>
      <c r="FD224" s="97"/>
      <c r="FE224" s="97"/>
      <c r="FG224" s="97"/>
      <c r="FH224" s="97">
        <v>1</v>
      </c>
      <c r="FI224" s="96">
        <v>2</v>
      </c>
      <c r="FJ224" s="96">
        <v>3</v>
      </c>
      <c r="FK224" s="96">
        <f>FJ224+1</f>
        <v>4</v>
      </c>
      <c r="FL224" s="96">
        <f t="shared" ref="FL224:GG224" si="3">FK224+1</f>
        <v>5</v>
      </c>
      <c r="FM224" s="96">
        <f t="shared" si="3"/>
        <v>6</v>
      </c>
      <c r="FN224" s="96">
        <f t="shared" si="3"/>
        <v>7</v>
      </c>
      <c r="FO224" s="96">
        <f t="shared" si="3"/>
        <v>8</v>
      </c>
      <c r="FP224" s="96">
        <f t="shared" si="3"/>
        <v>9</v>
      </c>
      <c r="FQ224" s="96">
        <f t="shared" si="3"/>
        <v>10</v>
      </c>
      <c r="FR224" s="96">
        <f t="shared" si="3"/>
        <v>11</v>
      </c>
      <c r="FS224" s="96">
        <f t="shared" si="3"/>
        <v>12</v>
      </c>
      <c r="FT224" s="96">
        <f t="shared" si="3"/>
        <v>13</v>
      </c>
      <c r="FU224" s="96">
        <f t="shared" si="3"/>
        <v>14</v>
      </c>
      <c r="FV224" s="96">
        <f t="shared" si="3"/>
        <v>15</v>
      </c>
      <c r="FW224" s="96">
        <f t="shared" si="3"/>
        <v>16</v>
      </c>
      <c r="FX224" s="96">
        <f t="shared" si="3"/>
        <v>17</v>
      </c>
      <c r="FY224" s="96">
        <f t="shared" si="3"/>
        <v>18</v>
      </c>
      <c r="FZ224" s="96">
        <f t="shared" si="3"/>
        <v>19</v>
      </c>
      <c r="GA224" s="96">
        <f t="shared" si="3"/>
        <v>20</v>
      </c>
      <c r="GB224" s="96">
        <f t="shared" si="3"/>
        <v>21</v>
      </c>
      <c r="GC224" s="96">
        <f t="shared" si="3"/>
        <v>22</v>
      </c>
      <c r="GD224" s="96">
        <f t="shared" si="3"/>
        <v>23</v>
      </c>
      <c r="GE224" s="96">
        <f t="shared" si="3"/>
        <v>24</v>
      </c>
      <c r="GF224" s="96">
        <f t="shared" si="3"/>
        <v>25</v>
      </c>
      <c r="GG224" s="96">
        <f t="shared" si="3"/>
        <v>26</v>
      </c>
    </row>
    <row r="225" spans="1:178" x14ac:dyDescent="0.35">
      <c r="BC225" s="14"/>
    </row>
    <row r="227" spans="1:178" x14ac:dyDescent="0.35">
      <c r="B227" s="22" t="s">
        <v>14</v>
      </c>
      <c r="E227" s="1" t="s">
        <v>468</v>
      </c>
      <c r="F227" s="1" t="s">
        <v>14</v>
      </c>
      <c r="G227" s="28">
        <f>SUMIF($C$3:$C$220,$B227,G$3:G$220)</f>
        <v>54220143.311863847</v>
      </c>
      <c r="H227" s="28">
        <f t="shared" ref="H227:AY227" si="4">SUMIF($C$3:$C$220,$B227,H$3:H$220)</f>
        <v>54694436.257816449</v>
      </c>
      <c r="I227" s="28">
        <f t="shared" si="4"/>
        <v>53280842.255624719</v>
      </c>
      <c r="J227" s="28">
        <f t="shared" si="4"/>
        <v>59450976.062071025</v>
      </c>
      <c r="K227" s="28">
        <f t="shared" si="4"/>
        <v>60906541.553899147</v>
      </c>
      <c r="L227" s="28">
        <f t="shared" si="4"/>
        <v>50894183.564684406</v>
      </c>
      <c r="M227" s="28">
        <f t="shared" si="4"/>
        <v>51781728.04172691</v>
      </c>
      <c r="N227" s="28">
        <f t="shared" si="4"/>
        <v>49566701.300812878</v>
      </c>
      <c r="O227" s="28">
        <f t="shared" si="4"/>
        <v>52339111.582230739</v>
      </c>
      <c r="P227" s="28">
        <f t="shared" si="4"/>
        <v>53780906.408184871</v>
      </c>
      <c r="Q227" s="28">
        <f t="shared" si="4"/>
        <v>65430717.996790655</v>
      </c>
      <c r="R227" s="28">
        <f t="shared" si="4"/>
        <v>66571765.329108506</v>
      </c>
      <c r="S227" s="28">
        <f t="shared" si="4"/>
        <v>63724076.65647468</v>
      </c>
      <c r="T227" s="28">
        <f t="shared" si="4"/>
        <v>67288350.264760435</v>
      </c>
      <c r="U227" s="28">
        <f t="shared" si="4"/>
        <v>69141954.430476859</v>
      </c>
      <c r="V227" s="28">
        <f t="shared" si="4"/>
        <v>3426875.1315319333</v>
      </c>
      <c r="W227" s="28">
        <f t="shared" si="4"/>
        <v>3412869.3405977464</v>
      </c>
      <c r="X227" s="28">
        <f t="shared" si="4"/>
        <v>3157669.7022931171</v>
      </c>
      <c r="Y227" s="28">
        <f t="shared" si="4"/>
        <v>3545594.2863505473</v>
      </c>
      <c r="Z227" s="28">
        <f t="shared" si="4"/>
        <v>3175130.5970539399</v>
      </c>
      <c r="AA227" s="28">
        <f t="shared" si="4"/>
        <v>2921565.2621234921</v>
      </c>
      <c r="AB227" s="28">
        <f t="shared" si="4"/>
        <v>2961429.0666360492</v>
      </c>
      <c r="AC227" s="28">
        <f t="shared" si="4"/>
        <v>2731318.6357999388</v>
      </c>
      <c r="AD227" s="28">
        <f t="shared" si="4"/>
        <v>2812857.0886698295</v>
      </c>
      <c r="AE227" s="28">
        <f t="shared" si="4"/>
        <v>2748268.5968058975</v>
      </c>
      <c r="AF227" s="28">
        <f t="shared" si="4"/>
        <v>3756030.638201816</v>
      </c>
      <c r="AG227" s="28">
        <f t="shared" si="4"/>
        <v>3807280.4504328212</v>
      </c>
      <c r="AH227" s="28">
        <f t="shared" si="4"/>
        <v>3511445.2556502651</v>
      </c>
      <c r="AI227" s="28">
        <f t="shared" si="4"/>
        <v>3616272.9420762351</v>
      </c>
      <c r="AJ227" s="28">
        <f t="shared" si="4"/>
        <v>3533236.5103862374</v>
      </c>
      <c r="AK227" s="28">
        <f t="shared" si="4"/>
        <v>6580710.2105307896</v>
      </c>
      <c r="AL227" s="28">
        <f t="shared" si="4"/>
        <v>6745012.7609914886</v>
      </c>
      <c r="AM227" s="28">
        <f t="shared" si="4"/>
        <v>7334228.1390931085</v>
      </c>
      <c r="AN227" s="28">
        <f t="shared" si="4"/>
        <v>7821530.3945994116</v>
      </c>
      <c r="AO227" s="28">
        <f t="shared" si="4"/>
        <v>5917001.92260399</v>
      </c>
      <c r="AP227" s="28">
        <f t="shared" si="4"/>
        <v>7988240.9595971815</v>
      </c>
      <c r="AQ227" s="28">
        <f t="shared" si="4"/>
        <v>8042913.309623736</v>
      </c>
      <c r="AR227" s="28">
        <f t="shared" si="4"/>
        <v>8633275.1347939223</v>
      </c>
      <c r="AS227" s="28">
        <f t="shared" si="4"/>
        <v>8793590.1920402236</v>
      </c>
      <c r="AT227" s="28">
        <f t="shared" si="4"/>
        <v>6159599.0014307527</v>
      </c>
      <c r="AU227" s="28">
        <f t="shared" si="4"/>
        <v>446.27047730999993</v>
      </c>
      <c r="AV227" s="28">
        <f t="shared" si="4"/>
        <v>454.82545568</v>
      </c>
      <c r="AW227" s="28">
        <f t="shared" si="4"/>
        <v>508.03579139999982</v>
      </c>
      <c r="AX227" s="28">
        <f t="shared" si="4"/>
        <v>503.77843095000003</v>
      </c>
      <c r="AY227" s="28">
        <f t="shared" si="4"/>
        <v>160.26447438999998</v>
      </c>
      <c r="AZ227" s="28">
        <f t="shared" ref="AZ227:CW227" si="5">AVERAGEIF($C$3:$C$220,$B227,AZ$3:AZ$220)</f>
        <v>3171.1029347394838</v>
      </c>
      <c r="BA227" s="28">
        <f t="shared" si="5"/>
        <v>3170.4619445799999</v>
      </c>
      <c r="BB227" s="28">
        <f t="shared" si="5"/>
        <v>3349.8809172534475</v>
      </c>
      <c r="BC227" s="28">
        <f t="shared" si="5"/>
        <v>3776.2121034829315</v>
      </c>
      <c r="BD227" s="28">
        <f t="shared" si="5"/>
        <v>1377.0670944739657</v>
      </c>
      <c r="BE227" s="28">
        <f>AVERAGEIF($C$3:$C$220,$B227,BE$3:BE$220)</f>
        <v>2756.3331243209959</v>
      </c>
      <c r="BF227" s="28">
        <f t="shared" ref="BF227:BI227" si="6">AVERAGEIF($C$3:$C$220,$B227,BF$3:BF$220)</f>
        <v>2707.0490899424053</v>
      </c>
      <c r="BG227" s="28">
        <f t="shared" si="6"/>
        <v>2823.5371759061245</v>
      </c>
      <c r="BH227" s="28">
        <f t="shared" si="6"/>
        <v>3040.001791787899</v>
      </c>
      <c r="BI227" s="28">
        <f t="shared" si="6"/>
        <v>1026.4760127178902</v>
      </c>
      <c r="BJ227" s="28">
        <f t="shared" si="5"/>
        <v>2251.5655900975858</v>
      </c>
      <c r="BK227" s="28">
        <f t="shared" si="5"/>
        <v>2252.5215127543102</v>
      </c>
      <c r="BL227" s="28">
        <f t="shared" si="5"/>
        <v>2460.808456070517</v>
      </c>
      <c r="BM227" s="28">
        <f t="shared" si="5"/>
        <v>2796.1586073518961</v>
      </c>
      <c r="BN227" s="28">
        <f t="shared" si="5"/>
        <v>319.19732574793102</v>
      </c>
      <c r="BO227" s="28">
        <f t="shared" si="5"/>
        <v>1957.0682331310618</v>
      </c>
      <c r="BP227" s="28">
        <f t="shared" si="5"/>
        <v>1923.2800827656743</v>
      </c>
      <c r="BQ227" s="28">
        <f t="shared" si="5"/>
        <v>2074.1585537303345</v>
      </c>
      <c r="BR227" s="28">
        <f t="shared" si="5"/>
        <v>2251.0195252625708</v>
      </c>
      <c r="BS227" s="28">
        <f t="shared" si="5"/>
        <v>237.93205103714291</v>
      </c>
      <c r="BT227" s="28">
        <f t="shared" si="5"/>
        <v>914.58538654724146</v>
      </c>
      <c r="BU227" s="28">
        <f t="shared" si="5"/>
        <v>913.34779443172408</v>
      </c>
      <c r="BV227" s="28">
        <f t="shared" si="5"/>
        <v>881.87724449982727</v>
      </c>
      <c r="BW227" s="28">
        <f t="shared" si="5"/>
        <v>973.03643609620747</v>
      </c>
      <c r="BX227" s="28">
        <f t="shared" si="5"/>
        <v>93.198624436379319</v>
      </c>
      <c r="BY227" s="28">
        <f t="shared" si="5"/>
        <v>794.96063289007827</v>
      </c>
      <c r="BZ227" s="28">
        <f t="shared" si="5"/>
        <v>779.84765593672421</v>
      </c>
      <c r="CA227" s="28">
        <f t="shared" si="5"/>
        <v>743.31394038701205</v>
      </c>
      <c r="CB227" s="28">
        <f t="shared" si="5"/>
        <v>783.33325251489043</v>
      </c>
      <c r="CC227" s="28">
        <f t="shared" si="5"/>
        <v>69.470945015058149</v>
      </c>
      <c r="CD227" s="28">
        <f t="shared" si="5"/>
        <v>5.9835988222916674</v>
      </c>
      <c r="CE227" s="28">
        <f t="shared" si="5"/>
        <v>5.5493903370833335</v>
      </c>
      <c r="CF227" s="28">
        <f t="shared" si="5"/>
        <v>8.6942002191666656</v>
      </c>
      <c r="CG227" s="28">
        <f t="shared" si="5"/>
        <v>8.4789598549999976</v>
      </c>
      <c r="CH227" s="28">
        <f t="shared" si="5"/>
        <v>1.6679737216666666</v>
      </c>
      <c r="CI227" s="28">
        <f t="shared" si="5"/>
        <v>4.3042459209016135</v>
      </c>
      <c r="CJ227" s="28">
        <f t="shared" si="5"/>
        <v>3.9213183722440097</v>
      </c>
      <c r="CK227" s="28">
        <f t="shared" si="5"/>
        <v>6.0646678798564269</v>
      </c>
      <c r="CL227" s="28">
        <f t="shared" si="5"/>
        <v>5.649022213795198</v>
      </c>
      <c r="CM227" s="28">
        <f t="shared" si="5"/>
        <v>1.0289544558548145</v>
      </c>
      <c r="CN227" s="28">
        <f t="shared" si="5"/>
        <v>553.66031029431042</v>
      </c>
      <c r="CO227" s="28">
        <f t="shared" si="5"/>
        <v>545.08812507706887</v>
      </c>
      <c r="CP227" s="28">
        <f t="shared" si="5"/>
        <v>525.40994128775867</v>
      </c>
      <c r="CQ227" s="28">
        <f t="shared" si="5"/>
        <v>572.51623804344831</v>
      </c>
      <c r="CR227" s="28">
        <f t="shared" si="5"/>
        <v>62.848036908620692</v>
      </c>
      <c r="CS227" s="28">
        <f t="shared" si="5"/>
        <v>481.24336683237351</v>
      </c>
      <c r="CT227" s="28">
        <f t="shared" si="5"/>
        <v>465.41492650647956</v>
      </c>
      <c r="CU227" s="28">
        <f t="shared" si="5"/>
        <v>442.85589203360911</v>
      </c>
      <c r="CV227" s="28">
        <f t="shared" si="5"/>
        <v>460.89847227449758</v>
      </c>
      <c r="CW227" s="28">
        <f t="shared" si="5"/>
        <v>46.847392252700004</v>
      </c>
      <c r="CX227" s="28"/>
      <c r="CY227" s="28"/>
      <c r="CZ227" s="28"/>
      <c r="DA227" s="28"/>
      <c r="DB227" s="28"/>
      <c r="DC227" s="28"/>
      <c r="DD227" s="28"/>
      <c r="DE227" s="28"/>
      <c r="DF227" s="28"/>
      <c r="DG227" s="28"/>
      <c r="DH227" s="28"/>
      <c r="DI227" s="28"/>
      <c r="DJ227" s="28"/>
      <c r="DK227" s="28"/>
      <c r="DL227" s="28"/>
      <c r="DM227" s="28">
        <f t="shared" ref="DM227:EB227" si="7">SUMIF($C$3:$C$220,$B227,DM$3:DM$220)</f>
        <v>1229591.1970000002</v>
      </c>
      <c r="DN227" s="28">
        <f t="shared" si="7"/>
        <v>1235589.442</v>
      </c>
      <c r="DO227" s="28">
        <f t="shared" si="7"/>
        <v>1241158.9570000002</v>
      </c>
      <c r="DP227" s="28">
        <f t="shared" si="7"/>
        <v>1242038.3630000004</v>
      </c>
      <c r="DQ227" s="28">
        <f t="shared" si="7"/>
        <v>1247955.7279999999</v>
      </c>
      <c r="DR227" s="28">
        <f t="shared" si="7"/>
        <v>1252721.433</v>
      </c>
      <c r="DS227" s="28">
        <f t="shared" si="7"/>
        <v>1197409.6095</v>
      </c>
      <c r="DT227" s="28">
        <f t="shared" si="7"/>
        <v>1202690.3000000003</v>
      </c>
      <c r="DU227" s="28">
        <f t="shared" si="7"/>
        <v>1206560.8435</v>
      </c>
      <c r="DV227" s="28">
        <f t="shared" si="7"/>
        <v>1208070.1370000001</v>
      </c>
      <c r="DW227" s="28">
        <f t="shared" si="7"/>
        <v>734877.29200000002</v>
      </c>
      <c r="DX227" s="28">
        <f t="shared" si="7"/>
        <v>5533779</v>
      </c>
      <c r="DY227" s="28">
        <f t="shared" si="7"/>
        <v>6118614</v>
      </c>
      <c r="DZ227" s="28">
        <f t="shared" si="7"/>
        <v>6213229</v>
      </c>
      <c r="EA227" s="28">
        <f t="shared" si="7"/>
        <v>6732341</v>
      </c>
      <c r="EB227" s="28">
        <f t="shared" si="7"/>
        <v>11474829</v>
      </c>
      <c r="EC227" s="28">
        <f t="shared" ref="EC227:EU227" si="8">SUMIF($C$3:$C$220,$B227,EC$3:EC$220)</f>
        <v>12719379</v>
      </c>
      <c r="ED227" s="28">
        <f t="shared" si="8"/>
        <v>3150361</v>
      </c>
      <c r="EE227" s="28">
        <f t="shared" si="8"/>
        <v>3404931</v>
      </c>
      <c r="EF227" s="28">
        <f t="shared" si="8"/>
        <v>3480040</v>
      </c>
      <c r="EG227" s="28">
        <f t="shared" si="8"/>
        <v>3686492</v>
      </c>
      <c r="EH227" s="28">
        <f t="shared" si="8"/>
        <v>7721521</v>
      </c>
      <c r="EI227" s="28">
        <f t="shared" si="8"/>
        <v>8392852</v>
      </c>
      <c r="EJ227" s="28">
        <f t="shared" si="8"/>
        <v>1919160</v>
      </c>
      <c r="EK227" s="28">
        <f t="shared" si="8"/>
        <v>2090333</v>
      </c>
      <c r="EL227" s="28">
        <f t="shared" si="8"/>
        <v>2107230</v>
      </c>
      <c r="EM227" s="28">
        <f t="shared" si="8"/>
        <v>2360028</v>
      </c>
      <c r="EN227" s="28">
        <f t="shared" si="8"/>
        <v>3101566</v>
      </c>
      <c r="EO227" s="28">
        <f t="shared" si="8"/>
        <v>3678402</v>
      </c>
      <c r="EP227" s="28">
        <f t="shared" si="8"/>
        <v>464258</v>
      </c>
      <c r="EQ227" s="28">
        <f t="shared" si="8"/>
        <v>623350</v>
      </c>
      <c r="ER227" s="28">
        <f t="shared" si="8"/>
        <v>625959</v>
      </c>
      <c r="ES227" s="28">
        <f t="shared" si="8"/>
        <v>685821</v>
      </c>
      <c r="ET227" s="28">
        <f t="shared" si="8"/>
        <v>651742</v>
      </c>
      <c r="EU227" s="28">
        <f t="shared" si="8"/>
        <v>648125</v>
      </c>
      <c r="EV227" s="28">
        <f>AVERAGEIF($C$3:$C$220,$B227,EV$3:EV$220)</f>
        <v>71.917068965517231</v>
      </c>
      <c r="EW227" s="28">
        <f t="shared" ref="EW227:FM230" si="9">AVERAGEIF($C$3:$C$220,$B227,EW$3:EW$220)</f>
        <v>75.916724137930998</v>
      </c>
      <c r="EX227" s="28">
        <f t="shared" si="9"/>
        <v>80.033103448275867</v>
      </c>
      <c r="EY227" s="28">
        <f t="shared" si="9"/>
        <v>81.043448275862048</v>
      </c>
      <c r="EZ227" s="28">
        <f t="shared" si="9"/>
        <v>81.273620689655189</v>
      </c>
      <c r="FA227" s="31">
        <f t="shared" si="9"/>
        <v>81.532586206896568</v>
      </c>
      <c r="FB227" s="28"/>
      <c r="FC227" s="28"/>
      <c r="FD227" s="28">
        <f t="shared" si="9"/>
        <v>74.322033898305079</v>
      </c>
      <c r="FE227" s="28">
        <f t="shared" si="9"/>
        <v>43.557758620689647</v>
      </c>
      <c r="FF227" s="28">
        <f t="shared" si="9"/>
        <v>37.688172413793097</v>
      </c>
      <c r="FG227" s="28">
        <f t="shared" si="9"/>
        <v>94.862793103448269</v>
      </c>
      <c r="FH227" s="28"/>
      <c r="FI227" s="28"/>
      <c r="FJ227" s="28"/>
      <c r="FK227" s="28"/>
      <c r="FL227" s="28"/>
      <c r="FM227" s="28"/>
    </row>
    <row r="228" spans="1:178" x14ac:dyDescent="0.35">
      <c r="B228" t="s">
        <v>181</v>
      </c>
      <c r="E228" s="1" t="s">
        <v>468</v>
      </c>
      <c r="F228" s="13" t="s">
        <v>181</v>
      </c>
      <c r="G228" s="28">
        <f>SUMIFS(G$3:G$220,$C$3:$C$220,$B228,$A$3:$A$220,"Y")</f>
        <v>0</v>
      </c>
      <c r="H228" s="28">
        <f t="shared" ref="H228:AY230" si="10">SUMIFS(H$3:H$220,$C$3:$C$220,$B228,$A$3:$A$220,"Y")</f>
        <v>0</v>
      </c>
      <c r="I228" s="28">
        <f t="shared" si="10"/>
        <v>0</v>
      </c>
      <c r="J228" s="28">
        <f t="shared" si="10"/>
        <v>0</v>
      </c>
      <c r="K228" s="28">
        <f t="shared" si="10"/>
        <v>0</v>
      </c>
      <c r="L228" s="28">
        <f t="shared" si="10"/>
        <v>0</v>
      </c>
      <c r="M228" s="28">
        <f t="shared" si="10"/>
        <v>0</v>
      </c>
      <c r="N228" s="28">
        <f t="shared" si="10"/>
        <v>0</v>
      </c>
      <c r="O228" s="28">
        <f t="shared" si="10"/>
        <v>0</v>
      </c>
      <c r="P228" s="28">
        <f t="shared" si="10"/>
        <v>0</v>
      </c>
      <c r="Q228" s="28">
        <f t="shared" si="10"/>
        <v>0</v>
      </c>
      <c r="R228" s="28">
        <f t="shared" si="10"/>
        <v>0</v>
      </c>
      <c r="S228" s="28">
        <f t="shared" si="10"/>
        <v>0</v>
      </c>
      <c r="T228" s="28">
        <f t="shared" si="10"/>
        <v>0</v>
      </c>
      <c r="U228" s="28">
        <f t="shared" si="10"/>
        <v>0</v>
      </c>
      <c r="V228" s="28">
        <f t="shared" si="10"/>
        <v>0</v>
      </c>
      <c r="W228" s="28">
        <f t="shared" si="10"/>
        <v>0</v>
      </c>
      <c r="X228" s="28">
        <f t="shared" si="10"/>
        <v>0</v>
      </c>
      <c r="Y228" s="28">
        <f t="shared" si="10"/>
        <v>0</v>
      </c>
      <c r="Z228" s="28">
        <f t="shared" si="10"/>
        <v>0</v>
      </c>
      <c r="AA228" s="28">
        <f t="shared" si="10"/>
        <v>0</v>
      </c>
      <c r="AB228" s="28">
        <f t="shared" si="10"/>
        <v>0</v>
      </c>
      <c r="AC228" s="28">
        <f t="shared" si="10"/>
        <v>0</v>
      </c>
      <c r="AD228" s="28">
        <f t="shared" si="10"/>
        <v>0</v>
      </c>
      <c r="AE228" s="28">
        <f t="shared" si="10"/>
        <v>0</v>
      </c>
      <c r="AF228" s="28">
        <f t="shared" si="10"/>
        <v>0</v>
      </c>
      <c r="AG228" s="28">
        <f t="shared" si="10"/>
        <v>0</v>
      </c>
      <c r="AH228" s="28">
        <f t="shared" si="10"/>
        <v>0</v>
      </c>
      <c r="AI228" s="28">
        <f t="shared" si="10"/>
        <v>0</v>
      </c>
      <c r="AJ228" s="28">
        <f t="shared" si="10"/>
        <v>0</v>
      </c>
      <c r="AK228" s="28">
        <f t="shared" si="10"/>
        <v>0</v>
      </c>
      <c r="AL228" s="28">
        <f t="shared" si="10"/>
        <v>0</v>
      </c>
      <c r="AM228" s="28">
        <f t="shared" si="10"/>
        <v>0</v>
      </c>
      <c r="AN228" s="28">
        <f t="shared" si="10"/>
        <v>0</v>
      </c>
      <c r="AO228" s="28">
        <f t="shared" si="10"/>
        <v>0</v>
      </c>
      <c r="AP228" s="28">
        <f t="shared" si="10"/>
        <v>0</v>
      </c>
      <c r="AQ228" s="28">
        <f t="shared" si="10"/>
        <v>0</v>
      </c>
      <c r="AR228" s="28">
        <f t="shared" si="10"/>
        <v>0</v>
      </c>
      <c r="AS228" s="28">
        <f t="shared" si="10"/>
        <v>0</v>
      </c>
      <c r="AT228" s="28">
        <f t="shared" si="10"/>
        <v>0</v>
      </c>
      <c r="AU228" s="28">
        <f t="shared" si="10"/>
        <v>0</v>
      </c>
      <c r="AV228" s="28">
        <f t="shared" si="10"/>
        <v>0</v>
      </c>
      <c r="AW228" s="28">
        <f t="shared" si="10"/>
        <v>0</v>
      </c>
      <c r="AX228" s="28">
        <f t="shared" si="10"/>
        <v>0</v>
      </c>
      <c r="AY228" s="28">
        <f t="shared" si="10"/>
        <v>0</v>
      </c>
      <c r="AZ228" s="28" t="e">
        <f t="shared" ref="AZ228:BO230" si="11">AVERAGEIFS(AZ$3:AZ$220,$C$3:$C$220,$B228,$A$3:$A$220,"Y")</f>
        <v>#DIV/0!</v>
      </c>
      <c r="BA228" s="28" t="e">
        <f t="shared" si="11"/>
        <v>#DIV/0!</v>
      </c>
      <c r="BB228" s="28" t="e">
        <f t="shared" si="11"/>
        <v>#DIV/0!</v>
      </c>
      <c r="BC228" s="28" t="e">
        <f t="shared" si="11"/>
        <v>#DIV/0!</v>
      </c>
      <c r="BD228" s="28" t="e">
        <f t="shared" si="11"/>
        <v>#DIV/0!</v>
      </c>
      <c r="BE228" s="28">
        <f t="shared" ref="BE228:BI230" si="12">AVERAGEIF($C$3:$C$220,$B228,BE$3:BE$220)</f>
        <v>47.249134460377853</v>
      </c>
      <c r="BF228" s="28">
        <f t="shared" si="12"/>
        <v>46.575139230647551</v>
      </c>
      <c r="BG228" s="28">
        <f t="shared" si="12"/>
        <v>49.665904793709238</v>
      </c>
      <c r="BH228" s="28">
        <f t="shared" si="12"/>
        <v>49.28010770110842</v>
      </c>
      <c r="BI228" s="28">
        <f t="shared" si="12"/>
        <v>0</v>
      </c>
      <c r="BJ228" s="28" t="e">
        <f t="shared" si="11"/>
        <v>#DIV/0!</v>
      </c>
      <c r="BK228" s="28" t="e">
        <f t="shared" si="11"/>
        <v>#DIV/0!</v>
      </c>
      <c r="BL228" s="28" t="e">
        <f t="shared" si="11"/>
        <v>#DIV/0!</v>
      </c>
      <c r="BM228" s="28" t="e">
        <f t="shared" si="11"/>
        <v>#DIV/0!</v>
      </c>
      <c r="BN228" s="28" t="e">
        <f t="shared" si="11"/>
        <v>#DIV/0!</v>
      </c>
      <c r="BO228" s="28" t="e">
        <f t="shared" si="11"/>
        <v>#DIV/0!</v>
      </c>
      <c r="BP228" s="28" t="e">
        <f t="shared" ref="BA228:DL230" si="13">AVERAGEIFS(BP$3:BP$220,$C$3:$C$220,$B228,$A$3:$A$220,"Y")</f>
        <v>#DIV/0!</v>
      </c>
      <c r="BQ228" s="28" t="e">
        <f t="shared" si="13"/>
        <v>#DIV/0!</v>
      </c>
      <c r="BR228" s="28" t="e">
        <f t="shared" si="13"/>
        <v>#DIV/0!</v>
      </c>
      <c r="BS228" s="28" t="e">
        <f t="shared" si="13"/>
        <v>#DIV/0!</v>
      </c>
      <c r="BT228" s="28" t="e">
        <f t="shared" si="13"/>
        <v>#DIV/0!</v>
      </c>
      <c r="BU228" s="28" t="e">
        <f t="shared" si="13"/>
        <v>#DIV/0!</v>
      </c>
      <c r="BV228" s="28" t="e">
        <f t="shared" si="13"/>
        <v>#DIV/0!</v>
      </c>
      <c r="BW228" s="28" t="e">
        <f t="shared" si="13"/>
        <v>#DIV/0!</v>
      </c>
      <c r="BX228" s="28" t="e">
        <f t="shared" si="13"/>
        <v>#DIV/0!</v>
      </c>
      <c r="BY228" s="28" t="e">
        <f t="shared" si="13"/>
        <v>#DIV/0!</v>
      </c>
      <c r="BZ228" s="28" t="e">
        <f t="shared" si="13"/>
        <v>#DIV/0!</v>
      </c>
      <c r="CA228" s="28" t="e">
        <f t="shared" si="13"/>
        <v>#DIV/0!</v>
      </c>
      <c r="CB228" s="28" t="e">
        <f t="shared" si="13"/>
        <v>#DIV/0!</v>
      </c>
      <c r="CC228" s="28" t="e">
        <f t="shared" si="13"/>
        <v>#DIV/0!</v>
      </c>
      <c r="CD228" s="28" t="e">
        <f t="shared" si="13"/>
        <v>#DIV/0!</v>
      </c>
      <c r="CE228" s="28" t="e">
        <f t="shared" si="13"/>
        <v>#DIV/0!</v>
      </c>
      <c r="CF228" s="28" t="e">
        <f t="shared" si="13"/>
        <v>#DIV/0!</v>
      </c>
      <c r="CG228" s="28" t="e">
        <f t="shared" si="13"/>
        <v>#DIV/0!</v>
      </c>
      <c r="CH228" s="28" t="e">
        <f t="shared" si="13"/>
        <v>#DIV/0!</v>
      </c>
      <c r="CI228" s="28" t="e">
        <f t="shared" si="13"/>
        <v>#DIV/0!</v>
      </c>
      <c r="CJ228" s="28" t="e">
        <f t="shared" si="13"/>
        <v>#DIV/0!</v>
      </c>
      <c r="CK228" s="28" t="e">
        <f t="shared" si="13"/>
        <v>#DIV/0!</v>
      </c>
      <c r="CL228" s="28" t="e">
        <f t="shared" si="13"/>
        <v>#DIV/0!</v>
      </c>
      <c r="CM228" s="28" t="e">
        <f t="shared" si="13"/>
        <v>#DIV/0!</v>
      </c>
      <c r="CN228" s="28" t="e">
        <f t="shared" si="13"/>
        <v>#DIV/0!</v>
      </c>
      <c r="CO228" s="28" t="e">
        <f t="shared" si="13"/>
        <v>#DIV/0!</v>
      </c>
      <c r="CP228" s="28" t="e">
        <f t="shared" si="13"/>
        <v>#DIV/0!</v>
      </c>
      <c r="CQ228" s="28" t="e">
        <f t="shared" si="13"/>
        <v>#DIV/0!</v>
      </c>
      <c r="CR228" s="28" t="e">
        <f t="shared" si="13"/>
        <v>#DIV/0!</v>
      </c>
      <c r="CS228" s="28" t="e">
        <f t="shared" si="13"/>
        <v>#DIV/0!</v>
      </c>
      <c r="CT228" s="28" t="e">
        <f t="shared" si="13"/>
        <v>#DIV/0!</v>
      </c>
      <c r="CU228" s="28" t="e">
        <f t="shared" si="13"/>
        <v>#DIV/0!</v>
      </c>
      <c r="CV228" s="28" t="e">
        <f t="shared" si="13"/>
        <v>#DIV/0!</v>
      </c>
      <c r="CW228" s="28" t="e">
        <f t="shared" si="13"/>
        <v>#DIV/0!</v>
      </c>
      <c r="CX228" s="28"/>
      <c r="CY228" s="28"/>
      <c r="CZ228" s="28"/>
      <c r="DA228" s="28"/>
      <c r="DB228" s="28"/>
      <c r="DC228" s="28" t="e">
        <f t="shared" si="13"/>
        <v>#DIV/0!</v>
      </c>
      <c r="DD228" s="28" t="e">
        <f t="shared" si="13"/>
        <v>#DIV/0!</v>
      </c>
      <c r="DE228" s="28" t="e">
        <f t="shared" si="13"/>
        <v>#DIV/0!</v>
      </c>
      <c r="DF228" s="28" t="e">
        <f t="shared" si="13"/>
        <v>#DIV/0!</v>
      </c>
      <c r="DG228" s="28" t="e">
        <f t="shared" si="13"/>
        <v>#DIV/0!</v>
      </c>
      <c r="DH228" s="28" t="e">
        <f t="shared" si="13"/>
        <v>#DIV/0!</v>
      </c>
      <c r="DI228" s="28" t="e">
        <f t="shared" si="13"/>
        <v>#DIV/0!</v>
      </c>
      <c r="DJ228" s="28" t="e">
        <f t="shared" si="13"/>
        <v>#DIV/0!</v>
      </c>
      <c r="DK228" s="28" t="e">
        <f t="shared" si="13"/>
        <v>#DIV/0!</v>
      </c>
      <c r="DL228" s="28" t="e">
        <f t="shared" si="13"/>
        <v>#DIV/0!</v>
      </c>
      <c r="DM228" s="28">
        <f t="shared" ref="DM228:EB230" si="14">SUMIFS(DM$3:DM$220,$C$3:$C$220,$B228,$A$3:$A$220,"Y")</f>
        <v>0</v>
      </c>
      <c r="DN228" s="28">
        <f t="shared" si="14"/>
        <v>0</v>
      </c>
      <c r="DO228" s="28">
        <f t="shared" si="14"/>
        <v>0</v>
      </c>
      <c r="DP228" s="28">
        <f t="shared" si="14"/>
        <v>0</v>
      </c>
      <c r="DQ228" s="28">
        <f t="shared" si="14"/>
        <v>0</v>
      </c>
      <c r="DR228" s="28">
        <f t="shared" si="14"/>
        <v>0</v>
      </c>
      <c r="DS228" s="28">
        <f t="shared" si="14"/>
        <v>0</v>
      </c>
      <c r="DT228" s="28">
        <f t="shared" si="14"/>
        <v>0</v>
      </c>
      <c r="DU228" s="28">
        <f t="shared" si="14"/>
        <v>0</v>
      </c>
      <c r="DV228" s="28">
        <f t="shared" si="14"/>
        <v>0</v>
      </c>
      <c r="DW228" s="28">
        <f t="shared" si="14"/>
        <v>0</v>
      </c>
      <c r="DX228" s="28">
        <f t="shared" si="14"/>
        <v>0</v>
      </c>
      <c r="DY228" s="28">
        <f t="shared" si="14"/>
        <v>0</v>
      </c>
      <c r="DZ228" s="28">
        <f t="shared" si="14"/>
        <v>0</v>
      </c>
      <c r="EA228" s="28">
        <f t="shared" si="14"/>
        <v>0</v>
      </c>
      <c r="EB228" s="28">
        <f t="shared" si="14"/>
        <v>0</v>
      </c>
      <c r="EC228" s="28">
        <f t="shared" ref="DN228:EU230" si="15">SUMIFS(EC$3:EC$220,$C$3:$C$220,$B228,$A$3:$A$220,"Y")</f>
        <v>0</v>
      </c>
      <c r="ED228" s="28">
        <f t="shared" si="15"/>
        <v>0</v>
      </c>
      <c r="EE228" s="28">
        <f t="shared" si="15"/>
        <v>0</v>
      </c>
      <c r="EF228" s="28">
        <f t="shared" si="15"/>
        <v>0</v>
      </c>
      <c r="EG228" s="28">
        <f t="shared" si="15"/>
        <v>0</v>
      </c>
      <c r="EH228" s="28">
        <f t="shared" si="15"/>
        <v>0</v>
      </c>
      <c r="EI228" s="28">
        <f t="shared" si="15"/>
        <v>0</v>
      </c>
      <c r="EJ228" s="28">
        <f t="shared" si="15"/>
        <v>0</v>
      </c>
      <c r="EK228" s="28">
        <f t="shared" si="15"/>
        <v>0</v>
      </c>
      <c r="EL228" s="28">
        <f t="shared" si="15"/>
        <v>0</v>
      </c>
      <c r="EM228" s="28">
        <f t="shared" si="15"/>
        <v>0</v>
      </c>
      <c r="EN228" s="28">
        <f t="shared" si="15"/>
        <v>0</v>
      </c>
      <c r="EO228" s="28">
        <f t="shared" si="15"/>
        <v>0</v>
      </c>
      <c r="EP228" s="28">
        <f t="shared" si="15"/>
        <v>0</v>
      </c>
      <c r="EQ228" s="28">
        <f t="shared" si="15"/>
        <v>0</v>
      </c>
      <c r="ER228" s="28">
        <f t="shared" si="15"/>
        <v>0</v>
      </c>
      <c r="ES228" s="28">
        <f t="shared" si="15"/>
        <v>0</v>
      </c>
      <c r="ET228" s="28">
        <f t="shared" si="15"/>
        <v>0</v>
      </c>
      <c r="EU228" s="28">
        <f t="shared" si="15"/>
        <v>0</v>
      </c>
      <c r="EV228" s="28">
        <f t="shared" ref="EV228:FK230" si="16">AVERAGEIF($C$3:$C$220,$B228,EV$3:EV$220)</f>
        <v>25.44857142857143</v>
      </c>
      <c r="EW228" s="28">
        <f t="shared" si="16"/>
        <v>33.133928571428569</v>
      </c>
      <c r="EX228" s="28">
        <f t="shared" si="16"/>
        <v>37.821071428571429</v>
      </c>
      <c r="EY228" s="28">
        <f t="shared" si="16"/>
        <v>41.09357142857143</v>
      </c>
      <c r="EZ228" s="28">
        <f t="shared" si="16"/>
        <v>41.771428571428586</v>
      </c>
      <c r="FA228" s="81">
        <f t="shared" si="16"/>
        <v>42.639999999999993</v>
      </c>
      <c r="FB228" s="28">
        <f t="shared" si="16"/>
        <v>6.7321428571428568</v>
      </c>
      <c r="FC228" s="28">
        <f t="shared" si="16"/>
        <v>1.3928571428571428</v>
      </c>
      <c r="FD228" s="28">
        <f t="shared" si="16"/>
        <v>51.964285714285715</v>
      </c>
      <c r="FE228" s="28">
        <f t="shared" si="16"/>
        <v>12.123703703703704</v>
      </c>
      <c r="FF228" s="28">
        <f t="shared" si="16"/>
        <v>2.9673571428571432</v>
      </c>
      <c r="FG228" s="28">
        <f t="shared" si="16"/>
        <v>9.1934285714285711</v>
      </c>
      <c r="FH228" s="28"/>
      <c r="FI228" s="28">
        <f t="shared" si="16"/>
        <v>755.64488303887151</v>
      </c>
      <c r="FJ228" s="28">
        <f t="shared" si="16"/>
        <v>719.2870316250428</v>
      </c>
      <c r="FK228" s="28">
        <f t="shared" si="16"/>
        <v>668.0162583</v>
      </c>
      <c r="FL228" s="28">
        <f t="shared" si="9"/>
        <v>652.08239999999967</v>
      </c>
      <c r="FM228" s="28">
        <f t="shared" si="9"/>
        <v>612.33107142857148</v>
      </c>
    </row>
    <row r="229" spans="1:178" x14ac:dyDescent="0.35">
      <c r="B229" t="s">
        <v>234</v>
      </c>
      <c r="E229" s="1" t="s">
        <v>468</v>
      </c>
      <c r="F229" s="13" t="s">
        <v>234</v>
      </c>
      <c r="G229" s="28">
        <f t="shared" ref="G229:V230" si="17">SUMIFS(G$3:G$220,$C$3:$C$220,$B229,$A$3:$A$220,"Y")</f>
        <v>0</v>
      </c>
      <c r="H229" s="28">
        <f t="shared" si="17"/>
        <v>0</v>
      </c>
      <c r="I229" s="28">
        <f t="shared" si="17"/>
        <v>0</v>
      </c>
      <c r="J229" s="28">
        <f t="shared" si="17"/>
        <v>0</v>
      </c>
      <c r="K229" s="28">
        <f t="shared" si="17"/>
        <v>0</v>
      </c>
      <c r="L229" s="28">
        <f t="shared" si="17"/>
        <v>0</v>
      </c>
      <c r="M229" s="28">
        <f t="shared" si="17"/>
        <v>0</v>
      </c>
      <c r="N229" s="28">
        <f t="shared" si="17"/>
        <v>0</v>
      </c>
      <c r="O229" s="28">
        <f t="shared" si="17"/>
        <v>0</v>
      </c>
      <c r="P229" s="28">
        <f t="shared" si="17"/>
        <v>0</v>
      </c>
      <c r="Q229" s="28">
        <f t="shared" si="17"/>
        <v>0</v>
      </c>
      <c r="R229" s="28">
        <f t="shared" si="17"/>
        <v>0</v>
      </c>
      <c r="S229" s="28">
        <f t="shared" si="17"/>
        <v>0</v>
      </c>
      <c r="T229" s="28">
        <f t="shared" si="17"/>
        <v>0</v>
      </c>
      <c r="U229" s="28">
        <f t="shared" si="17"/>
        <v>0</v>
      </c>
      <c r="V229" s="28">
        <f t="shared" si="17"/>
        <v>0</v>
      </c>
      <c r="W229" s="28">
        <f t="shared" si="10"/>
        <v>0</v>
      </c>
      <c r="X229" s="28">
        <f t="shared" si="10"/>
        <v>0</v>
      </c>
      <c r="Y229" s="28">
        <f t="shared" si="10"/>
        <v>0</v>
      </c>
      <c r="Z229" s="28">
        <f t="shared" si="10"/>
        <v>0</v>
      </c>
      <c r="AA229" s="28">
        <f t="shared" si="10"/>
        <v>0</v>
      </c>
      <c r="AB229" s="28">
        <f t="shared" si="10"/>
        <v>0</v>
      </c>
      <c r="AC229" s="28">
        <f t="shared" si="10"/>
        <v>0</v>
      </c>
      <c r="AD229" s="28">
        <f t="shared" si="10"/>
        <v>0</v>
      </c>
      <c r="AE229" s="28">
        <f t="shared" si="10"/>
        <v>0</v>
      </c>
      <c r="AF229" s="28">
        <f t="shared" si="10"/>
        <v>0</v>
      </c>
      <c r="AG229" s="28">
        <f t="shared" si="10"/>
        <v>0</v>
      </c>
      <c r="AH229" s="28">
        <f t="shared" si="10"/>
        <v>0</v>
      </c>
      <c r="AI229" s="28">
        <f t="shared" si="10"/>
        <v>0</v>
      </c>
      <c r="AJ229" s="28">
        <f t="shared" si="10"/>
        <v>0</v>
      </c>
      <c r="AK229" s="28">
        <f t="shared" si="10"/>
        <v>0</v>
      </c>
      <c r="AL229" s="28">
        <f t="shared" si="10"/>
        <v>0</v>
      </c>
      <c r="AM229" s="28">
        <f t="shared" si="10"/>
        <v>0</v>
      </c>
      <c r="AN229" s="28">
        <f t="shared" si="10"/>
        <v>0</v>
      </c>
      <c r="AO229" s="28">
        <f t="shared" si="10"/>
        <v>0</v>
      </c>
      <c r="AP229" s="28">
        <f t="shared" si="10"/>
        <v>0</v>
      </c>
      <c r="AQ229" s="28">
        <f t="shared" si="10"/>
        <v>0</v>
      </c>
      <c r="AR229" s="28">
        <f t="shared" si="10"/>
        <v>0</v>
      </c>
      <c r="AS229" s="28">
        <f t="shared" si="10"/>
        <v>0</v>
      </c>
      <c r="AT229" s="28">
        <f t="shared" si="10"/>
        <v>0</v>
      </c>
      <c r="AU229" s="28">
        <f t="shared" si="10"/>
        <v>0</v>
      </c>
      <c r="AV229" s="28">
        <f t="shared" si="10"/>
        <v>0</v>
      </c>
      <c r="AW229" s="28">
        <f t="shared" si="10"/>
        <v>0</v>
      </c>
      <c r="AX229" s="28">
        <f t="shared" si="10"/>
        <v>0</v>
      </c>
      <c r="AY229" s="28">
        <f t="shared" si="10"/>
        <v>0</v>
      </c>
      <c r="AZ229" s="28" t="e">
        <f t="shared" si="11"/>
        <v>#DIV/0!</v>
      </c>
      <c r="BA229" s="28" t="e">
        <f t="shared" si="13"/>
        <v>#DIV/0!</v>
      </c>
      <c r="BB229" s="28" t="e">
        <f t="shared" si="13"/>
        <v>#DIV/0!</v>
      </c>
      <c r="BC229" s="28" t="e">
        <f t="shared" si="13"/>
        <v>#DIV/0!</v>
      </c>
      <c r="BD229" s="28" t="e">
        <f t="shared" si="13"/>
        <v>#DIV/0!</v>
      </c>
      <c r="BE229" s="28">
        <f t="shared" si="12"/>
        <v>167.43514338130595</v>
      </c>
      <c r="BF229" s="28">
        <f t="shared" si="12"/>
        <v>166.07911974216464</v>
      </c>
      <c r="BG229" s="28">
        <f t="shared" si="12"/>
        <v>162.91025845008804</v>
      </c>
      <c r="BH229" s="28">
        <f t="shared" si="12"/>
        <v>173.57504335684138</v>
      </c>
      <c r="BI229" s="28">
        <f t="shared" si="12"/>
        <v>3.4368933817816658</v>
      </c>
      <c r="BJ229" s="28" t="e">
        <f t="shared" si="13"/>
        <v>#DIV/0!</v>
      </c>
      <c r="BK229" s="28" t="e">
        <f t="shared" si="13"/>
        <v>#DIV/0!</v>
      </c>
      <c r="BL229" s="28" t="e">
        <f t="shared" si="13"/>
        <v>#DIV/0!</v>
      </c>
      <c r="BM229" s="28" t="e">
        <f t="shared" si="13"/>
        <v>#DIV/0!</v>
      </c>
      <c r="BN229" s="28" t="e">
        <f t="shared" si="13"/>
        <v>#DIV/0!</v>
      </c>
      <c r="BO229" s="28" t="e">
        <f t="shared" si="13"/>
        <v>#DIV/0!</v>
      </c>
      <c r="BP229" s="28" t="e">
        <f t="shared" si="13"/>
        <v>#DIV/0!</v>
      </c>
      <c r="BQ229" s="28" t="e">
        <f t="shared" si="13"/>
        <v>#DIV/0!</v>
      </c>
      <c r="BR229" s="28" t="e">
        <f t="shared" si="13"/>
        <v>#DIV/0!</v>
      </c>
      <c r="BS229" s="28" t="e">
        <f t="shared" si="13"/>
        <v>#DIV/0!</v>
      </c>
      <c r="BT229" s="28" t="e">
        <f t="shared" si="13"/>
        <v>#DIV/0!</v>
      </c>
      <c r="BU229" s="28" t="e">
        <f t="shared" si="13"/>
        <v>#DIV/0!</v>
      </c>
      <c r="BV229" s="28" t="e">
        <f t="shared" si="13"/>
        <v>#DIV/0!</v>
      </c>
      <c r="BW229" s="28" t="e">
        <f t="shared" si="13"/>
        <v>#DIV/0!</v>
      </c>
      <c r="BX229" s="28" t="e">
        <f t="shared" si="13"/>
        <v>#DIV/0!</v>
      </c>
      <c r="BY229" s="28" t="e">
        <f t="shared" si="13"/>
        <v>#DIV/0!</v>
      </c>
      <c r="BZ229" s="28" t="e">
        <f t="shared" si="13"/>
        <v>#DIV/0!</v>
      </c>
      <c r="CA229" s="28" t="e">
        <f t="shared" si="13"/>
        <v>#DIV/0!</v>
      </c>
      <c r="CB229" s="28" t="e">
        <f t="shared" si="13"/>
        <v>#DIV/0!</v>
      </c>
      <c r="CC229" s="28" t="e">
        <f t="shared" si="13"/>
        <v>#DIV/0!</v>
      </c>
      <c r="CD229" s="28" t="e">
        <f t="shared" si="13"/>
        <v>#DIV/0!</v>
      </c>
      <c r="CE229" s="28" t="e">
        <f t="shared" si="13"/>
        <v>#DIV/0!</v>
      </c>
      <c r="CF229" s="28" t="e">
        <f t="shared" si="13"/>
        <v>#DIV/0!</v>
      </c>
      <c r="CG229" s="28" t="e">
        <f t="shared" si="13"/>
        <v>#DIV/0!</v>
      </c>
      <c r="CH229" s="28" t="e">
        <f t="shared" si="13"/>
        <v>#DIV/0!</v>
      </c>
      <c r="CI229" s="28" t="e">
        <f t="shared" si="13"/>
        <v>#DIV/0!</v>
      </c>
      <c r="CJ229" s="28" t="e">
        <f t="shared" si="13"/>
        <v>#DIV/0!</v>
      </c>
      <c r="CK229" s="28" t="e">
        <f t="shared" si="13"/>
        <v>#DIV/0!</v>
      </c>
      <c r="CL229" s="28" t="e">
        <f t="shared" si="13"/>
        <v>#DIV/0!</v>
      </c>
      <c r="CM229" s="28" t="e">
        <f t="shared" si="13"/>
        <v>#DIV/0!</v>
      </c>
      <c r="CN229" s="28" t="e">
        <f t="shared" si="13"/>
        <v>#DIV/0!</v>
      </c>
      <c r="CO229" s="28" t="e">
        <f t="shared" si="13"/>
        <v>#DIV/0!</v>
      </c>
      <c r="CP229" s="28" t="e">
        <f t="shared" si="13"/>
        <v>#DIV/0!</v>
      </c>
      <c r="CQ229" s="28" t="e">
        <f t="shared" si="13"/>
        <v>#DIV/0!</v>
      </c>
      <c r="CR229" s="28" t="e">
        <f t="shared" si="13"/>
        <v>#DIV/0!</v>
      </c>
      <c r="CS229" s="28" t="e">
        <f t="shared" si="13"/>
        <v>#DIV/0!</v>
      </c>
      <c r="CT229" s="28" t="e">
        <f t="shared" si="13"/>
        <v>#DIV/0!</v>
      </c>
      <c r="CU229" s="28" t="e">
        <f t="shared" si="13"/>
        <v>#DIV/0!</v>
      </c>
      <c r="CV229" s="28" t="e">
        <f t="shared" si="13"/>
        <v>#DIV/0!</v>
      </c>
      <c r="CW229" s="28" t="e">
        <f t="shared" si="13"/>
        <v>#DIV/0!</v>
      </c>
      <c r="CX229" s="28"/>
      <c r="CY229" s="28"/>
      <c r="CZ229" s="28"/>
      <c r="DA229" s="28"/>
      <c r="DB229" s="28"/>
      <c r="DC229" s="28" t="e">
        <f t="shared" si="13"/>
        <v>#DIV/0!</v>
      </c>
      <c r="DD229" s="28" t="e">
        <f t="shared" si="13"/>
        <v>#DIV/0!</v>
      </c>
      <c r="DE229" s="28" t="e">
        <f t="shared" si="13"/>
        <v>#DIV/0!</v>
      </c>
      <c r="DF229" s="28" t="e">
        <f t="shared" si="13"/>
        <v>#DIV/0!</v>
      </c>
      <c r="DG229" s="28" t="e">
        <f t="shared" si="13"/>
        <v>#DIV/0!</v>
      </c>
      <c r="DH229" s="28" t="e">
        <f t="shared" si="13"/>
        <v>#DIV/0!</v>
      </c>
      <c r="DI229" s="28" t="e">
        <f t="shared" si="13"/>
        <v>#DIV/0!</v>
      </c>
      <c r="DJ229" s="28" t="e">
        <f t="shared" si="13"/>
        <v>#DIV/0!</v>
      </c>
      <c r="DK229" s="28" t="e">
        <f t="shared" si="13"/>
        <v>#DIV/0!</v>
      </c>
      <c r="DL229" s="28" t="e">
        <f t="shared" si="13"/>
        <v>#DIV/0!</v>
      </c>
      <c r="DM229" s="28">
        <f t="shared" si="14"/>
        <v>0</v>
      </c>
      <c r="DN229" s="28">
        <f t="shared" si="15"/>
        <v>0</v>
      </c>
      <c r="DO229" s="28">
        <f t="shared" si="15"/>
        <v>0</v>
      </c>
      <c r="DP229" s="28">
        <f t="shared" si="15"/>
        <v>0</v>
      </c>
      <c r="DQ229" s="28">
        <f t="shared" si="15"/>
        <v>0</v>
      </c>
      <c r="DR229" s="28">
        <f t="shared" si="15"/>
        <v>0</v>
      </c>
      <c r="DS229" s="28">
        <f t="shared" si="15"/>
        <v>0</v>
      </c>
      <c r="DT229" s="28">
        <f t="shared" si="15"/>
        <v>0</v>
      </c>
      <c r="DU229" s="28">
        <f t="shared" si="15"/>
        <v>0</v>
      </c>
      <c r="DV229" s="28">
        <f t="shared" si="15"/>
        <v>0</v>
      </c>
      <c r="DW229" s="28">
        <f t="shared" si="15"/>
        <v>0</v>
      </c>
      <c r="DX229" s="28">
        <f t="shared" si="15"/>
        <v>0</v>
      </c>
      <c r="DY229" s="28">
        <f t="shared" si="15"/>
        <v>0</v>
      </c>
      <c r="DZ229" s="28">
        <f t="shared" si="15"/>
        <v>0</v>
      </c>
      <c r="EA229" s="28">
        <f t="shared" si="15"/>
        <v>0</v>
      </c>
      <c r="EB229" s="28">
        <f t="shared" si="15"/>
        <v>0</v>
      </c>
      <c r="EC229" s="28">
        <f t="shared" si="15"/>
        <v>0</v>
      </c>
      <c r="ED229" s="28">
        <f t="shared" si="15"/>
        <v>0</v>
      </c>
      <c r="EE229" s="28">
        <f t="shared" si="15"/>
        <v>0</v>
      </c>
      <c r="EF229" s="28">
        <f t="shared" si="15"/>
        <v>0</v>
      </c>
      <c r="EG229" s="28">
        <f t="shared" si="15"/>
        <v>0</v>
      </c>
      <c r="EH229" s="28">
        <f t="shared" si="15"/>
        <v>0</v>
      </c>
      <c r="EI229" s="28">
        <f t="shared" si="15"/>
        <v>0</v>
      </c>
      <c r="EJ229" s="28">
        <f t="shared" si="15"/>
        <v>0</v>
      </c>
      <c r="EK229" s="28">
        <f t="shared" si="15"/>
        <v>0</v>
      </c>
      <c r="EL229" s="28">
        <f t="shared" si="15"/>
        <v>0</v>
      </c>
      <c r="EM229" s="28">
        <f t="shared" si="15"/>
        <v>0</v>
      </c>
      <c r="EN229" s="28">
        <f t="shared" si="15"/>
        <v>0</v>
      </c>
      <c r="EO229" s="28">
        <f t="shared" si="15"/>
        <v>0</v>
      </c>
      <c r="EP229" s="28">
        <f t="shared" si="15"/>
        <v>0</v>
      </c>
      <c r="EQ229" s="28">
        <f t="shared" si="15"/>
        <v>0</v>
      </c>
      <c r="ER229" s="28">
        <f t="shared" si="15"/>
        <v>0</v>
      </c>
      <c r="ES229" s="28">
        <f t="shared" si="15"/>
        <v>0</v>
      </c>
      <c r="ET229" s="28">
        <f t="shared" si="15"/>
        <v>0</v>
      </c>
      <c r="EU229" s="28">
        <f t="shared" si="15"/>
        <v>0</v>
      </c>
      <c r="EV229" s="28">
        <f t="shared" si="16"/>
        <v>38.227924528301884</v>
      </c>
      <c r="EW229" s="28">
        <f t="shared" si="16"/>
        <v>47.075849056603758</v>
      </c>
      <c r="EX229" s="28">
        <f t="shared" si="16"/>
        <v>53.567169811320746</v>
      </c>
      <c r="EY229" s="28">
        <f t="shared" si="16"/>
        <v>55.570754716981135</v>
      </c>
      <c r="EZ229" s="28">
        <f t="shared" si="16"/>
        <v>56.379811320754705</v>
      </c>
      <c r="FA229" s="81">
        <f t="shared" si="16"/>
        <v>56.290566037735843</v>
      </c>
      <c r="FB229" s="28">
        <f t="shared" si="16"/>
        <v>8.8660377358490567</v>
      </c>
      <c r="FC229" s="28">
        <f t="shared" si="16"/>
        <v>2.3037735849056604</v>
      </c>
      <c r="FD229" s="28">
        <f t="shared" si="16"/>
        <v>58.716981132075475</v>
      </c>
      <c r="FE229" s="28">
        <f t="shared" si="16"/>
        <v>20.160576923076921</v>
      </c>
      <c r="FF229" s="28">
        <f t="shared" si="16"/>
        <v>8.3432037037037023</v>
      </c>
      <c r="FG229" s="28">
        <f t="shared" si="16"/>
        <v>20.837462962962963</v>
      </c>
      <c r="FH229" s="28"/>
      <c r="FI229" s="28">
        <f t="shared" si="16"/>
        <v>3150.0377051981864</v>
      </c>
      <c r="FJ229" s="28">
        <f t="shared" si="9"/>
        <v>3215.3485197221985</v>
      </c>
      <c r="FK229" s="28">
        <f t="shared" si="9"/>
        <v>2966.1273378000001</v>
      </c>
      <c r="FL229" s="28">
        <f t="shared" si="9"/>
        <v>2965.1844000000001</v>
      </c>
      <c r="FM229" s="28">
        <f t="shared" si="9"/>
        <v>2741.4927777777775</v>
      </c>
    </row>
    <row r="230" spans="1:178" x14ac:dyDescent="0.35">
      <c r="B230" t="s">
        <v>343</v>
      </c>
      <c r="E230" s="1" t="s">
        <v>468</v>
      </c>
      <c r="F230" s="13" t="s">
        <v>343</v>
      </c>
      <c r="G230" s="28">
        <f t="shared" si="17"/>
        <v>0</v>
      </c>
      <c r="H230" s="28">
        <f t="shared" si="17"/>
        <v>0</v>
      </c>
      <c r="I230" s="28">
        <f t="shared" si="17"/>
        <v>0</v>
      </c>
      <c r="J230" s="28">
        <f t="shared" si="17"/>
        <v>0</v>
      </c>
      <c r="K230" s="28">
        <f t="shared" si="17"/>
        <v>0</v>
      </c>
      <c r="L230" s="28">
        <f t="shared" si="17"/>
        <v>0</v>
      </c>
      <c r="M230" s="28">
        <f t="shared" si="17"/>
        <v>0</v>
      </c>
      <c r="N230" s="28">
        <f t="shared" si="17"/>
        <v>0</v>
      </c>
      <c r="O230" s="28">
        <f t="shared" si="17"/>
        <v>0</v>
      </c>
      <c r="P230" s="28">
        <f t="shared" si="17"/>
        <v>0</v>
      </c>
      <c r="Q230" s="28">
        <f t="shared" si="17"/>
        <v>0</v>
      </c>
      <c r="R230" s="28">
        <f t="shared" si="17"/>
        <v>0</v>
      </c>
      <c r="S230" s="28">
        <f t="shared" si="17"/>
        <v>0</v>
      </c>
      <c r="T230" s="28">
        <f t="shared" si="17"/>
        <v>0</v>
      </c>
      <c r="U230" s="28">
        <f t="shared" si="17"/>
        <v>0</v>
      </c>
      <c r="V230" s="28">
        <f t="shared" si="10"/>
        <v>0</v>
      </c>
      <c r="W230" s="28">
        <f t="shared" si="10"/>
        <v>0</v>
      </c>
      <c r="X230" s="28">
        <f t="shared" si="10"/>
        <v>0</v>
      </c>
      <c r="Y230" s="28">
        <f t="shared" si="10"/>
        <v>0</v>
      </c>
      <c r="Z230" s="28">
        <f t="shared" si="10"/>
        <v>0</v>
      </c>
      <c r="AA230" s="28">
        <f t="shared" si="10"/>
        <v>0</v>
      </c>
      <c r="AB230" s="28">
        <f t="shared" si="10"/>
        <v>0</v>
      </c>
      <c r="AC230" s="28">
        <f t="shared" si="10"/>
        <v>0</v>
      </c>
      <c r="AD230" s="28">
        <f t="shared" si="10"/>
        <v>0</v>
      </c>
      <c r="AE230" s="28">
        <f t="shared" si="10"/>
        <v>0</v>
      </c>
      <c r="AF230" s="28">
        <f t="shared" si="10"/>
        <v>0</v>
      </c>
      <c r="AG230" s="28">
        <f t="shared" si="10"/>
        <v>0</v>
      </c>
      <c r="AH230" s="28">
        <f t="shared" si="10"/>
        <v>0</v>
      </c>
      <c r="AI230" s="28">
        <f t="shared" si="10"/>
        <v>0</v>
      </c>
      <c r="AJ230" s="28">
        <f t="shared" si="10"/>
        <v>0</v>
      </c>
      <c r="AK230" s="28">
        <f t="shared" si="10"/>
        <v>0</v>
      </c>
      <c r="AL230" s="28">
        <f t="shared" si="10"/>
        <v>0</v>
      </c>
      <c r="AM230" s="28">
        <f t="shared" si="10"/>
        <v>0</v>
      </c>
      <c r="AN230" s="28">
        <f t="shared" si="10"/>
        <v>0</v>
      </c>
      <c r="AO230" s="28">
        <f t="shared" si="10"/>
        <v>0</v>
      </c>
      <c r="AP230" s="28">
        <f t="shared" si="10"/>
        <v>0</v>
      </c>
      <c r="AQ230" s="28">
        <f t="shared" si="10"/>
        <v>0</v>
      </c>
      <c r="AR230" s="28">
        <f t="shared" si="10"/>
        <v>0</v>
      </c>
      <c r="AS230" s="28">
        <f t="shared" si="10"/>
        <v>0</v>
      </c>
      <c r="AT230" s="28">
        <f t="shared" si="10"/>
        <v>0</v>
      </c>
      <c r="AU230" s="28">
        <f t="shared" si="10"/>
        <v>0</v>
      </c>
      <c r="AV230" s="28">
        <f t="shared" si="10"/>
        <v>0</v>
      </c>
      <c r="AW230" s="28">
        <f t="shared" si="10"/>
        <v>0</v>
      </c>
      <c r="AX230" s="28">
        <f t="shared" si="10"/>
        <v>0</v>
      </c>
      <c r="AY230" s="28">
        <f t="shared" si="10"/>
        <v>0</v>
      </c>
      <c r="AZ230" s="28" t="e">
        <f t="shared" si="11"/>
        <v>#DIV/0!</v>
      </c>
      <c r="BA230" s="28" t="e">
        <f t="shared" si="13"/>
        <v>#DIV/0!</v>
      </c>
      <c r="BB230" s="28" t="e">
        <f t="shared" si="13"/>
        <v>#DIV/0!</v>
      </c>
      <c r="BC230" s="28" t="e">
        <f t="shared" si="13"/>
        <v>#DIV/0!</v>
      </c>
      <c r="BD230" s="28" t="e">
        <f t="shared" si="13"/>
        <v>#DIV/0!</v>
      </c>
      <c r="BE230" s="28">
        <f t="shared" si="12"/>
        <v>588.82554162729889</v>
      </c>
      <c r="BF230" s="28">
        <f t="shared" si="12"/>
        <v>596.3006782854701</v>
      </c>
      <c r="BG230" s="28">
        <f t="shared" si="12"/>
        <v>590.38212272000567</v>
      </c>
      <c r="BH230" s="28">
        <f t="shared" si="12"/>
        <v>606.22745634685589</v>
      </c>
      <c r="BI230" s="28">
        <f t="shared" si="12"/>
        <v>9.1634373878847288</v>
      </c>
      <c r="BJ230" s="28" t="e">
        <f t="shared" si="13"/>
        <v>#DIV/0!</v>
      </c>
      <c r="BK230" s="28" t="e">
        <f t="shared" si="13"/>
        <v>#DIV/0!</v>
      </c>
      <c r="BL230" s="28" t="e">
        <f t="shared" si="13"/>
        <v>#DIV/0!</v>
      </c>
      <c r="BM230" s="28" t="e">
        <f t="shared" si="13"/>
        <v>#DIV/0!</v>
      </c>
      <c r="BN230" s="28" t="e">
        <f t="shared" si="13"/>
        <v>#DIV/0!</v>
      </c>
      <c r="BO230" s="28" t="e">
        <f t="shared" si="13"/>
        <v>#DIV/0!</v>
      </c>
      <c r="BP230" s="28" t="e">
        <f t="shared" si="13"/>
        <v>#DIV/0!</v>
      </c>
      <c r="BQ230" s="28" t="e">
        <f t="shared" si="13"/>
        <v>#DIV/0!</v>
      </c>
      <c r="BR230" s="28" t="e">
        <f t="shared" si="13"/>
        <v>#DIV/0!</v>
      </c>
      <c r="BS230" s="28" t="e">
        <f t="shared" si="13"/>
        <v>#DIV/0!</v>
      </c>
      <c r="BT230" s="28" t="e">
        <f t="shared" si="13"/>
        <v>#DIV/0!</v>
      </c>
      <c r="BU230" s="28" t="e">
        <f t="shared" si="13"/>
        <v>#DIV/0!</v>
      </c>
      <c r="BV230" s="28" t="e">
        <f t="shared" si="13"/>
        <v>#DIV/0!</v>
      </c>
      <c r="BW230" s="28" t="e">
        <f t="shared" si="13"/>
        <v>#DIV/0!</v>
      </c>
      <c r="BX230" s="28" t="e">
        <f t="shared" si="13"/>
        <v>#DIV/0!</v>
      </c>
      <c r="BY230" s="28" t="e">
        <f t="shared" si="13"/>
        <v>#DIV/0!</v>
      </c>
      <c r="BZ230" s="28" t="e">
        <f t="shared" si="13"/>
        <v>#DIV/0!</v>
      </c>
      <c r="CA230" s="28" t="e">
        <f t="shared" si="13"/>
        <v>#DIV/0!</v>
      </c>
      <c r="CB230" s="28" t="e">
        <f t="shared" si="13"/>
        <v>#DIV/0!</v>
      </c>
      <c r="CC230" s="28" t="e">
        <f t="shared" si="13"/>
        <v>#DIV/0!</v>
      </c>
      <c r="CD230" s="28" t="e">
        <f t="shared" si="13"/>
        <v>#DIV/0!</v>
      </c>
      <c r="CE230" s="28" t="e">
        <f t="shared" si="13"/>
        <v>#DIV/0!</v>
      </c>
      <c r="CF230" s="28" t="e">
        <f t="shared" si="13"/>
        <v>#DIV/0!</v>
      </c>
      <c r="CG230" s="28" t="e">
        <f t="shared" si="13"/>
        <v>#DIV/0!</v>
      </c>
      <c r="CH230" s="28" t="e">
        <f t="shared" si="13"/>
        <v>#DIV/0!</v>
      </c>
      <c r="CI230" s="28" t="e">
        <f t="shared" si="13"/>
        <v>#DIV/0!</v>
      </c>
      <c r="CJ230" s="28" t="e">
        <f t="shared" si="13"/>
        <v>#DIV/0!</v>
      </c>
      <c r="CK230" s="28" t="e">
        <f t="shared" si="13"/>
        <v>#DIV/0!</v>
      </c>
      <c r="CL230" s="28" t="e">
        <f t="shared" si="13"/>
        <v>#DIV/0!</v>
      </c>
      <c r="CM230" s="28" t="e">
        <f t="shared" si="13"/>
        <v>#DIV/0!</v>
      </c>
      <c r="CN230" s="28" t="e">
        <f t="shared" si="13"/>
        <v>#DIV/0!</v>
      </c>
      <c r="CO230" s="28" t="e">
        <f t="shared" si="13"/>
        <v>#DIV/0!</v>
      </c>
      <c r="CP230" s="28" t="e">
        <f t="shared" si="13"/>
        <v>#DIV/0!</v>
      </c>
      <c r="CQ230" s="28" t="e">
        <f t="shared" si="13"/>
        <v>#DIV/0!</v>
      </c>
      <c r="CR230" s="28" t="e">
        <f t="shared" si="13"/>
        <v>#DIV/0!</v>
      </c>
      <c r="CS230" s="28" t="e">
        <f t="shared" si="13"/>
        <v>#DIV/0!</v>
      </c>
      <c r="CT230" s="28" t="e">
        <f t="shared" si="13"/>
        <v>#DIV/0!</v>
      </c>
      <c r="CU230" s="28" t="e">
        <f t="shared" si="13"/>
        <v>#DIV/0!</v>
      </c>
      <c r="CV230" s="28" t="e">
        <f t="shared" si="13"/>
        <v>#DIV/0!</v>
      </c>
      <c r="CW230" s="28" t="e">
        <f t="shared" si="13"/>
        <v>#DIV/0!</v>
      </c>
      <c r="CX230" s="28"/>
      <c r="CY230" s="28"/>
      <c r="CZ230" s="28"/>
      <c r="DA230" s="28"/>
      <c r="DB230" s="28"/>
      <c r="DC230" s="28" t="e">
        <f t="shared" si="13"/>
        <v>#DIV/0!</v>
      </c>
      <c r="DD230" s="28" t="e">
        <f t="shared" si="13"/>
        <v>#DIV/0!</v>
      </c>
      <c r="DE230" s="28" t="e">
        <f t="shared" si="13"/>
        <v>#DIV/0!</v>
      </c>
      <c r="DF230" s="28" t="e">
        <f t="shared" si="13"/>
        <v>#DIV/0!</v>
      </c>
      <c r="DG230" s="28" t="e">
        <f t="shared" si="13"/>
        <v>#DIV/0!</v>
      </c>
      <c r="DH230" s="28" t="e">
        <f t="shared" si="13"/>
        <v>#DIV/0!</v>
      </c>
      <c r="DI230" s="28" t="e">
        <f t="shared" si="13"/>
        <v>#DIV/0!</v>
      </c>
      <c r="DJ230" s="28" t="e">
        <f t="shared" si="13"/>
        <v>#DIV/0!</v>
      </c>
      <c r="DK230" s="28" t="e">
        <f t="shared" si="13"/>
        <v>#DIV/0!</v>
      </c>
      <c r="DL230" s="28" t="e">
        <f t="shared" si="13"/>
        <v>#DIV/0!</v>
      </c>
      <c r="DM230" s="28">
        <f t="shared" si="14"/>
        <v>0</v>
      </c>
      <c r="DN230" s="28">
        <f t="shared" si="15"/>
        <v>0</v>
      </c>
      <c r="DO230" s="28">
        <f t="shared" si="15"/>
        <v>0</v>
      </c>
      <c r="DP230" s="28">
        <f t="shared" si="15"/>
        <v>0</v>
      </c>
      <c r="DQ230" s="28">
        <f t="shared" si="15"/>
        <v>0</v>
      </c>
      <c r="DR230" s="28">
        <f t="shared" si="15"/>
        <v>0</v>
      </c>
      <c r="DS230" s="28">
        <f t="shared" si="15"/>
        <v>0</v>
      </c>
      <c r="DT230" s="28">
        <f t="shared" si="15"/>
        <v>0</v>
      </c>
      <c r="DU230" s="28">
        <f t="shared" si="15"/>
        <v>0</v>
      </c>
      <c r="DV230" s="28">
        <f t="shared" si="15"/>
        <v>0</v>
      </c>
      <c r="DW230" s="28">
        <f t="shared" si="15"/>
        <v>0</v>
      </c>
      <c r="DX230" s="28">
        <f t="shared" si="15"/>
        <v>0</v>
      </c>
      <c r="DY230" s="28">
        <f t="shared" si="15"/>
        <v>0</v>
      </c>
      <c r="DZ230" s="28">
        <f t="shared" si="15"/>
        <v>0</v>
      </c>
      <c r="EA230" s="28">
        <f t="shared" si="15"/>
        <v>0</v>
      </c>
      <c r="EB230" s="28">
        <f t="shared" si="15"/>
        <v>0</v>
      </c>
      <c r="EC230" s="28">
        <f t="shared" si="15"/>
        <v>0</v>
      </c>
      <c r="ED230" s="28">
        <f t="shared" si="15"/>
        <v>0</v>
      </c>
      <c r="EE230" s="28">
        <f t="shared" si="15"/>
        <v>0</v>
      </c>
      <c r="EF230" s="28">
        <f t="shared" si="15"/>
        <v>0</v>
      </c>
      <c r="EG230" s="28">
        <f t="shared" si="15"/>
        <v>0</v>
      </c>
      <c r="EH230" s="28">
        <f t="shared" si="15"/>
        <v>0</v>
      </c>
      <c r="EI230" s="28">
        <f t="shared" si="15"/>
        <v>0</v>
      </c>
      <c r="EJ230" s="28">
        <f t="shared" si="15"/>
        <v>0</v>
      </c>
      <c r="EK230" s="28">
        <f t="shared" si="15"/>
        <v>0</v>
      </c>
      <c r="EL230" s="28">
        <f t="shared" si="15"/>
        <v>0</v>
      </c>
      <c r="EM230" s="28">
        <f t="shared" si="15"/>
        <v>0</v>
      </c>
      <c r="EN230" s="28">
        <f t="shared" si="15"/>
        <v>0</v>
      </c>
      <c r="EO230" s="28">
        <f t="shared" si="15"/>
        <v>0</v>
      </c>
      <c r="EP230" s="28">
        <f t="shared" si="15"/>
        <v>0</v>
      </c>
      <c r="EQ230" s="28">
        <f t="shared" si="15"/>
        <v>0</v>
      </c>
      <c r="ER230" s="28">
        <f t="shared" si="15"/>
        <v>0</v>
      </c>
      <c r="ES230" s="28">
        <f t="shared" si="15"/>
        <v>0</v>
      </c>
      <c r="ET230" s="28">
        <f t="shared" si="15"/>
        <v>0</v>
      </c>
      <c r="EU230" s="28">
        <f t="shared" si="15"/>
        <v>0</v>
      </c>
      <c r="EV230" s="28">
        <f t="shared" si="16"/>
        <v>56.415849056603776</v>
      </c>
      <c r="EW230" s="28">
        <f t="shared" si="16"/>
        <v>63.347924528301903</v>
      </c>
      <c r="EX230" s="28">
        <f t="shared" si="16"/>
        <v>69.044150943396232</v>
      </c>
      <c r="EY230" s="28">
        <f t="shared" si="16"/>
        <v>70.46113207547171</v>
      </c>
      <c r="EZ230" s="28">
        <f t="shared" si="16"/>
        <v>70.796792452830175</v>
      </c>
      <c r="FA230" s="81">
        <f t="shared" si="16"/>
        <v>69.085849056603749</v>
      </c>
      <c r="FB230" s="28">
        <f t="shared" si="16"/>
        <v>7.3301886792452828</v>
      </c>
      <c r="FC230" s="28">
        <f t="shared" si="16"/>
        <v>1.5226415094339625</v>
      </c>
      <c r="FD230" s="28">
        <f t="shared" si="16"/>
        <v>64.169811320754718</v>
      </c>
      <c r="FE230" s="28">
        <f t="shared" si="16"/>
        <v>31.679622641509432</v>
      </c>
      <c r="FF230" s="28">
        <f t="shared" si="16"/>
        <v>21.959396226415098</v>
      </c>
      <c r="FG230" s="28">
        <f t="shared" si="16"/>
        <v>44.403490566037725</v>
      </c>
      <c r="FH230" s="28"/>
      <c r="FI230" s="28">
        <f t="shared" si="16"/>
        <v>8529.8761415659174</v>
      </c>
      <c r="FJ230" s="28">
        <f t="shared" si="9"/>
        <v>8723.9888501607511</v>
      </c>
      <c r="FK230" s="28">
        <f t="shared" si="9"/>
        <v>7564.3945961890877</v>
      </c>
      <c r="FL230" s="28">
        <f t="shared" si="9"/>
        <v>7774.7028218181822</v>
      </c>
      <c r="FM230" s="28">
        <f t="shared" si="9"/>
        <v>7557.0921818181805</v>
      </c>
    </row>
    <row r="231" spans="1:178" x14ac:dyDescent="0.35">
      <c r="B231" t="s">
        <v>463</v>
      </c>
      <c r="E231" s="1" t="s">
        <v>468</v>
      </c>
      <c r="F231" s="13" t="s">
        <v>463</v>
      </c>
      <c r="G231" s="28">
        <f>SUM(G227:G230)</f>
        <v>54220143.311863847</v>
      </c>
      <c r="H231" s="28">
        <f t="shared" ref="H231:K231" si="18">SUM(H227:H230)</f>
        <v>54694436.257816449</v>
      </c>
      <c r="I231" s="28">
        <f t="shared" si="18"/>
        <v>53280842.255624719</v>
      </c>
      <c r="J231" s="28">
        <f t="shared" si="18"/>
        <v>59450976.062071025</v>
      </c>
      <c r="K231" s="28">
        <f t="shared" si="18"/>
        <v>60906541.553899147</v>
      </c>
      <c r="L231" s="28">
        <f t="shared" ref="L231" si="19">SUM(L227:L230)</f>
        <v>50894183.564684406</v>
      </c>
      <c r="M231" s="28">
        <f t="shared" ref="M231" si="20">SUM(M227:M230)</f>
        <v>51781728.04172691</v>
      </c>
      <c r="N231" s="28">
        <f t="shared" ref="N231" si="21">SUM(N227:N230)</f>
        <v>49566701.300812878</v>
      </c>
      <c r="O231" s="28">
        <f t="shared" ref="O231" si="22">SUM(O227:O230)</f>
        <v>52339111.582230739</v>
      </c>
      <c r="P231" s="28">
        <f t="shared" ref="P231" si="23">SUM(P227:P230)</f>
        <v>53780906.408184871</v>
      </c>
      <c r="Q231" s="28">
        <f t="shared" ref="Q231" si="24">SUM(Q227:Q230)</f>
        <v>65430717.996790655</v>
      </c>
      <c r="R231" s="28">
        <f t="shared" ref="R231" si="25">SUM(R227:R230)</f>
        <v>66571765.329108506</v>
      </c>
      <c r="S231" s="28">
        <f t="shared" ref="S231" si="26">SUM(S227:S230)</f>
        <v>63724076.65647468</v>
      </c>
      <c r="T231" s="28">
        <f t="shared" ref="T231" si="27">SUM(T227:T230)</f>
        <v>67288350.264760435</v>
      </c>
      <c r="U231" s="28">
        <f t="shared" ref="U231" si="28">SUM(U227:U230)</f>
        <v>69141954.430476859</v>
      </c>
      <c r="V231" s="28">
        <f t="shared" ref="V231" si="29">SUM(V227:V230)</f>
        <v>3426875.1315319333</v>
      </c>
      <c r="W231" s="28">
        <f t="shared" ref="W231" si="30">SUM(W227:W230)</f>
        <v>3412869.3405977464</v>
      </c>
      <c r="X231" s="28">
        <f t="shared" ref="X231" si="31">SUM(X227:X230)</f>
        <v>3157669.7022931171</v>
      </c>
      <c r="Y231" s="28">
        <f t="shared" ref="Y231" si="32">SUM(Y227:Y230)</f>
        <v>3545594.2863505473</v>
      </c>
      <c r="Z231" s="28">
        <f t="shared" ref="Z231" si="33">SUM(Z227:Z230)</f>
        <v>3175130.5970539399</v>
      </c>
      <c r="AA231" s="28">
        <f t="shared" ref="AA231" si="34">SUM(AA227:AA230)</f>
        <v>2921565.2621234921</v>
      </c>
      <c r="AB231" s="28">
        <f t="shared" ref="AB231" si="35">SUM(AB227:AB230)</f>
        <v>2961429.0666360492</v>
      </c>
      <c r="AC231" s="28">
        <f t="shared" ref="AC231" si="36">SUM(AC227:AC230)</f>
        <v>2731318.6357999388</v>
      </c>
      <c r="AD231" s="28">
        <f t="shared" ref="AD231" si="37">SUM(AD227:AD230)</f>
        <v>2812857.0886698295</v>
      </c>
      <c r="AE231" s="28">
        <f t="shared" ref="AE231" si="38">SUM(AE227:AE230)</f>
        <v>2748268.5968058975</v>
      </c>
      <c r="AF231" s="28">
        <f t="shared" ref="AF231" si="39">SUM(AF227:AF230)</f>
        <v>3756030.638201816</v>
      </c>
      <c r="AG231" s="28">
        <f t="shared" ref="AG231" si="40">SUM(AG227:AG230)</f>
        <v>3807280.4504328212</v>
      </c>
      <c r="AH231" s="28">
        <f t="shared" ref="AH231" si="41">SUM(AH227:AH230)</f>
        <v>3511445.2556502651</v>
      </c>
      <c r="AI231" s="28">
        <f t="shared" ref="AI231" si="42">SUM(AI227:AI230)</f>
        <v>3616272.9420762351</v>
      </c>
      <c r="AJ231" s="28">
        <f t="shared" ref="AJ231" si="43">SUM(AJ227:AJ230)</f>
        <v>3533236.5103862374</v>
      </c>
      <c r="AK231" s="28">
        <f t="shared" ref="AK231" si="44">SUM(AK227:AK230)</f>
        <v>6580710.2105307896</v>
      </c>
      <c r="AL231" s="28">
        <f t="shared" ref="AL231" si="45">SUM(AL227:AL230)</f>
        <v>6745012.7609914886</v>
      </c>
      <c r="AM231" s="28">
        <f t="shared" ref="AM231" si="46">SUM(AM227:AM230)</f>
        <v>7334228.1390931085</v>
      </c>
      <c r="AN231" s="28">
        <f t="shared" ref="AN231" si="47">SUM(AN227:AN230)</f>
        <v>7821530.3945994116</v>
      </c>
      <c r="AO231" s="28">
        <f t="shared" ref="AO231" si="48">SUM(AO227:AO230)</f>
        <v>5917001.92260399</v>
      </c>
      <c r="AP231" s="28">
        <f t="shared" ref="AP231" si="49">SUM(AP227:AP230)</f>
        <v>7988240.9595971815</v>
      </c>
      <c r="AQ231" s="28">
        <f t="shared" ref="AQ231" si="50">SUM(AQ227:AQ230)</f>
        <v>8042913.309623736</v>
      </c>
      <c r="AR231" s="28">
        <f t="shared" ref="AR231" si="51">SUM(AR227:AR230)</f>
        <v>8633275.1347939223</v>
      </c>
      <c r="AS231" s="28">
        <f t="shared" ref="AS231" si="52">SUM(AS227:AS230)</f>
        <v>8793590.1920402236</v>
      </c>
      <c r="AT231" s="28">
        <f t="shared" ref="AT231" si="53">SUM(AT227:AT230)</f>
        <v>6159599.0014307527</v>
      </c>
      <c r="AU231" s="28">
        <f t="shared" ref="AU231" si="54">SUM(AU227:AU230)</f>
        <v>446.27047730999993</v>
      </c>
      <c r="AV231" s="28">
        <f t="shared" ref="AV231" si="55">SUM(AV227:AV230)</f>
        <v>454.82545568</v>
      </c>
      <c r="AW231" s="28">
        <f t="shared" ref="AW231" si="56">SUM(AW227:AW230)</f>
        <v>508.03579139999982</v>
      </c>
      <c r="AX231" s="28">
        <f t="shared" ref="AX231" si="57">SUM(AX227:AX230)</f>
        <v>503.77843095000003</v>
      </c>
      <c r="AY231" s="28">
        <f t="shared" ref="AY231" si="58">SUM(AY227:AY230)</f>
        <v>160.26447438999998</v>
      </c>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f t="shared" ref="DM231" si="59">SUM(DM227:DM230)</f>
        <v>1229591.1970000002</v>
      </c>
      <c r="DN231" s="28">
        <f t="shared" ref="DN231" si="60">SUM(DN227:DN230)</f>
        <v>1235589.442</v>
      </c>
      <c r="DO231" s="28">
        <f t="shared" ref="DO231" si="61">SUM(DO227:DO230)</f>
        <v>1241158.9570000002</v>
      </c>
      <c r="DP231" s="28">
        <f t="shared" ref="DP231" si="62">SUM(DP227:DP230)</f>
        <v>1242038.3630000004</v>
      </c>
      <c r="DQ231" s="28">
        <f t="shared" ref="DQ231" si="63">SUM(DQ227:DQ230)</f>
        <v>1247955.7279999999</v>
      </c>
      <c r="DR231" s="28">
        <f t="shared" ref="DR231" si="64">SUM(DR227:DR230)</f>
        <v>1252721.433</v>
      </c>
      <c r="DS231" s="28">
        <f t="shared" ref="DS231" si="65">SUM(DS227:DS230)</f>
        <v>1197409.6095</v>
      </c>
      <c r="DT231" s="28">
        <f t="shared" ref="DT231" si="66">SUM(DT227:DT230)</f>
        <v>1202690.3000000003</v>
      </c>
      <c r="DU231" s="28">
        <f t="shared" ref="DU231" si="67">SUM(DU227:DU230)</f>
        <v>1206560.8435</v>
      </c>
      <c r="DV231" s="28">
        <f t="shared" ref="DV231" si="68">SUM(DV227:DV230)</f>
        <v>1208070.1370000001</v>
      </c>
      <c r="DW231" s="28">
        <f t="shared" ref="DW231" si="69">SUM(DW227:DW230)</f>
        <v>734877.29200000002</v>
      </c>
      <c r="DX231" s="28">
        <f t="shared" ref="DX231" si="70">SUM(DX227:DX230)</f>
        <v>5533779</v>
      </c>
      <c r="DY231" s="28">
        <f t="shared" ref="DY231" si="71">SUM(DY227:DY230)</f>
        <v>6118614</v>
      </c>
      <c r="DZ231" s="28">
        <f t="shared" ref="DZ231" si="72">SUM(DZ227:DZ230)</f>
        <v>6213229</v>
      </c>
      <c r="EA231" s="28">
        <f t="shared" ref="EA231" si="73">SUM(EA227:EA230)</f>
        <v>6732341</v>
      </c>
      <c r="EB231" s="28">
        <f t="shared" ref="EB231" si="74">SUM(EB227:EB230)</f>
        <v>11474829</v>
      </c>
      <c r="EC231" s="28">
        <f t="shared" ref="EC231" si="75">SUM(EC227:EC230)</f>
        <v>12719379</v>
      </c>
      <c r="ED231" s="28">
        <f t="shared" ref="ED231" si="76">SUM(ED227:ED230)</f>
        <v>3150361</v>
      </c>
      <c r="EE231" s="28">
        <f t="shared" ref="EE231" si="77">SUM(EE227:EE230)</f>
        <v>3404931</v>
      </c>
      <c r="EF231" s="28">
        <f t="shared" ref="EF231" si="78">SUM(EF227:EF230)</f>
        <v>3480040</v>
      </c>
      <c r="EG231" s="28">
        <f t="shared" ref="EG231" si="79">SUM(EG227:EG230)</f>
        <v>3686492</v>
      </c>
      <c r="EH231" s="28">
        <f t="shared" ref="EH231" si="80">SUM(EH227:EH230)</f>
        <v>7721521</v>
      </c>
      <c r="EI231" s="28">
        <f t="shared" ref="EI231" si="81">SUM(EI227:EI230)</f>
        <v>8392852</v>
      </c>
      <c r="EJ231" s="28">
        <f t="shared" ref="EJ231" si="82">SUM(EJ227:EJ230)</f>
        <v>1919160</v>
      </c>
      <c r="EK231" s="28">
        <f t="shared" ref="EK231" si="83">SUM(EK227:EK230)</f>
        <v>2090333</v>
      </c>
      <c r="EL231" s="28">
        <f t="shared" ref="EL231" si="84">SUM(EL227:EL230)</f>
        <v>2107230</v>
      </c>
      <c r="EM231" s="28">
        <f t="shared" ref="EM231" si="85">SUM(EM227:EM230)</f>
        <v>2360028</v>
      </c>
      <c r="EN231" s="28">
        <f t="shared" ref="EN231" si="86">SUM(EN227:EN230)</f>
        <v>3101566</v>
      </c>
      <c r="EO231" s="28">
        <f t="shared" ref="EO231" si="87">SUM(EO227:EO230)</f>
        <v>3678402</v>
      </c>
      <c r="EP231" s="28">
        <f t="shared" ref="EP231" si="88">SUM(EP227:EP230)</f>
        <v>464258</v>
      </c>
      <c r="EQ231" s="28">
        <f t="shared" ref="EQ231" si="89">SUM(EQ227:EQ230)</f>
        <v>623350</v>
      </c>
      <c r="ER231" s="28">
        <f t="shared" ref="ER231" si="90">SUM(ER227:ER230)</f>
        <v>625959</v>
      </c>
      <c r="ES231" s="28">
        <f t="shared" ref="ES231" si="91">SUM(ES227:ES230)</f>
        <v>685821</v>
      </c>
      <c r="ET231" s="28">
        <f t="shared" ref="ET231" si="92">SUM(ET227:ET230)</f>
        <v>651742</v>
      </c>
      <c r="EU231" s="28">
        <f t="shared" ref="EU231" si="93">SUM(EU227:EU230)</f>
        <v>648125</v>
      </c>
      <c r="EV231" s="28">
        <f>AVERAGE(EV$3:EV$220)</f>
        <v>51.561822916666642</v>
      </c>
      <c r="EW231" s="28">
        <f t="shared" ref="EW231:FG231" si="94">AVERAGE(EW$3:EW$220)</f>
        <v>58.246770833333358</v>
      </c>
      <c r="EX231" s="28">
        <f t="shared" si="94"/>
        <v>63.538072916666664</v>
      </c>
      <c r="EY231" s="28">
        <f t="shared" si="94"/>
        <v>65.264739583333338</v>
      </c>
      <c r="EZ231" s="28">
        <f t="shared" si="94"/>
        <v>65.749114583333281</v>
      </c>
      <c r="FA231" s="28">
        <f t="shared" si="94"/>
        <v>65.457083333333344</v>
      </c>
      <c r="FB231" s="28">
        <f t="shared" si="94"/>
        <v>7.8126865671641799</v>
      </c>
      <c r="FC231" s="28">
        <f t="shared" si="94"/>
        <v>1.8044776119402985</v>
      </c>
      <c r="FD231" s="28">
        <f t="shared" si="94"/>
        <v>64.005181347150256</v>
      </c>
      <c r="FE231" s="28">
        <f t="shared" si="94"/>
        <v>29.374000000000017</v>
      </c>
      <c r="FF231" s="28">
        <f t="shared" si="94"/>
        <v>20.121145077720211</v>
      </c>
      <c r="FG231" s="28">
        <f t="shared" si="94"/>
        <v>47.865626943005154</v>
      </c>
      <c r="FH231" s="28"/>
      <c r="FI231" s="28"/>
      <c r="FJ231" s="28"/>
      <c r="FK231" s="28"/>
      <c r="FL231" s="28"/>
      <c r="FM231" s="28"/>
    </row>
    <row r="232" spans="1:178" x14ac:dyDescent="0.35">
      <c r="E232" s="1"/>
      <c r="F232" s="1"/>
      <c r="G232" s="24"/>
      <c r="H232" s="24"/>
      <c r="I232" s="24"/>
      <c r="J232" s="24"/>
      <c r="K232" s="24"/>
      <c r="L232" s="24"/>
      <c r="M232" s="24"/>
      <c r="N232" s="24"/>
      <c r="O232" s="24"/>
      <c r="P232" s="24"/>
      <c r="BO232" s="83"/>
      <c r="BP232" s="83"/>
      <c r="BQ232" s="83"/>
      <c r="BR232" s="83"/>
      <c r="BS232" s="83"/>
      <c r="BY232" s="83"/>
      <c r="BZ232" s="83"/>
      <c r="CA232" s="83"/>
      <c r="CB232" s="83"/>
      <c r="CI232" s="83"/>
      <c r="CJ232" s="83"/>
      <c r="CK232" s="83"/>
      <c r="CL232" s="83"/>
      <c r="CS232" s="83"/>
      <c r="CT232" s="83"/>
      <c r="CU232" s="83"/>
      <c r="CV232" s="83"/>
    </row>
    <row r="233" spans="1:178" x14ac:dyDescent="0.35">
      <c r="E233" s="95" t="s">
        <v>546</v>
      </c>
      <c r="F233" s="1" t="s">
        <v>14</v>
      </c>
      <c r="G233" s="24">
        <f>SUMIFS(G$3:G$220,$C$3:$C$220,$B227,$A$3:$A$220,$A$234)</f>
        <v>0</v>
      </c>
      <c r="H233" s="24">
        <f t="shared" ref="H233:K233" si="95">SUMIFS(H$3:H$220,$C$3:$C$220,$B227,$A$3:$A$220,$A$234)</f>
        <v>0</v>
      </c>
      <c r="I233" s="24">
        <f t="shared" si="95"/>
        <v>0</v>
      </c>
      <c r="J233" s="24">
        <f t="shared" si="95"/>
        <v>0</v>
      </c>
      <c r="K233" s="24">
        <f t="shared" si="95"/>
        <v>0</v>
      </c>
      <c r="L233" s="24">
        <f>SUMIFS(L$3:L$220,$C$3:$C$220,$B227,$A$3:$A$220,$A$234)</f>
        <v>0</v>
      </c>
      <c r="M233" s="24">
        <f t="shared" ref="M233:P233" si="96">SUMIFS(M$3:M$220,$C$3:$C$220,$B227,$A$3:$A$220,$A$234)</f>
        <v>0</v>
      </c>
      <c r="N233" s="24">
        <f t="shared" si="96"/>
        <v>0</v>
      </c>
      <c r="O233" s="24">
        <f t="shared" si="96"/>
        <v>0</v>
      </c>
      <c r="P233" s="24">
        <f t="shared" si="96"/>
        <v>0</v>
      </c>
      <c r="Q233" s="24">
        <f>SUMIFS(Q$3:Q$220,$C$3:$C$220,$B227,$A$3:$A$220,$A$234)</f>
        <v>0</v>
      </c>
      <c r="R233" s="24">
        <f t="shared" ref="R233:U233" si="97">SUMIFS(R$3:R$220,$C$3:$C$220,$B227,$A$3:$A$220,$A$234)</f>
        <v>0</v>
      </c>
      <c r="S233" s="24">
        <f t="shared" si="97"/>
        <v>0</v>
      </c>
      <c r="T233" s="24">
        <f t="shared" si="97"/>
        <v>0</v>
      </c>
      <c r="U233" s="24">
        <f t="shared" si="97"/>
        <v>0</v>
      </c>
      <c r="V233" s="28"/>
      <c r="W233" s="28"/>
      <c r="X233" s="28"/>
      <c r="Y233" s="28"/>
      <c r="Z233" s="28"/>
      <c r="AA233" s="28"/>
      <c r="AB233" s="28"/>
      <c r="AC233" s="28"/>
      <c r="AD233" s="28"/>
      <c r="AE233" s="28"/>
      <c r="AF233" s="28"/>
      <c r="AG233" s="28"/>
      <c r="AH233" s="28"/>
      <c r="AI233" s="28"/>
      <c r="AJ233" s="28"/>
      <c r="AK233" s="24">
        <f>SUMIFS(AK$3:AK$220,$C$3:$C$220,$B227,$A$3:$A$220,$A$234)</f>
        <v>0</v>
      </c>
      <c r="AL233" s="24">
        <f t="shared" ref="AL233:AO233" si="98">SUMIFS(AL$3:AL$220,$C$3:$C$220,$B227,$A$3:$A$220,$A$234)</f>
        <v>0</v>
      </c>
      <c r="AM233" s="24">
        <f t="shared" si="98"/>
        <v>0</v>
      </c>
      <c r="AN233" s="24">
        <f t="shared" si="98"/>
        <v>0</v>
      </c>
      <c r="AO233" s="24">
        <f t="shared" si="98"/>
        <v>0</v>
      </c>
      <c r="AP233" s="24">
        <f>SUMIFS(AP$3:AP$220,$C$3:$C$220,$B227,$A$3:$A$220,$A$234)</f>
        <v>0</v>
      </c>
      <c r="AQ233" s="24">
        <f t="shared" ref="AQ233:AT233" si="99">SUMIFS(AQ$3:AQ$220,$C$3:$C$220,$B227,$A$3:$A$220,$A$234)</f>
        <v>0</v>
      </c>
      <c r="AR233" s="24">
        <f t="shared" si="99"/>
        <v>0</v>
      </c>
      <c r="AS233" s="24">
        <f t="shared" si="99"/>
        <v>0</v>
      </c>
      <c r="AT233" s="24">
        <f t="shared" si="99"/>
        <v>0</v>
      </c>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4"/>
      <c r="CY233" s="24"/>
      <c r="CZ233" s="24"/>
      <c r="DA233" s="24"/>
      <c r="DB233" s="24"/>
      <c r="DH233" s="24">
        <f>SUMIFS(DH$3:DH$220,$C$3:$C$220,$B227,$A$3:$A$220,$A$234)</f>
        <v>0</v>
      </c>
      <c r="DI233" s="24">
        <f t="shared" ref="DI233:DL233" si="100">SUMIFS(DI$3:DI$220,$C$3:$C$220,$B227,$A$3:$A$220,$A$234)</f>
        <v>0</v>
      </c>
      <c r="DJ233" s="24">
        <f t="shared" si="100"/>
        <v>0</v>
      </c>
      <c r="DK233" s="24">
        <f t="shared" si="100"/>
        <v>0</v>
      </c>
      <c r="DL233" s="24">
        <f t="shared" si="100"/>
        <v>0</v>
      </c>
      <c r="DM233" s="24">
        <f>SUMIFS(DM$3:DM$220,$C$3:$C$220,$B227,$A$3:$A$220,$A$234)</f>
        <v>0</v>
      </c>
      <c r="DN233" s="24">
        <f t="shared" ref="DN233:DQ233" si="101">SUMIFS(DN$3:DN$220,$C$3:$C$220,$B227,$A$3:$A$220,$A$234)</f>
        <v>0</v>
      </c>
      <c r="DO233" s="24">
        <f t="shared" si="101"/>
        <v>0</v>
      </c>
      <c r="DP233" s="24">
        <f t="shared" si="101"/>
        <v>0</v>
      </c>
      <c r="DQ233" s="24">
        <f t="shared" si="101"/>
        <v>0</v>
      </c>
      <c r="DR233" s="24">
        <f t="shared" ref="DR233" si="102">SUMIFS(DR$3:DR$220,$C$3:$C$220,$B227,$A$3:$A$220,$A$234)</f>
        <v>0</v>
      </c>
      <c r="DS233" s="24">
        <f>SUMIFS(DS$3:DS$220,$C$3:$C$220,$B227,$A$3:$A$220,$A$234)</f>
        <v>0</v>
      </c>
      <c r="DT233" s="24">
        <f t="shared" ref="DT233:DW233" si="103">SUMIFS(DT$3:DT$220,$C$3:$C$220,$B227,$A$3:$A$220,$A$234)</f>
        <v>0</v>
      </c>
      <c r="DU233" s="24">
        <f t="shared" si="103"/>
        <v>0</v>
      </c>
      <c r="DV233" s="24">
        <f t="shared" si="103"/>
        <v>0</v>
      </c>
      <c r="DW233" s="24">
        <f t="shared" si="103"/>
        <v>0</v>
      </c>
      <c r="DX233" s="24">
        <f>SUMIFS(DX$3:DX$220,$C$3:$C$220,$B227,$A$3:$A$220,$A$234)</f>
        <v>0</v>
      </c>
      <c r="DY233" s="24">
        <f t="shared" ref="DY233:EB233" si="104">SUMIFS(DY$3:DY$220,$C$3:$C$220,$B227,$A$3:$A$220,$A$234)</f>
        <v>0</v>
      </c>
      <c r="DZ233" s="24">
        <f t="shared" si="104"/>
        <v>0</v>
      </c>
      <c r="EA233" s="24">
        <f t="shared" si="104"/>
        <v>0</v>
      </c>
      <c r="EB233" s="24">
        <f t="shared" si="104"/>
        <v>0</v>
      </c>
      <c r="EC233" s="24">
        <f t="shared" ref="EC233:EU233" si="105">SUMIFS(EC$3:EC$220,$C$3:$C$220,$B227,$A$3:$A$220,$A$234)</f>
        <v>0</v>
      </c>
      <c r="ED233" s="24">
        <f t="shared" si="105"/>
        <v>0</v>
      </c>
      <c r="EE233" s="24">
        <f t="shared" si="105"/>
        <v>0</v>
      </c>
      <c r="EF233" s="24">
        <f t="shared" si="105"/>
        <v>0</v>
      </c>
      <c r="EG233" s="24">
        <f t="shared" si="105"/>
        <v>0</v>
      </c>
      <c r="EH233" s="24">
        <f t="shared" si="105"/>
        <v>0</v>
      </c>
      <c r="EI233" s="24">
        <f t="shared" si="105"/>
        <v>0</v>
      </c>
      <c r="EJ233" s="24">
        <f t="shared" si="105"/>
        <v>0</v>
      </c>
      <c r="EK233" s="24">
        <f t="shared" si="105"/>
        <v>0</v>
      </c>
      <c r="EL233" s="24">
        <f t="shared" si="105"/>
        <v>0</v>
      </c>
      <c r="EM233" s="24">
        <f t="shared" si="105"/>
        <v>0</v>
      </c>
      <c r="EN233" s="24">
        <f t="shared" si="105"/>
        <v>0</v>
      </c>
      <c r="EO233" s="24">
        <f t="shared" si="105"/>
        <v>0</v>
      </c>
      <c r="EP233" s="24">
        <f t="shared" si="105"/>
        <v>0</v>
      </c>
      <c r="EQ233" s="24">
        <f t="shared" si="105"/>
        <v>0</v>
      </c>
      <c r="ER233" s="24">
        <f t="shared" si="105"/>
        <v>0</v>
      </c>
      <c r="ES233" s="24">
        <f t="shared" si="105"/>
        <v>0</v>
      </c>
      <c r="ET233" s="24">
        <f t="shared" si="105"/>
        <v>0</v>
      </c>
      <c r="EU233" s="24">
        <f t="shared" si="105"/>
        <v>0</v>
      </c>
      <c r="FI233" s="28"/>
      <c r="FJ233" s="28"/>
      <c r="FK233" s="28"/>
      <c r="FL233" s="28"/>
      <c r="FM233" s="28"/>
      <c r="FR233" s="24">
        <f t="shared" ref="FR233:FV233" si="106">SUMIFS(FR$3:FR$220,$C$3:$C$220,$B227,$A$3:$A$220,$A$234)</f>
        <v>0</v>
      </c>
      <c r="FS233" s="24">
        <f t="shared" si="106"/>
        <v>0</v>
      </c>
      <c r="FT233" s="24">
        <f t="shared" si="106"/>
        <v>0</v>
      </c>
      <c r="FU233" s="24">
        <f t="shared" si="106"/>
        <v>0</v>
      </c>
      <c r="FV233" s="24">
        <f t="shared" si="106"/>
        <v>0</v>
      </c>
    </row>
    <row r="234" spans="1:178" x14ac:dyDescent="0.35">
      <c r="A234" t="s">
        <v>532</v>
      </c>
      <c r="B234" s="22">
        <f>COUNTIF($A$3:$A$220,"Y")</f>
        <v>0</v>
      </c>
      <c r="E234" s="95" t="s">
        <v>546</v>
      </c>
      <c r="F234" s="13" t="s">
        <v>181</v>
      </c>
      <c r="G234" s="24">
        <f t="shared" ref="G234:K234" si="107">SUMIFS(G$3:G$220,$C$3:$C$220,$B228,$A$3:$A$220,$A$234)</f>
        <v>0</v>
      </c>
      <c r="H234" s="24">
        <f t="shared" si="107"/>
        <v>0</v>
      </c>
      <c r="I234" s="24">
        <f t="shared" si="107"/>
        <v>0</v>
      </c>
      <c r="J234" s="24">
        <f t="shared" si="107"/>
        <v>0</v>
      </c>
      <c r="K234" s="24">
        <f t="shared" si="107"/>
        <v>0</v>
      </c>
      <c r="L234" s="24">
        <f t="shared" ref="L234:U234" si="108">SUMIFS(L$3:L$220,$C$3:$C$220,$B228,$A$3:$A$220,$A$234)</f>
        <v>0</v>
      </c>
      <c r="M234" s="24">
        <f t="shared" si="108"/>
        <v>0</v>
      </c>
      <c r="N234" s="24">
        <f t="shared" si="108"/>
        <v>0</v>
      </c>
      <c r="O234" s="24">
        <f t="shared" si="108"/>
        <v>0</v>
      </c>
      <c r="P234" s="24">
        <f t="shared" si="108"/>
        <v>0</v>
      </c>
      <c r="Q234" s="24">
        <f t="shared" si="108"/>
        <v>0</v>
      </c>
      <c r="R234" s="24">
        <f t="shared" si="108"/>
        <v>0</v>
      </c>
      <c r="S234" s="24">
        <f t="shared" si="108"/>
        <v>0</v>
      </c>
      <c r="T234" s="24">
        <f t="shared" si="108"/>
        <v>0</v>
      </c>
      <c r="U234" s="24">
        <f t="shared" si="108"/>
        <v>0</v>
      </c>
      <c r="V234" s="28" t="e">
        <f t="shared" ref="V234:AJ234" si="109">AVERAGEIFS(V$3:V$220,$C$3:$C$220,$B228,$A$3:$A$220,$A$234)</f>
        <v>#DIV/0!</v>
      </c>
      <c r="W234" s="28" t="e">
        <f t="shared" si="109"/>
        <v>#DIV/0!</v>
      </c>
      <c r="X234" s="28" t="e">
        <f t="shared" si="109"/>
        <v>#DIV/0!</v>
      </c>
      <c r="Y234" s="28" t="e">
        <f t="shared" si="109"/>
        <v>#DIV/0!</v>
      </c>
      <c r="Z234" s="28" t="e">
        <f t="shared" si="109"/>
        <v>#DIV/0!</v>
      </c>
      <c r="AA234" s="28" t="e">
        <f t="shared" si="109"/>
        <v>#DIV/0!</v>
      </c>
      <c r="AB234" s="28" t="e">
        <f t="shared" si="109"/>
        <v>#DIV/0!</v>
      </c>
      <c r="AC234" s="28" t="e">
        <f t="shared" si="109"/>
        <v>#DIV/0!</v>
      </c>
      <c r="AD234" s="28" t="e">
        <f t="shared" si="109"/>
        <v>#DIV/0!</v>
      </c>
      <c r="AE234" s="28" t="e">
        <f t="shared" si="109"/>
        <v>#DIV/0!</v>
      </c>
      <c r="AF234" s="28" t="e">
        <f t="shared" si="109"/>
        <v>#DIV/0!</v>
      </c>
      <c r="AG234" s="28" t="e">
        <f t="shared" si="109"/>
        <v>#DIV/0!</v>
      </c>
      <c r="AH234" s="28" t="e">
        <f t="shared" si="109"/>
        <v>#DIV/0!</v>
      </c>
      <c r="AI234" s="28" t="e">
        <f t="shared" si="109"/>
        <v>#DIV/0!</v>
      </c>
      <c r="AJ234" s="28" t="e">
        <f t="shared" si="109"/>
        <v>#DIV/0!</v>
      </c>
      <c r="AK234" s="24">
        <f t="shared" ref="AK234:AT234" si="110">SUMIFS(AK$3:AK$220,$C$3:$C$220,$B228,$A$3:$A$220,$A$234)</f>
        <v>0</v>
      </c>
      <c r="AL234" s="24">
        <f t="shared" si="110"/>
        <v>0</v>
      </c>
      <c r="AM234" s="24">
        <f t="shared" si="110"/>
        <v>0</v>
      </c>
      <c r="AN234" s="24">
        <f t="shared" si="110"/>
        <v>0</v>
      </c>
      <c r="AO234" s="24">
        <f t="shared" si="110"/>
        <v>0</v>
      </c>
      <c r="AP234" s="24">
        <f t="shared" si="110"/>
        <v>0</v>
      </c>
      <c r="AQ234" s="24">
        <f t="shared" si="110"/>
        <v>0</v>
      </c>
      <c r="AR234" s="24">
        <f t="shared" si="110"/>
        <v>0</v>
      </c>
      <c r="AS234" s="24">
        <f t="shared" si="110"/>
        <v>0</v>
      </c>
      <c r="AT234" s="24">
        <f t="shared" si="110"/>
        <v>0</v>
      </c>
      <c r="AZ234" s="28" t="e">
        <f t="shared" ref="AZ234:BD234" si="111">AVERAGEIFS(AZ$3:AZ$220,$C$3:$C$220,$B228,$A$3:$A$220,$A$234)</f>
        <v>#DIV/0!</v>
      </c>
      <c r="BA234" s="28" t="e">
        <f t="shared" si="111"/>
        <v>#DIV/0!</v>
      </c>
      <c r="BB234" s="28" t="e">
        <f t="shared" si="111"/>
        <v>#DIV/0!</v>
      </c>
      <c r="BC234" s="28" t="e">
        <f t="shared" si="111"/>
        <v>#DIV/0!</v>
      </c>
      <c r="BD234" s="28" t="e">
        <f t="shared" si="111"/>
        <v>#DIV/0!</v>
      </c>
      <c r="BE234" s="81" t="e">
        <f t="shared" ref="BE234:BI236" si="112">AVERAGEIFS(BE$3:BE$220,$C$3:$C$220,$B228,$A$3:$A$220,$A$234)</f>
        <v>#DIV/0!</v>
      </c>
      <c r="BF234" s="81" t="e">
        <f t="shared" si="112"/>
        <v>#DIV/0!</v>
      </c>
      <c r="BG234" s="81" t="e">
        <f t="shared" si="112"/>
        <v>#DIV/0!</v>
      </c>
      <c r="BH234" s="81" t="e">
        <f t="shared" si="112"/>
        <v>#DIV/0!</v>
      </c>
      <c r="BI234" s="81" t="e">
        <f t="shared" si="112"/>
        <v>#DIV/0!</v>
      </c>
      <c r="BJ234" s="28" t="e">
        <f t="shared" ref="BJ234:BS234" si="113">AVERAGEIFS(BJ$3:BJ$220,$C$3:$C$220,$B228,$A$3:$A$220,$A$234)</f>
        <v>#DIV/0!</v>
      </c>
      <c r="BK234" s="28" t="e">
        <f t="shared" si="113"/>
        <v>#DIV/0!</v>
      </c>
      <c r="BL234" s="28" t="e">
        <f t="shared" si="113"/>
        <v>#DIV/0!</v>
      </c>
      <c r="BM234" s="28" t="e">
        <f t="shared" si="113"/>
        <v>#DIV/0!</v>
      </c>
      <c r="BN234" s="28" t="e">
        <f t="shared" si="113"/>
        <v>#DIV/0!</v>
      </c>
      <c r="BO234" s="28" t="e">
        <f t="shared" si="113"/>
        <v>#DIV/0!</v>
      </c>
      <c r="BP234" s="28" t="e">
        <f t="shared" si="113"/>
        <v>#DIV/0!</v>
      </c>
      <c r="BQ234" s="28" t="e">
        <f t="shared" si="113"/>
        <v>#DIV/0!</v>
      </c>
      <c r="BR234" s="28" t="e">
        <f t="shared" si="113"/>
        <v>#DIV/0!</v>
      </c>
      <c r="BS234" s="28" t="e">
        <f t="shared" si="113"/>
        <v>#DIV/0!</v>
      </c>
      <c r="BT234" s="28" t="e">
        <f t="shared" ref="BT234:CW234" si="114">AVERAGEIFS(BT$3:BT$220,$C$3:$C$220,$B228,$A$3:$A$220,$A$234)</f>
        <v>#DIV/0!</v>
      </c>
      <c r="BU234" s="28" t="e">
        <f t="shared" si="114"/>
        <v>#DIV/0!</v>
      </c>
      <c r="BV234" s="28" t="e">
        <f t="shared" si="114"/>
        <v>#DIV/0!</v>
      </c>
      <c r="BW234" s="28" t="e">
        <f t="shared" si="114"/>
        <v>#DIV/0!</v>
      </c>
      <c r="BX234" s="28" t="e">
        <f t="shared" si="114"/>
        <v>#DIV/0!</v>
      </c>
      <c r="BY234" s="28" t="e">
        <f t="shared" si="114"/>
        <v>#DIV/0!</v>
      </c>
      <c r="BZ234" s="28" t="e">
        <f t="shared" si="114"/>
        <v>#DIV/0!</v>
      </c>
      <c r="CA234" s="28" t="e">
        <f t="shared" si="114"/>
        <v>#DIV/0!</v>
      </c>
      <c r="CB234" s="28" t="e">
        <f t="shared" si="114"/>
        <v>#DIV/0!</v>
      </c>
      <c r="CC234" s="28" t="e">
        <f t="shared" si="114"/>
        <v>#DIV/0!</v>
      </c>
      <c r="CD234" s="28" t="e">
        <f t="shared" si="114"/>
        <v>#DIV/0!</v>
      </c>
      <c r="CE234" s="28" t="e">
        <f t="shared" si="114"/>
        <v>#DIV/0!</v>
      </c>
      <c r="CF234" s="28" t="e">
        <f t="shared" si="114"/>
        <v>#DIV/0!</v>
      </c>
      <c r="CG234" s="28" t="e">
        <f t="shared" si="114"/>
        <v>#DIV/0!</v>
      </c>
      <c r="CH234" s="28" t="e">
        <f t="shared" si="114"/>
        <v>#DIV/0!</v>
      </c>
      <c r="CI234" s="28" t="e">
        <f t="shared" si="114"/>
        <v>#DIV/0!</v>
      </c>
      <c r="CJ234" s="28" t="e">
        <f t="shared" si="114"/>
        <v>#DIV/0!</v>
      </c>
      <c r="CK234" s="28" t="e">
        <f t="shared" si="114"/>
        <v>#DIV/0!</v>
      </c>
      <c r="CL234" s="28" t="e">
        <f t="shared" si="114"/>
        <v>#DIV/0!</v>
      </c>
      <c r="CM234" s="28" t="e">
        <f t="shared" si="114"/>
        <v>#DIV/0!</v>
      </c>
      <c r="CN234" s="28" t="e">
        <f t="shared" si="114"/>
        <v>#DIV/0!</v>
      </c>
      <c r="CO234" s="28" t="e">
        <f t="shared" si="114"/>
        <v>#DIV/0!</v>
      </c>
      <c r="CP234" s="28" t="e">
        <f t="shared" si="114"/>
        <v>#DIV/0!</v>
      </c>
      <c r="CQ234" s="28" t="e">
        <f t="shared" si="114"/>
        <v>#DIV/0!</v>
      </c>
      <c r="CR234" s="28" t="e">
        <f t="shared" si="114"/>
        <v>#DIV/0!</v>
      </c>
      <c r="CS234" s="28" t="e">
        <f t="shared" si="114"/>
        <v>#DIV/0!</v>
      </c>
      <c r="CT234" s="28" t="e">
        <f t="shared" si="114"/>
        <v>#DIV/0!</v>
      </c>
      <c r="CU234" s="28" t="e">
        <f t="shared" si="114"/>
        <v>#DIV/0!</v>
      </c>
      <c r="CV234" s="28" t="e">
        <f t="shared" si="114"/>
        <v>#DIV/0!</v>
      </c>
      <c r="CW234" s="28" t="e">
        <f t="shared" si="114"/>
        <v>#DIV/0!</v>
      </c>
      <c r="CX234" s="24"/>
      <c r="CY234" s="24"/>
      <c r="CZ234" s="24"/>
      <c r="DA234" s="24"/>
      <c r="DB234" s="24"/>
      <c r="DH234" s="24">
        <f t="shared" ref="DH234:DQ234" si="115">SUMIFS(DH$3:DH$220,$C$3:$C$220,$B228,$A$3:$A$220,$A$234)</f>
        <v>0</v>
      </c>
      <c r="DI234" s="24">
        <f t="shared" si="115"/>
        <v>0</v>
      </c>
      <c r="DJ234" s="24">
        <f t="shared" si="115"/>
        <v>0</v>
      </c>
      <c r="DK234" s="24">
        <f t="shared" si="115"/>
        <v>0</v>
      </c>
      <c r="DL234" s="24">
        <f t="shared" si="115"/>
        <v>0</v>
      </c>
      <c r="DM234" s="24">
        <f t="shared" si="115"/>
        <v>0</v>
      </c>
      <c r="DN234" s="24">
        <f t="shared" si="115"/>
        <v>0</v>
      </c>
      <c r="DO234" s="24">
        <f t="shared" si="115"/>
        <v>0</v>
      </c>
      <c r="DP234" s="24">
        <f t="shared" si="115"/>
        <v>0</v>
      </c>
      <c r="DQ234" s="24">
        <f t="shared" si="115"/>
        <v>0</v>
      </c>
      <c r="DR234" s="24">
        <f t="shared" ref="DR234:EB234" si="116">SUMIFS(DR$3:DR$220,$C$3:$C$220,$B228,$A$3:$A$220,$A$234)</f>
        <v>0</v>
      </c>
      <c r="DS234" s="24">
        <f t="shared" si="116"/>
        <v>0</v>
      </c>
      <c r="DT234" s="24">
        <f t="shared" si="116"/>
        <v>0</v>
      </c>
      <c r="DU234" s="24">
        <f t="shared" si="116"/>
        <v>0</v>
      </c>
      <c r="DV234" s="24">
        <f t="shared" si="116"/>
        <v>0</v>
      </c>
      <c r="DW234" s="24">
        <f t="shared" si="116"/>
        <v>0</v>
      </c>
      <c r="DX234" s="24">
        <f t="shared" si="116"/>
        <v>0</v>
      </c>
      <c r="DY234" s="24">
        <f t="shared" si="116"/>
        <v>0</v>
      </c>
      <c r="DZ234" s="24">
        <f t="shared" si="116"/>
        <v>0</v>
      </c>
      <c r="EA234" s="24">
        <f t="shared" si="116"/>
        <v>0</v>
      </c>
      <c r="EB234" s="24">
        <f t="shared" si="116"/>
        <v>0</v>
      </c>
      <c r="EC234" s="24">
        <f t="shared" ref="EC234:EU234" si="117">SUMIFS(EC$3:EC$220,$C$3:$C$220,$B228,$A$3:$A$220,$A$234)</f>
        <v>0</v>
      </c>
      <c r="ED234" s="24">
        <f t="shared" si="117"/>
        <v>0</v>
      </c>
      <c r="EE234" s="24">
        <f t="shared" si="117"/>
        <v>0</v>
      </c>
      <c r="EF234" s="24">
        <f t="shared" si="117"/>
        <v>0</v>
      </c>
      <c r="EG234" s="24">
        <f t="shared" si="117"/>
        <v>0</v>
      </c>
      <c r="EH234" s="24">
        <f t="shared" si="117"/>
        <v>0</v>
      </c>
      <c r="EI234" s="24">
        <f t="shared" si="117"/>
        <v>0</v>
      </c>
      <c r="EJ234" s="24">
        <f t="shared" si="117"/>
        <v>0</v>
      </c>
      <c r="EK234" s="24">
        <f t="shared" si="117"/>
        <v>0</v>
      </c>
      <c r="EL234" s="24">
        <f t="shared" si="117"/>
        <v>0</v>
      </c>
      <c r="EM234" s="24">
        <f t="shared" si="117"/>
        <v>0</v>
      </c>
      <c r="EN234" s="24">
        <f t="shared" si="117"/>
        <v>0</v>
      </c>
      <c r="EO234" s="24">
        <f t="shared" si="117"/>
        <v>0</v>
      </c>
      <c r="EP234" s="24">
        <f t="shared" si="117"/>
        <v>0</v>
      </c>
      <c r="EQ234" s="24">
        <f t="shared" si="117"/>
        <v>0</v>
      </c>
      <c r="ER234" s="24">
        <f t="shared" si="117"/>
        <v>0</v>
      </c>
      <c r="ES234" s="24">
        <f t="shared" si="117"/>
        <v>0</v>
      </c>
      <c r="ET234" s="24">
        <f t="shared" si="117"/>
        <v>0</v>
      </c>
      <c r="EU234" s="24">
        <f t="shared" si="117"/>
        <v>0</v>
      </c>
      <c r="FI234" s="28" t="e">
        <f t="shared" ref="FI234:FM234" si="118">AVERAGEIFS(FI$3:FI$220,$C$3:$C$220,$B228,$A$3:$A$220,$A$234)</f>
        <v>#DIV/0!</v>
      </c>
      <c r="FJ234" s="28" t="e">
        <f t="shared" si="118"/>
        <v>#DIV/0!</v>
      </c>
      <c r="FK234" s="28" t="e">
        <f t="shared" si="118"/>
        <v>#DIV/0!</v>
      </c>
      <c r="FL234" s="28" t="e">
        <f t="shared" si="118"/>
        <v>#DIV/0!</v>
      </c>
      <c r="FM234" s="28" t="e">
        <f t="shared" si="118"/>
        <v>#DIV/0!</v>
      </c>
      <c r="FR234" s="24">
        <f t="shared" ref="FR234:FV234" si="119">SUMIFS(FR$3:FR$220,$C$3:$C$220,$B228,$A$3:$A$220,$A$234)</f>
        <v>0</v>
      </c>
      <c r="FS234" s="24">
        <f t="shared" si="119"/>
        <v>0</v>
      </c>
      <c r="FT234" s="24">
        <f t="shared" si="119"/>
        <v>0</v>
      </c>
      <c r="FU234" s="24">
        <f t="shared" si="119"/>
        <v>0</v>
      </c>
      <c r="FV234" s="24">
        <f t="shared" si="119"/>
        <v>0</v>
      </c>
    </row>
    <row r="235" spans="1:178" x14ac:dyDescent="0.35">
      <c r="A235" t="s">
        <v>533</v>
      </c>
      <c r="B235" s="22">
        <f>COUNTIF($A$3:$A$220,"N")</f>
        <v>81</v>
      </c>
      <c r="E235" s="95" t="s">
        <v>546</v>
      </c>
      <c r="F235" s="13" t="s">
        <v>234</v>
      </c>
      <c r="G235" s="24">
        <f t="shared" ref="G235:K235" si="120">SUMIFS(G$3:G$220,$C$3:$C$220,$B229,$A$3:$A$220,$A$234)</f>
        <v>0</v>
      </c>
      <c r="H235" s="24">
        <f t="shared" si="120"/>
        <v>0</v>
      </c>
      <c r="I235" s="24">
        <f t="shared" si="120"/>
        <v>0</v>
      </c>
      <c r="J235" s="24">
        <f t="shared" si="120"/>
        <v>0</v>
      </c>
      <c r="K235" s="24">
        <f t="shared" si="120"/>
        <v>0</v>
      </c>
      <c r="L235" s="24">
        <f t="shared" ref="L235:U235" si="121">SUMIFS(L$3:L$220,$C$3:$C$220,$B229,$A$3:$A$220,$A$234)</f>
        <v>0</v>
      </c>
      <c r="M235" s="24">
        <f t="shared" si="121"/>
        <v>0</v>
      </c>
      <c r="N235" s="24">
        <f t="shared" si="121"/>
        <v>0</v>
      </c>
      <c r="O235" s="24">
        <f t="shared" si="121"/>
        <v>0</v>
      </c>
      <c r="P235" s="24">
        <f t="shared" si="121"/>
        <v>0</v>
      </c>
      <c r="Q235" s="24">
        <f t="shared" si="121"/>
        <v>0</v>
      </c>
      <c r="R235" s="24">
        <f t="shared" si="121"/>
        <v>0</v>
      </c>
      <c r="S235" s="24">
        <f t="shared" si="121"/>
        <v>0</v>
      </c>
      <c r="T235" s="24">
        <f t="shared" si="121"/>
        <v>0</v>
      </c>
      <c r="U235" s="24">
        <f t="shared" si="121"/>
        <v>0</v>
      </c>
      <c r="V235" s="28" t="e">
        <f t="shared" ref="V235:AJ235" si="122">AVERAGEIFS(V$3:V$220,$C$3:$C$220,$B229,$A$3:$A$220,$A$234)</f>
        <v>#DIV/0!</v>
      </c>
      <c r="W235" s="28" t="e">
        <f t="shared" si="122"/>
        <v>#DIV/0!</v>
      </c>
      <c r="X235" s="28" t="e">
        <f t="shared" si="122"/>
        <v>#DIV/0!</v>
      </c>
      <c r="Y235" s="28" t="e">
        <f t="shared" si="122"/>
        <v>#DIV/0!</v>
      </c>
      <c r="Z235" s="28" t="e">
        <f t="shared" si="122"/>
        <v>#DIV/0!</v>
      </c>
      <c r="AA235" s="28" t="e">
        <f t="shared" si="122"/>
        <v>#DIV/0!</v>
      </c>
      <c r="AB235" s="28" t="e">
        <f t="shared" si="122"/>
        <v>#DIV/0!</v>
      </c>
      <c r="AC235" s="28" t="e">
        <f t="shared" si="122"/>
        <v>#DIV/0!</v>
      </c>
      <c r="AD235" s="28" t="e">
        <f t="shared" si="122"/>
        <v>#DIV/0!</v>
      </c>
      <c r="AE235" s="28" t="e">
        <f t="shared" si="122"/>
        <v>#DIV/0!</v>
      </c>
      <c r="AF235" s="28" t="e">
        <f t="shared" si="122"/>
        <v>#DIV/0!</v>
      </c>
      <c r="AG235" s="28" t="e">
        <f t="shared" si="122"/>
        <v>#DIV/0!</v>
      </c>
      <c r="AH235" s="28" t="e">
        <f t="shared" si="122"/>
        <v>#DIV/0!</v>
      </c>
      <c r="AI235" s="28" t="e">
        <f t="shared" si="122"/>
        <v>#DIV/0!</v>
      </c>
      <c r="AJ235" s="28" t="e">
        <f t="shared" si="122"/>
        <v>#DIV/0!</v>
      </c>
      <c r="AK235" s="24">
        <f t="shared" ref="AK235:AT235" si="123">SUMIFS(AK$3:AK$220,$C$3:$C$220,$B229,$A$3:$A$220,$A$234)</f>
        <v>0</v>
      </c>
      <c r="AL235" s="24">
        <f t="shared" si="123"/>
        <v>0</v>
      </c>
      <c r="AM235" s="24">
        <f t="shared" si="123"/>
        <v>0</v>
      </c>
      <c r="AN235" s="24">
        <f t="shared" si="123"/>
        <v>0</v>
      </c>
      <c r="AO235" s="24">
        <f t="shared" si="123"/>
        <v>0</v>
      </c>
      <c r="AP235" s="24">
        <f t="shared" si="123"/>
        <v>0</v>
      </c>
      <c r="AQ235" s="24">
        <f t="shared" si="123"/>
        <v>0</v>
      </c>
      <c r="AR235" s="24">
        <f t="shared" si="123"/>
        <v>0</v>
      </c>
      <c r="AS235" s="24">
        <f t="shared" si="123"/>
        <v>0</v>
      </c>
      <c r="AT235" s="24">
        <f t="shared" si="123"/>
        <v>0</v>
      </c>
      <c r="AZ235" s="28" t="e">
        <f t="shared" ref="AZ235:BD235" si="124">AVERAGEIFS(AZ$3:AZ$220,$C$3:$C$220,$B229,$A$3:$A$220,$A$234)</f>
        <v>#DIV/0!</v>
      </c>
      <c r="BA235" s="28" t="e">
        <f t="shared" si="124"/>
        <v>#DIV/0!</v>
      </c>
      <c r="BB235" s="28" t="e">
        <f t="shared" si="124"/>
        <v>#DIV/0!</v>
      </c>
      <c r="BC235" s="28" t="e">
        <f t="shared" si="124"/>
        <v>#DIV/0!</v>
      </c>
      <c r="BD235" s="28" t="e">
        <f t="shared" si="124"/>
        <v>#DIV/0!</v>
      </c>
      <c r="BE235" s="81" t="e">
        <f t="shared" si="112"/>
        <v>#DIV/0!</v>
      </c>
      <c r="BF235" s="81" t="e">
        <f t="shared" si="112"/>
        <v>#DIV/0!</v>
      </c>
      <c r="BG235" s="81" t="e">
        <f t="shared" si="112"/>
        <v>#DIV/0!</v>
      </c>
      <c r="BH235" s="81" t="e">
        <f t="shared" si="112"/>
        <v>#DIV/0!</v>
      </c>
      <c r="BI235" s="81" t="e">
        <f t="shared" si="112"/>
        <v>#DIV/0!</v>
      </c>
      <c r="BJ235" s="28" t="e">
        <f t="shared" ref="BJ235:BS235" si="125">AVERAGEIFS(BJ$3:BJ$220,$C$3:$C$220,$B229,$A$3:$A$220,$A$234)</f>
        <v>#DIV/0!</v>
      </c>
      <c r="BK235" s="28" t="e">
        <f t="shared" si="125"/>
        <v>#DIV/0!</v>
      </c>
      <c r="BL235" s="28" t="e">
        <f t="shared" si="125"/>
        <v>#DIV/0!</v>
      </c>
      <c r="BM235" s="28" t="e">
        <f t="shared" si="125"/>
        <v>#DIV/0!</v>
      </c>
      <c r="BN235" s="28" t="e">
        <f t="shared" si="125"/>
        <v>#DIV/0!</v>
      </c>
      <c r="BO235" s="28" t="e">
        <f t="shared" si="125"/>
        <v>#DIV/0!</v>
      </c>
      <c r="BP235" s="28" t="e">
        <f t="shared" si="125"/>
        <v>#DIV/0!</v>
      </c>
      <c r="BQ235" s="28" t="e">
        <f t="shared" si="125"/>
        <v>#DIV/0!</v>
      </c>
      <c r="BR235" s="28" t="e">
        <f t="shared" si="125"/>
        <v>#DIV/0!</v>
      </c>
      <c r="BS235" s="28" t="e">
        <f t="shared" si="125"/>
        <v>#DIV/0!</v>
      </c>
      <c r="BT235" s="28" t="e">
        <f t="shared" ref="BT235:CW235" si="126">AVERAGEIFS(BT$3:BT$220,$C$3:$C$220,$B229,$A$3:$A$220,$A$234)</f>
        <v>#DIV/0!</v>
      </c>
      <c r="BU235" s="28" t="e">
        <f t="shared" si="126"/>
        <v>#DIV/0!</v>
      </c>
      <c r="BV235" s="28" t="e">
        <f t="shared" si="126"/>
        <v>#DIV/0!</v>
      </c>
      <c r="BW235" s="28" t="e">
        <f t="shared" si="126"/>
        <v>#DIV/0!</v>
      </c>
      <c r="BX235" s="28" t="e">
        <f t="shared" si="126"/>
        <v>#DIV/0!</v>
      </c>
      <c r="BY235" s="28" t="e">
        <f t="shared" si="126"/>
        <v>#DIV/0!</v>
      </c>
      <c r="BZ235" s="28" t="e">
        <f t="shared" si="126"/>
        <v>#DIV/0!</v>
      </c>
      <c r="CA235" s="28" t="e">
        <f t="shared" si="126"/>
        <v>#DIV/0!</v>
      </c>
      <c r="CB235" s="28" t="e">
        <f t="shared" si="126"/>
        <v>#DIV/0!</v>
      </c>
      <c r="CC235" s="28" t="e">
        <f t="shared" si="126"/>
        <v>#DIV/0!</v>
      </c>
      <c r="CD235" s="28" t="e">
        <f t="shared" si="126"/>
        <v>#DIV/0!</v>
      </c>
      <c r="CE235" s="28" t="e">
        <f t="shared" si="126"/>
        <v>#DIV/0!</v>
      </c>
      <c r="CF235" s="28" t="e">
        <f t="shared" si="126"/>
        <v>#DIV/0!</v>
      </c>
      <c r="CG235" s="28" t="e">
        <f t="shared" si="126"/>
        <v>#DIV/0!</v>
      </c>
      <c r="CH235" s="28" t="e">
        <f t="shared" si="126"/>
        <v>#DIV/0!</v>
      </c>
      <c r="CI235" s="28" t="e">
        <f t="shared" si="126"/>
        <v>#DIV/0!</v>
      </c>
      <c r="CJ235" s="28" t="e">
        <f t="shared" si="126"/>
        <v>#DIV/0!</v>
      </c>
      <c r="CK235" s="28" t="e">
        <f t="shared" si="126"/>
        <v>#DIV/0!</v>
      </c>
      <c r="CL235" s="28" t="e">
        <f t="shared" si="126"/>
        <v>#DIV/0!</v>
      </c>
      <c r="CM235" s="28" t="e">
        <f t="shared" si="126"/>
        <v>#DIV/0!</v>
      </c>
      <c r="CN235" s="28" t="e">
        <f t="shared" si="126"/>
        <v>#DIV/0!</v>
      </c>
      <c r="CO235" s="28" t="e">
        <f t="shared" si="126"/>
        <v>#DIV/0!</v>
      </c>
      <c r="CP235" s="28" t="e">
        <f t="shared" si="126"/>
        <v>#DIV/0!</v>
      </c>
      <c r="CQ235" s="28" t="e">
        <f t="shared" si="126"/>
        <v>#DIV/0!</v>
      </c>
      <c r="CR235" s="28" t="e">
        <f t="shared" si="126"/>
        <v>#DIV/0!</v>
      </c>
      <c r="CS235" s="28" t="e">
        <f t="shared" si="126"/>
        <v>#DIV/0!</v>
      </c>
      <c r="CT235" s="28" t="e">
        <f t="shared" si="126"/>
        <v>#DIV/0!</v>
      </c>
      <c r="CU235" s="28" t="e">
        <f t="shared" si="126"/>
        <v>#DIV/0!</v>
      </c>
      <c r="CV235" s="28" t="e">
        <f t="shared" si="126"/>
        <v>#DIV/0!</v>
      </c>
      <c r="CW235" s="28" t="e">
        <f t="shared" si="126"/>
        <v>#DIV/0!</v>
      </c>
      <c r="CX235" s="24"/>
      <c r="CY235" s="24"/>
      <c r="CZ235" s="24"/>
      <c r="DA235" s="24"/>
      <c r="DB235" s="24"/>
      <c r="DH235" s="24">
        <f t="shared" ref="DH235:DQ235" si="127">SUMIFS(DH$3:DH$220,$C$3:$C$220,$B229,$A$3:$A$220,$A$234)</f>
        <v>0</v>
      </c>
      <c r="DI235" s="24">
        <f t="shared" si="127"/>
        <v>0</v>
      </c>
      <c r="DJ235" s="24">
        <f t="shared" si="127"/>
        <v>0</v>
      </c>
      <c r="DK235" s="24">
        <f t="shared" si="127"/>
        <v>0</v>
      </c>
      <c r="DL235" s="24">
        <f t="shared" si="127"/>
        <v>0</v>
      </c>
      <c r="DM235" s="24">
        <f t="shared" si="127"/>
        <v>0</v>
      </c>
      <c r="DN235" s="24">
        <f t="shared" si="127"/>
        <v>0</v>
      </c>
      <c r="DO235" s="24">
        <f t="shared" si="127"/>
        <v>0</v>
      </c>
      <c r="DP235" s="24">
        <f t="shared" si="127"/>
        <v>0</v>
      </c>
      <c r="DQ235" s="24">
        <f t="shared" si="127"/>
        <v>0</v>
      </c>
      <c r="DR235" s="24">
        <f t="shared" ref="DR235:EB235" si="128">SUMIFS(DR$3:DR$220,$C$3:$C$220,$B229,$A$3:$A$220,$A$234)</f>
        <v>0</v>
      </c>
      <c r="DS235" s="24">
        <f t="shared" si="128"/>
        <v>0</v>
      </c>
      <c r="DT235" s="24">
        <f t="shared" si="128"/>
        <v>0</v>
      </c>
      <c r="DU235" s="24">
        <f t="shared" si="128"/>
        <v>0</v>
      </c>
      <c r="DV235" s="24">
        <f t="shared" si="128"/>
        <v>0</v>
      </c>
      <c r="DW235" s="24">
        <f t="shared" si="128"/>
        <v>0</v>
      </c>
      <c r="DX235" s="24">
        <f t="shared" si="128"/>
        <v>0</v>
      </c>
      <c r="DY235" s="24">
        <f t="shared" si="128"/>
        <v>0</v>
      </c>
      <c r="DZ235" s="24">
        <f t="shared" si="128"/>
        <v>0</v>
      </c>
      <c r="EA235" s="24">
        <f t="shared" si="128"/>
        <v>0</v>
      </c>
      <c r="EB235" s="24">
        <f t="shared" si="128"/>
        <v>0</v>
      </c>
      <c r="EC235" s="24">
        <f t="shared" ref="EC235:EU235" si="129">SUMIFS(EC$3:EC$220,$C$3:$C$220,$B229,$A$3:$A$220,$A$234)</f>
        <v>0</v>
      </c>
      <c r="ED235" s="24">
        <f t="shared" si="129"/>
        <v>0</v>
      </c>
      <c r="EE235" s="24">
        <f t="shared" si="129"/>
        <v>0</v>
      </c>
      <c r="EF235" s="24">
        <f t="shared" si="129"/>
        <v>0</v>
      </c>
      <c r="EG235" s="24">
        <f t="shared" si="129"/>
        <v>0</v>
      </c>
      <c r="EH235" s="24">
        <f t="shared" si="129"/>
        <v>0</v>
      </c>
      <c r="EI235" s="24">
        <f t="shared" si="129"/>
        <v>0</v>
      </c>
      <c r="EJ235" s="24">
        <f t="shared" si="129"/>
        <v>0</v>
      </c>
      <c r="EK235" s="24">
        <f t="shared" si="129"/>
        <v>0</v>
      </c>
      <c r="EL235" s="24">
        <f t="shared" si="129"/>
        <v>0</v>
      </c>
      <c r="EM235" s="24">
        <f t="shared" si="129"/>
        <v>0</v>
      </c>
      <c r="EN235" s="24">
        <f t="shared" si="129"/>
        <v>0</v>
      </c>
      <c r="EO235" s="24">
        <f t="shared" si="129"/>
        <v>0</v>
      </c>
      <c r="EP235" s="24">
        <f t="shared" si="129"/>
        <v>0</v>
      </c>
      <c r="EQ235" s="24">
        <f t="shared" si="129"/>
        <v>0</v>
      </c>
      <c r="ER235" s="24">
        <f t="shared" si="129"/>
        <v>0</v>
      </c>
      <c r="ES235" s="24">
        <f t="shared" si="129"/>
        <v>0</v>
      </c>
      <c r="ET235" s="24">
        <f t="shared" si="129"/>
        <v>0</v>
      </c>
      <c r="EU235" s="24">
        <f t="shared" si="129"/>
        <v>0</v>
      </c>
      <c r="FI235" s="28" t="e">
        <f t="shared" ref="FI235:FM235" si="130">AVERAGEIFS(FI$3:FI$220,$C$3:$C$220,$B229,$A$3:$A$220,$A$234)</f>
        <v>#DIV/0!</v>
      </c>
      <c r="FJ235" s="28" t="e">
        <f t="shared" si="130"/>
        <v>#DIV/0!</v>
      </c>
      <c r="FK235" s="28" t="e">
        <f t="shared" si="130"/>
        <v>#DIV/0!</v>
      </c>
      <c r="FL235" s="28" t="e">
        <f t="shared" si="130"/>
        <v>#DIV/0!</v>
      </c>
      <c r="FM235" s="28" t="e">
        <f t="shared" si="130"/>
        <v>#DIV/0!</v>
      </c>
      <c r="FR235" s="24">
        <f t="shared" ref="FR235:FV235" si="131">SUMIFS(FR$3:FR$220,$C$3:$C$220,$B229,$A$3:$A$220,$A$234)</f>
        <v>0</v>
      </c>
      <c r="FS235" s="24">
        <f t="shared" si="131"/>
        <v>0</v>
      </c>
      <c r="FT235" s="24">
        <f t="shared" si="131"/>
        <v>0</v>
      </c>
      <c r="FU235" s="24">
        <f t="shared" si="131"/>
        <v>0</v>
      </c>
      <c r="FV235" s="24">
        <f t="shared" si="131"/>
        <v>0</v>
      </c>
    </row>
    <row r="236" spans="1:178" x14ac:dyDescent="0.35">
      <c r="E236" s="95" t="s">
        <v>546</v>
      </c>
      <c r="F236" s="13" t="s">
        <v>343</v>
      </c>
      <c r="G236" s="24">
        <f t="shared" ref="G236:K236" si="132">SUMIFS(G$3:G$220,$C$3:$C$220,$B230,$A$3:$A$220,$A$234)</f>
        <v>0</v>
      </c>
      <c r="H236" s="24">
        <f t="shared" si="132"/>
        <v>0</v>
      </c>
      <c r="I236" s="24">
        <f t="shared" si="132"/>
        <v>0</v>
      </c>
      <c r="J236" s="24">
        <f t="shared" si="132"/>
        <v>0</v>
      </c>
      <c r="K236" s="24">
        <f t="shared" si="132"/>
        <v>0</v>
      </c>
      <c r="L236" s="24">
        <f t="shared" ref="L236:U236" si="133">SUMIFS(L$3:L$220,$C$3:$C$220,$B230,$A$3:$A$220,$A$234)</f>
        <v>0</v>
      </c>
      <c r="M236" s="24">
        <f t="shared" si="133"/>
        <v>0</v>
      </c>
      <c r="N236" s="24">
        <f t="shared" si="133"/>
        <v>0</v>
      </c>
      <c r="O236" s="24">
        <f t="shared" si="133"/>
        <v>0</v>
      </c>
      <c r="P236" s="24">
        <f t="shared" si="133"/>
        <v>0</v>
      </c>
      <c r="Q236" s="24">
        <f t="shared" si="133"/>
        <v>0</v>
      </c>
      <c r="R236" s="24">
        <f t="shared" si="133"/>
        <v>0</v>
      </c>
      <c r="S236" s="24">
        <f t="shared" si="133"/>
        <v>0</v>
      </c>
      <c r="T236" s="24">
        <f t="shared" si="133"/>
        <v>0</v>
      </c>
      <c r="U236" s="24">
        <f t="shared" si="133"/>
        <v>0</v>
      </c>
      <c r="V236" s="28" t="e">
        <f t="shared" ref="V236:AJ236" si="134">AVERAGEIFS(V$3:V$220,$C$3:$C$220,$B230,$A$3:$A$220,$A$234)</f>
        <v>#DIV/0!</v>
      </c>
      <c r="W236" s="28" t="e">
        <f t="shared" si="134"/>
        <v>#DIV/0!</v>
      </c>
      <c r="X236" s="28" t="e">
        <f t="shared" si="134"/>
        <v>#DIV/0!</v>
      </c>
      <c r="Y236" s="28" t="e">
        <f t="shared" si="134"/>
        <v>#DIV/0!</v>
      </c>
      <c r="Z236" s="28" t="e">
        <f t="shared" si="134"/>
        <v>#DIV/0!</v>
      </c>
      <c r="AA236" s="28" t="e">
        <f t="shared" si="134"/>
        <v>#DIV/0!</v>
      </c>
      <c r="AB236" s="28" t="e">
        <f t="shared" si="134"/>
        <v>#DIV/0!</v>
      </c>
      <c r="AC236" s="28" t="e">
        <f t="shared" si="134"/>
        <v>#DIV/0!</v>
      </c>
      <c r="AD236" s="28" t="e">
        <f t="shared" si="134"/>
        <v>#DIV/0!</v>
      </c>
      <c r="AE236" s="28" t="e">
        <f t="shared" si="134"/>
        <v>#DIV/0!</v>
      </c>
      <c r="AF236" s="28" t="e">
        <f t="shared" si="134"/>
        <v>#DIV/0!</v>
      </c>
      <c r="AG236" s="28" t="e">
        <f t="shared" si="134"/>
        <v>#DIV/0!</v>
      </c>
      <c r="AH236" s="28" t="e">
        <f t="shared" si="134"/>
        <v>#DIV/0!</v>
      </c>
      <c r="AI236" s="28" t="e">
        <f t="shared" si="134"/>
        <v>#DIV/0!</v>
      </c>
      <c r="AJ236" s="28" t="e">
        <f t="shared" si="134"/>
        <v>#DIV/0!</v>
      </c>
      <c r="AK236" s="24">
        <f t="shared" ref="AK236:AT236" si="135">SUMIFS(AK$3:AK$220,$C$3:$C$220,$B230,$A$3:$A$220,$A$234)</f>
        <v>0</v>
      </c>
      <c r="AL236" s="24">
        <f t="shared" si="135"/>
        <v>0</v>
      </c>
      <c r="AM236" s="24">
        <f t="shared" si="135"/>
        <v>0</v>
      </c>
      <c r="AN236" s="24">
        <f t="shared" si="135"/>
        <v>0</v>
      </c>
      <c r="AO236" s="24">
        <f t="shared" si="135"/>
        <v>0</v>
      </c>
      <c r="AP236" s="24">
        <f t="shared" si="135"/>
        <v>0</v>
      </c>
      <c r="AQ236" s="24">
        <f t="shared" si="135"/>
        <v>0</v>
      </c>
      <c r="AR236" s="24">
        <f t="shared" si="135"/>
        <v>0</v>
      </c>
      <c r="AS236" s="24">
        <f t="shared" si="135"/>
        <v>0</v>
      </c>
      <c r="AT236" s="24">
        <f t="shared" si="135"/>
        <v>0</v>
      </c>
      <c r="AZ236" s="28" t="e">
        <f t="shared" ref="AZ236:BD236" si="136">AVERAGEIFS(AZ$3:AZ$220,$C$3:$C$220,$B230,$A$3:$A$220,$A$234)</f>
        <v>#DIV/0!</v>
      </c>
      <c r="BA236" s="28" t="e">
        <f t="shared" si="136"/>
        <v>#DIV/0!</v>
      </c>
      <c r="BB236" s="28" t="e">
        <f t="shared" si="136"/>
        <v>#DIV/0!</v>
      </c>
      <c r="BC236" s="28" t="e">
        <f t="shared" si="136"/>
        <v>#DIV/0!</v>
      </c>
      <c r="BD236" s="28" t="e">
        <f t="shared" si="136"/>
        <v>#DIV/0!</v>
      </c>
      <c r="BE236" s="81" t="e">
        <f t="shared" si="112"/>
        <v>#DIV/0!</v>
      </c>
      <c r="BF236" s="81" t="e">
        <f t="shared" si="112"/>
        <v>#DIV/0!</v>
      </c>
      <c r="BG236" s="81" t="e">
        <f t="shared" si="112"/>
        <v>#DIV/0!</v>
      </c>
      <c r="BH236" s="81" t="e">
        <f t="shared" si="112"/>
        <v>#DIV/0!</v>
      </c>
      <c r="BI236" s="81" t="e">
        <f t="shared" si="112"/>
        <v>#DIV/0!</v>
      </c>
      <c r="BJ236" s="28" t="e">
        <f t="shared" ref="BJ236:BS236" si="137">AVERAGEIFS(BJ$3:BJ$220,$C$3:$C$220,$B230,$A$3:$A$220,$A$234)</f>
        <v>#DIV/0!</v>
      </c>
      <c r="BK236" s="28" t="e">
        <f t="shared" si="137"/>
        <v>#DIV/0!</v>
      </c>
      <c r="BL236" s="28" t="e">
        <f t="shared" si="137"/>
        <v>#DIV/0!</v>
      </c>
      <c r="BM236" s="28" t="e">
        <f t="shared" si="137"/>
        <v>#DIV/0!</v>
      </c>
      <c r="BN236" s="28" t="e">
        <f t="shared" si="137"/>
        <v>#DIV/0!</v>
      </c>
      <c r="BO236" s="28" t="e">
        <f t="shared" si="137"/>
        <v>#DIV/0!</v>
      </c>
      <c r="BP236" s="28" t="e">
        <f t="shared" si="137"/>
        <v>#DIV/0!</v>
      </c>
      <c r="BQ236" s="28" t="e">
        <f t="shared" si="137"/>
        <v>#DIV/0!</v>
      </c>
      <c r="BR236" s="28" t="e">
        <f t="shared" si="137"/>
        <v>#DIV/0!</v>
      </c>
      <c r="BS236" s="28" t="e">
        <f t="shared" si="137"/>
        <v>#DIV/0!</v>
      </c>
      <c r="BT236" s="28" t="e">
        <f t="shared" ref="BT236:CW236" si="138">AVERAGEIFS(BT$3:BT$220,$C$3:$C$220,$B230,$A$3:$A$220,$A$234)</f>
        <v>#DIV/0!</v>
      </c>
      <c r="BU236" s="28" t="e">
        <f t="shared" si="138"/>
        <v>#DIV/0!</v>
      </c>
      <c r="BV236" s="28" t="e">
        <f t="shared" si="138"/>
        <v>#DIV/0!</v>
      </c>
      <c r="BW236" s="28" t="e">
        <f t="shared" si="138"/>
        <v>#DIV/0!</v>
      </c>
      <c r="BX236" s="28" t="e">
        <f t="shared" si="138"/>
        <v>#DIV/0!</v>
      </c>
      <c r="BY236" s="28" t="e">
        <f t="shared" si="138"/>
        <v>#DIV/0!</v>
      </c>
      <c r="BZ236" s="28" t="e">
        <f t="shared" si="138"/>
        <v>#DIV/0!</v>
      </c>
      <c r="CA236" s="28" t="e">
        <f t="shared" si="138"/>
        <v>#DIV/0!</v>
      </c>
      <c r="CB236" s="28" t="e">
        <f t="shared" si="138"/>
        <v>#DIV/0!</v>
      </c>
      <c r="CC236" s="28" t="e">
        <f t="shared" si="138"/>
        <v>#DIV/0!</v>
      </c>
      <c r="CD236" s="28" t="e">
        <f t="shared" si="138"/>
        <v>#DIV/0!</v>
      </c>
      <c r="CE236" s="28" t="e">
        <f t="shared" si="138"/>
        <v>#DIV/0!</v>
      </c>
      <c r="CF236" s="28" t="e">
        <f t="shared" si="138"/>
        <v>#DIV/0!</v>
      </c>
      <c r="CG236" s="28" t="e">
        <f t="shared" si="138"/>
        <v>#DIV/0!</v>
      </c>
      <c r="CH236" s="28" t="e">
        <f t="shared" si="138"/>
        <v>#DIV/0!</v>
      </c>
      <c r="CI236" s="28" t="e">
        <f t="shared" si="138"/>
        <v>#DIV/0!</v>
      </c>
      <c r="CJ236" s="28" t="e">
        <f t="shared" si="138"/>
        <v>#DIV/0!</v>
      </c>
      <c r="CK236" s="28" t="e">
        <f t="shared" si="138"/>
        <v>#DIV/0!</v>
      </c>
      <c r="CL236" s="28" t="e">
        <f t="shared" si="138"/>
        <v>#DIV/0!</v>
      </c>
      <c r="CM236" s="28" t="e">
        <f t="shared" si="138"/>
        <v>#DIV/0!</v>
      </c>
      <c r="CN236" s="28" t="e">
        <f t="shared" si="138"/>
        <v>#DIV/0!</v>
      </c>
      <c r="CO236" s="28" t="e">
        <f t="shared" si="138"/>
        <v>#DIV/0!</v>
      </c>
      <c r="CP236" s="28" t="e">
        <f t="shared" si="138"/>
        <v>#DIV/0!</v>
      </c>
      <c r="CQ236" s="28" t="e">
        <f t="shared" si="138"/>
        <v>#DIV/0!</v>
      </c>
      <c r="CR236" s="28" t="e">
        <f t="shared" si="138"/>
        <v>#DIV/0!</v>
      </c>
      <c r="CS236" s="28" t="e">
        <f t="shared" si="138"/>
        <v>#DIV/0!</v>
      </c>
      <c r="CT236" s="28" t="e">
        <f t="shared" si="138"/>
        <v>#DIV/0!</v>
      </c>
      <c r="CU236" s="28" t="e">
        <f t="shared" si="138"/>
        <v>#DIV/0!</v>
      </c>
      <c r="CV236" s="28" t="e">
        <f t="shared" si="138"/>
        <v>#DIV/0!</v>
      </c>
      <c r="CW236" s="28" t="e">
        <f t="shared" si="138"/>
        <v>#DIV/0!</v>
      </c>
      <c r="CX236" s="24"/>
      <c r="CY236" s="24"/>
      <c r="CZ236" s="24"/>
      <c r="DA236" s="24"/>
      <c r="DB236" s="24"/>
      <c r="DH236" s="24">
        <f t="shared" ref="DH236:DQ236" si="139">SUMIFS(DH$3:DH$220,$C$3:$C$220,$B230,$A$3:$A$220,$A$234)</f>
        <v>0</v>
      </c>
      <c r="DI236" s="24">
        <f t="shared" si="139"/>
        <v>0</v>
      </c>
      <c r="DJ236" s="24">
        <f t="shared" si="139"/>
        <v>0</v>
      </c>
      <c r="DK236" s="24">
        <f t="shared" si="139"/>
        <v>0</v>
      </c>
      <c r="DL236" s="24">
        <f t="shared" si="139"/>
        <v>0</v>
      </c>
      <c r="DM236" s="24">
        <f t="shared" si="139"/>
        <v>0</v>
      </c>
      <c r="DN236" s="24">
        <f t="shared" si="139"/>
        <v>0</v>
      </c>
      <c r="DO236" s="24">
        <f t="shared" si="139"/>
        <v>0</v>
      </c>
      <c r="DP236" s="24">
        <f t="shared" si="139"/>
        <v>0</v>
      </c>
      <c r="DQ236" s="24">
        <f t="shared" si="139"/>
        <v>0</v>
      </c>
      <c r="DR236" s="24">
        <f t="shared" ref="DR236:EB236" si="140">SUMIFS(DR$3:DR$220,$C$3:$C$220,$B230,$A$3:$A$220,$A$234)</f>
        <v>0</v>
      </c>
      <c r="DS236" s="24">
        <f t="shared" si="140"/>
        <v>0</v>
      </c>
      <c r="DT236" s="24">
        <f t="shared" si="140"/>
        <v>0</v>
      </c>
      <c r="DU236" s="24">
        <f t="shared" si="140"/>
        <v>0</v>
      </c>
      <c r="DV236" s="24">
        <f t="shared" si="140"/>
        <v>0</v>
      </c>
      <c r="DW236" s="24">
        <f t="shared" si="140"/>
        <v>0</v>
      </c>
      <c r="DX236" s="24">
        <f t="shared" si="140"/>
        <v>0</v>
      </c>
      <c r="DY236" s="24">
        <f t="shared" si="140"/>
        <v>0</v>
      </c>
      <c r="DZ236" s="24">
        <f t="shared" si="140"/>
        <v>0</v>
      </c>
      <c r="EA236" s="24">
        <f t="shared" si="140"/>
        <v>0</v>
      </c>
      <c r="EB236" s="24">
        <f t="shared" si="140"/>
        <v>0</v>
      </c>
      <c r="EC236" s="24">
        <f t="shared" ref="EC236:EU236" si="141">SUMIFS(EC$3:EC$220,$C$3:$C$220,$B230,$A$3:$A$220,$A$234)</f>
        <v>0</v>
      </c>
      <c r="ED236" s="24">
        <f t="shared" si="141"/>
        <v>0</v>
      </c>
      <c r="EE236" s="24">
        <f t="shared" si="141"/>
        <v>0</v>
      </c>
      <c r="EF236" s="24">
        <f t="shared" si="141"/>
        <v>0</v>
      </c>
      <c r="EG236" s="24">
        <f t="shared" si="141"/>
        <v>0</v>
      </c>
      <c r="EH236" s="24">
        <f t="shared" si="141"/>
        <v>0</v>
      </c>
      <c r="EI236" s="24">
        <f t="shared" si="141"/>
        <v>0</v>
      </c>
      <c r="EJ236" s="24">
        <f t="shared" si="141"/>
        <v>0</v>
      </c>
      <c r="EK236" s="24">
        <f t="shared" si="141"/>
        <v>0</v>
      </c>
      <c r="EL236" s="24">
        <f t="shared" si="141"/>
        <v>0</v>
      </c>
      <c r="EM236" s="24">
        <f t="shared" si="141"/>
        <v>0</v>
      </c>
      <c r="EN236" s="24">
        <f t="shared" si="141"/>
        <v>0</v>
      </c>
      <c r="EO236" s="24">
        <f t="shared" si="141"/>
        <v>0</v>
      </c>
      <c r="EP236" s="24">
        <f t="shared" si="141"/>
        <v>0</v>
      </c>
      <c r="EQ236" s="24">
        <f t="shared" si="141"/>
        <v>0</v>
      </c>
      <c r="ER236" s="24">
        <f t="shared" si="141"/>
        <v>0</v>
      </c>
      <c r="ES236" s="24">
        <f t="shared" si="141"/>
        <v>0</v>
      </c>
      <c r="ET236" s="24">
        <f t="shared" si="141"/>
        <v>0</v>
      </c>
      <c r="EU236" s="24">
        <f t="shared" si="141"/>
        <v>0</v>
      </c>
      <c r="FI236" s="28" t="e">
        <f t="shared" ref="FI236:FM236" si="142">AVERAGEIFS(FI$3:FI$220,$C$3:$C$220,$B230,$A$3:$A$220,$A$234)</f>
        <v>#DIV/0!</v>
      </c>
      <c r="FJ236" s="28" t="e">
        <f t="shared" si="142"/>
        <v>#DIV/0!</v>
      </c>
      <c r="FK236" s="28" t="e">
        <f t="shared" si="142"/>
        <v>#DIV/0!</v>
      </c>
      <c r="FL236" s="28" t="e">
        <f t="shared" si="142"/>
        <v>#DIV/0!</v>
      </c>
      <c r="FM236" s="28" t="e">
        <f t="shared" si="142"/>
        <v>#DIV/0!</v>
      </c>
      <c r="FR236" s="24">
        <f t="shared" ref="FR236:FV236" si="143">SUMIFS(FR$3:FR$220,$C$3:$C$220,$B230,$A$3:$A$220,$A$234)</f>
        <v>0</v>
      </c>
      <c r="FS236" s="24">
        <f t="shared" si="143"/>
        <v>0</v>
      </c>
      <c r="FT236" s="24">
        <f t="shared" si="143"/>
        <v>0</v>
      </c>
      <c r="FU236" s="24">
        <f t="shared" si="143"/>
        <v>0</v>
      </c>
      <c r="FV236" s="24">
        <f t="shared" si="143"/>
        <v>0</v>
      </c>
    </row>
    <row r="237" spans="1:178" x14ac:dyDescent="0.35">
      <c r="E237" s="95" t="s">
        <v>546</v>
      </c>
      <c r="F237" s="13" t="s">
        <v>463</v>
      </c>
      <c r="G237" s="24">
        <f>SUM(G233:G236)</f>
        <v>0</v>
      </c>
      <c r="H237" s="24">
        <f t="shared" ref="H237:K237" si="144">SUM(H233:H236)</f>
        <v>0</v>
      </c>
      <c r="I237" s="24">
        <f t="shared" si="144"/>
        <v>0</v>
      </c>
      <c r="J237" s="24">
        <f t="shared" si="144"/>
        <v>0</v>
      </c>
      <c r="K237" s="24">
        <f t="shared" si="144"/>
        <v>0</v>
      </c>
      <c r="L237" s="24">
        <f>SUM(L233:L236)</f>
        <v>0</v>
      </c>
      <c r="M237" s="24">
        <f t="shared" ref="M237" si="145">SUM(M233:M236)</f>
        <v>0</v>
      </c>
      <c r="N237" s="24">
        <f t="shared" ref="N237" si="146">SUM(N233:N236)</f>
        <v>0</v>
      </c>
      <c r="O237" s="24">
        <f t="shared" ref="O237" si="147">SUM(O233:O236)</f>
        <v>0</v>
      </c>
      <c r="P237" s="24">
        <f t="shared" ref="P237" si="148">SUM(P233:P236)</f>
        <v>0</v>
      </c>
      <c r="Q237" s="24">
        <f>SUM(Q233:Q236)</f>
        <v>0</v>
      </c>
      <c r="R237" s="24">
        <f t="shared" ref="R237" si="149">SUM(R233:R236)</f>
        <v>0</v>
      </c>
      <c r="S237" s="24">
        <f t="shared" ref="S237" si="150">SUM(S233:S236)</f>
        <v>0</v>
      </c>
      <c r="T237" s="24">
        <f t="shared" ref="T237" si="151">SUM(T233:T236)</f>
        <v>0</v>
      </c>
      <c r="U237" s="24">
        <f t="shared" ref="U237" si="152">SUM(U233:U236)</f>
        <v>0</v>
      </c>
      <c r="AK237" s="24">
        <f>SUM(AK233:AK236)</f>
        <v>0</v>
      </c>
      <c r="AL237" s="24">
        <f t="shared" ref="AL237" si="153">SUM(AL233:AL236)</f>
        <v>0</v>
      </c>
      <c r="AM237" s="24">
        <f t="shared" ref="AM237" si="154">SUM(AM233:AM236)</f>
        <v>0</v>
      </c>
      <c r="AN237" s="24">
        <f t="shared" ref="AN237" si="155">SUM(AN233:AN236)</f>
        <v>0</v>
      </c>
      <c r="AO237" s="24">
        <f t="shared" ref="AO237" si="156">SUM(AO233:AO236)</f>
        <v>0</v>
      </c>
      <c r="AP237" s="24">
        <f>SUM(AP233:AP236)</f>
        <v>0</v>
      </c>
      <c r="AQ237" s="24">
        <f t="shared" ref="AQ237" si="157">SUM(AQ233:AQ236)</f>
        <v>0</v>
      </c>
      <c r="AR237" s="24">
        <f t="shared" ref="AR237" si="158">SUM(AR233:AR236)</f>
        <v>0</v>
      </c>
      <c r="AS237" s="24">
        <f t="shared" ref="AS237" si="159">SUM(AS233:AS236)</f>
        <v>0</v>
      </c>
      <c r="AT237" s="24">
        <f t="shared" ref="AT237" si="160">SUM(AT233:AT236)</f>
        <v>0</v>
      </c>
      <c r="BE237" s="98"/>
      <c r="BF237" s="98"/>
      <c r="BG237" s="98"/>
      <c r="BH237" s="98"/>
      <c r="BI237" s="98"/>
      <c r="CX237" s="24"/>
      <c r="CY237" s="24"/>
      <c r="CZ237" s="24"/>
      <c r="DA237" s="24"/>
      <c r="DB237" s="24"/>
      <c r="DH237" s="24">
        <f>SUM(DH233:DH236)</f>
        <v>0</v>
      </c>
      <c r="DI237" s="24">
        <f t="shared" ref="DI237" si="161">SUM(DI233:DI236)</f>
        <v>0</v>
      </c>
      <c r="DJ237" s="24">
        <f t="shared" ref="DJ237" si="162">SUM(DJ233:DJ236)</f>
        <v>0</v>
      </c>
      <c r="DK237" s="24">
        <f t="shared" ref="DK237" si="163">SUM(DK233:DK236)</f>
        <v>0</v>
      </c>
      <c r="DL237" s="24">
        <f t="shared" ref="DL237" si="164">SUM(DL233:DL236)</f>
        <v>0</v>
      </c>
      <c r="DM237" s="24">
        <f>SUM(DM233:DM236)</f>
        <v>0</v>
      </c>
      <c r="DN237" s="24">
        <f t="shared" ref="DN237" si="165">SUM(DN233:DN236)</f>
        <v>0</v>
      </c>
      <c r="DO237" s="24">
        <f t="shared" ref="DO237" si="166">SUM(DO233:DO236)</f>
        <v>0</v>
      </c>
      <c r="DP237" s="24">
        <f t="shared" ref="DP237" si="167">SUM(DP233:DP236)</f>
        <v>0</v>
      </c>
      <c r="DQ237" s="24">
        <f t="shared" ref="DQ237:DR237" si="168">SUM(DQ233:DQ236)</f>
        <v>0</v>
      </c>
      <c r="DR237" s="24">
        <f t="shared" si="168"/>
        <v>0</v>
      </c>
      <c r="DS237" s="24">
        <f>SUM(DS233:DS236)</f>
        <v>0</v>
      </c>
      <c r="DT237" s="24">
        <f t="shared" ref="DT237" si="169">SUM(DT233:DT236)</f>
        <v>0</v>
      </c>
      <c r="DU237" s="24">
        <f t="shared" ref="DU237" si="170">SUM(DU233:DU236)</f>
        <v>0</v>
      </c>
      <c r="DV237" s="24">
        <f t="shared" ref="DV237" si="171">SUM(DV233:DV236)</f>
        <v>0</v>
      </c>
      <c r="DW237" s="24">
        <f t="shared" ref="DW237" si="172">SUM(DW233:DW236)</f>
        <v>0</v>
      </c>
      <c r="DX237" s="24">
        <f>SUM(DX233:DX236)</f>
        <v>0</v>
      </c>
      <c r="DY237" s="24">
        <f t="shared" ref="DY237" si="173">SUM(DY233:DY236)</f>
        <v>0</v>
      </c>
      <c r="DZ237" s="24">
        <f t="shared" ref="DZ237" si="174">SUM(DZ233:DZ236)</f>
        <v>0</v>
      </c>
      <c r="EA237" s="24">
        <f t="shared" ref="EA237" si="175">SUM(EA233:EA236)</f>
        <v>0</v>
      </c>
      <c r="EB237" s="24">
        <f t="shared" ref="EB237:EC237" si="176">SUM(EB233:EB236)</f>
        <v>0</v>
      </c>
      <c r="EC237" s="24">
        <f t="shared" si="176"/>
        <v>0</v>
      </c>
      <c r="ED237" s="24">
        <f t="shared" ref="ED237" si="177">SUM(ED233:ED236)</f>
        <v>0</v>
      </c>
      <c r="EE237" s="24">
        <f t="shared" ref="EE237" si="178">SUM(EE233:EE236)</f>
        <v>0</v>
      </c>
      <c r="EF237" s="24">
        <f t="shared" ref="EF237" si="179">SUM(EF233:EF236)</f>
        <v>0</v>
      </c>
      <c r="EG237" s="24">
        <f t="shared" ref="EG237" si="180">SUM(EG233:EG236)</f>
        <v>0</v>
      </c>
      <c r="EH237" s="24">
        <f t="shared" ref="EH237" si="181">SUM(EH233:EH236)</f>
        <v>0</v>
      </c>
      <c r="EI237" s="24">
        <f t="shared" ref="EI237" si="182">SUM(EI233:EI236)</f>
        <v>0</v>
      </c>
      <c r="EJ237" s="24">
        <f t="shared" ref="EJ237" si="183">SUM(EJ233:EJ236)</f>
        <v>0</v>
      </c>
      <c r="EK237" s="24">
        <f t="shared" ref="EK237" si="184">SUM(EK233:EK236)</f>
        <v>0</v>
      </c>
      <c r="EL237" s="24">
        <f t="shared" ref="EL237" si="185">SUM(EL233:EL236)</f>
        <v>0</v>
      </c>
      <c r="EM237" s="24">
        <f t="shared" ref="EM237" si="186">SUM(EM233:EM236)</f>
        <v>0</v>
      </c>
      <c r="EN237" s="24">
        <f t="shared" ref="EN237" si="187">SUM(EN233:EN236)</f>
        <v>0</v>
      </c>
      <c r="EO237" s="24">
        <f t="shared" ref="EO237" si="188">SUM(EO233:EO236)</f>
        <v>0</v>
      </c>
      <c r="EP237" s="24">
        <f t="shared" ref="EP237" si="189">SUM(EP233:EP236)</f>
        <v>0</v>
      </c>
      <c r="EQ237" s="24">
        <f t="shared" ref="EQ237" si="190">SUM(EQ233:EQ236)</f>
        <v>0</v>
      </c>
      <c r="ER237" s="24">
        <f t="shared" ref="ER237" si="191">SUM(ER233:ER236)</f>
        <v>0</v>
      </c>
      <c r="ES237" s="24">
        <f t="shared" ref="ES237" si="192">SUM(ES233:ES236)</f>
        <v>0</v>
      </c>
      <c r="ET237" s="24">
        <f t="shared" ref="ET237" si="193">SUM(ET233:ET236)</f>
        <v>0</v>
      </c>
      <c r="EU237" s="24">
        <f t="shared" ref="EU237" si="194">SUM(EU233:EU236)</f>
        <v>0</v>
      </c>
    </row>
    <row r="238" spans="1:178" x14ac:dyDescent="0.35">
      <c r="BE238"/>
      <c r="BF238"/>
      <c r="BG238"/>
      <c r="BH238"/>
      <c r="BI238"/>
    </row>
    <row r="239" spans="1:178" x14ac:dyDescent="0.35">
      <c r="BE239"/>
      <c r="BF239"/>
      <c r="BG239"/>
      <c r="BH239"/>
      <c r="BI239"/>
      <c r="BK239" s="23"/>
      <c r="BL239" s="23"/>
      <c r="BM239" s="14">
        <f>BL239-BH239</f>
        <v>0</v>
      </c>
    </row>
    <row r="240" spans="1:178" x14ac:dyDescent="0.35">
      <c r="BE240"/>
      <c r="BF240"/>
      <c r="BG240"/>
      <c r="BH240"/>
      <c r="BI240"/>
      <c r="BK240" s="23"/>
      <c r="BL240" s="23"/>
      <c r="BM240" s="14">
        <f t="shared" ref="BM240:BM241" si="195">BL240-BH240</f>
        <v>0</v>
      </c>
    </row>
    <row r="241" spans="2:65" x14ac:dyDescent="0.35">
      <c r="BE241"/>
      <c r="BF241"/>
      <c r="BG241"/>
      <c r="BH241"/>
      <c r="BI241"/>
      <c r="BK241" s="23"/>
      <c r="BL241" s="23"/>
      <c r="BM241" s="14">
        <f t="shared" si="195"/>
        <v>0</v>
      </c>
    </row>
    <row r="242" spans="2:65" x14ac:dyDescent="0.35">
      <c r="B242" s="22" t="s">
        <v>180</v>
      </c>
      <c r="BE242"/>
      <c r="BF242"/>
      <c r="BG242"/>
      <c r="BH242"/>
      <c r="BI242"/>
      <c r="BK242" s="23"/>
      <c r="BL242" s="23"/>
    </row>
    <row r="243" spans="2:65" x14ac:dyDescent="0.35">
      <c r="B243" s="22" t="s">
        <v>342</v>
      </c>
      <c r="BE243"/>
      <c r="BF243"/>
      <c r="BG243"/>
      <c r="BH243"/>
      <c r="BI243"/>
    </row>
    <row r="244" spans="2:65" x14ac:dyDescent="0.35">
      <c r="B244" s="22" t="s">
        <v>256</v>
      </c>
      <c r="BE244"/>
      <c r="BF244"/>
      <c r="BG244"/>
      <c r="BH244"/>
      <c r="BI244"/>
    </row>
    <row r="245" spans="2:65" x14ac:dyDescent="0.35">
      <c r="B245" s="22" t="s">
        <v>20</v>
      </c>
      <c r="BE245"/>
      <c r="BF245"/>
      <c r="BG245"/>
      <c r="BH245"/>
      <c r="BI245"/>
    </row>
    <row r="246" spans="2:65" x14ac:dyDescent="0.35">
      <c r="B246" s="22" t="s">
        <v>233</v>
      </c>
    </row>
    <row r="247" spans="2:65" x14ac:dyDescent="0.35">
      <c r="B247" s="22" t="s">
        <v>345</v>
      </c>
    </row>
    <row r="248" spans="2:65" x14ac:dyDescent="0.35">
      <c r="B248" s="22" t="s">
        <v>347</v>
      </c>
    </row>
    <row r="249" spans="2:65" x14ac:dyDescent="0.35">
      <c r="B249" s="22" t="s">
        <v>349</v>
      </c>
    </row>
    <row r="250" spans="2:65" x14ac:dyDescent="0.35">
      <c r="B250" s="22" t="s">
        <v>238</v>
      </c>
    </row>
    <row r="251" spans="2:65" x14ac:dyDescent="0.35">
      <c r="B251" s="22" t="s">
        <v>355</v>
      </c>
    </row>
    <row r="252" spans="2:65" x14ac:dyDescent="0.35">
      <c r="B252" s="22" t="s">
        <v>357</v>
      </c>
    </row>
    <row r="253" spans="2:65" x14ac:dyDescent="0.35">
      <c r="B253" s="22" t="s">
        <v>236</v>
      </c>
    </row>
    <row r="254" spans="2:65" x14ac:dyDescent="0.35">
      <c r="B254" s="22" t="s">
        <v>242</v>
      </c>
    </row>
    <row r="255" spans="2:65" x14ac:dyDescent="0.35">
      <c r="B255" s="22" t="s">
        <v>240</v>
      </c>
    </row>
    <row r="256" spans="2:65" x14ac:dyDescent="0.35">
      <c r="B256" s="22" t="s">
        <v>353</v>
      </c>
    </row>
    <row r="257" spans="2:2" x14ac:dyDescent="0.35">
      <c r="B257" s="22" t="s">
        <v>361</v>
      </c>
    </row>
    <row r="258" spans="2:2" x14ac:dyDescent="0.35">
      <c r="B258" s="22" t="s">
        <v>359</v>
      </c>
    </row>
    <row r="259" spans="2:2" x14ac:dyDescent="0.35">
      <c r="B259" s="22" t="s">
        <v>351</v>
      </c>
    </row>
    <row r="260" spans="2:2" x14ac:dyDescent="0.35">
      <c r="B260" s="22" t="s">
        <v>185</v>
      </c>
    </row>
    <row r="261" spans="2:2" x14ac:dyDescent="0.35">
      <c r="B261" s="22" t="s">
        <v>183</v>
      </c>
    </row>
    <row r="262" spans="2:2" x14ac:dyDescent="0.35">
      <c r="B262" s="22" t="s">
        <v>252</v>
      </c>
    </row>
    <row r="263" spans="2:2" x14ac:dyDescent="0.35">
      <c r="B263" s="22" t="s">
        <v>280</v>
      </c>
    </row>
    <row r="264" spans="2:2" x14ac:dyDescent="0.35">
      <c r="B264" s="22" t="s">
        <v>246</v>
      </c>
    </row>
    <row r="265" spans="2:2" x14ac:dyDescent="0.35">
      <c r="B265" s="22" t="s">
        <v>187</v>
      </c>
    </row>
    <row r="266" spans="2:2" x14ac:dyDescent="0.35">
      <c r="B266" s="22" t="s">
        <v>225</v>
      </c>
    </row>
    <row r="267" spans="2:2" x14ac:dyDescent="0.35">
      <c r="B267" s="22" t="s">
        <v>363</v>
      </c>
    </row>
    <row r="268" spans="2:2" x14ac:dyDescent="0.35">
      <c r="B268" s="22" t="s">
        <v>365</v>
      </c>
    </row>
    <row r="269" spans="2:2" x14ac:dyDescent="0.35">
      <c r="B269" s="22" t="s">
        <v>250</v>
      </c>
    </row>
    <row r="270" spans="2:2" x14ac:dyDescent="0.35">
      <c r="B270" s="22" t="s">
        <v>189</v>
      </c>
    </row>
    <row r="271" spans="2:2" x14ac:dyDescent="0.35">
      <c r="B271" s="22" t="s">
        <v>248</v>
      </c>
    </row>
    <row r="272" spans="2:2" x14ac:dyDescent="0.35">
      <c r="B272" s="22" t="s">
        <v>367</v>
      </c>
    </row>
    <row r="273" spans="2:2" x14ac:dyDescent="0.35">
      <c r="B273" s="22" t="s">
        <v>244</v>
      </c>
    </row>
    <row r="274" spans="2:2" x14ac:dyDescent="0.35">
      <c r="B274" s="22" t="s">
        <v>369</v>
      </c>
    </row>
    <row r="275" spans="2:2" x14ac:dyDescent="0.35">
      <c r="B275" s="22" t="s">
        <v>254</v>
      </c>
    </row>
    <row r="276" spans="2:2" x14ac:dyDescent="0.35">
      <c r="B276" s="22" t="s">
        <v>371</v>
      </c>
    </row>
    <row r="277" spans="2:2" x14ac:dyDescent="0.35">
      <c r="B277" s="22" t="s">
        <v>373</v>
      </c>
    </row>
    <row r="278" spans="2:2" x14ac:dyDescent="0.35">
      <c r="B278" s="22" t="s">
        <v>375</v>
      </c>
    </row>
    <row r="279" spans="2:2" x14ac:dyDescent="0.35">
      <c r="B279" s="22" t="s">
        <v>258</v>
      </c>
    </row>
    <row r="280" spans="2:2" x14ac:dyDescent="0.35">
      <c r="B280" s="22" t="s">
        <v>429</v>
      </c>
    </row>
    <row r="281" spans="2:2" x14ac:dyDescent="0.35">
      <c r="B281" s="22" t="s">
        <v>383</v>
      </c>
    </row>
    <row r="282" spans="2:2" x14ac:dyDescent="0.35">
      <c r="B282" s="22" t="s">
        <v>191</v>
      </c>
    </row>
    <row r="283" spans="2:2" x14ac:dyDescent="0.35">
      <c r="B283" s="22" t="s">
        <v>318</v>
      </c>
    </row>
    <row r="284" spans="2:2" x14ac:dyDescent="0.35">
      <c r="B284" s="22" t="s">
        <v>193</v>
      </c>
    </row>
    <row r="285" spans="2:2" x14ac:dyDescent="0.35">
      <c r="B285" s="22" t="s">
        <v>377</v>
      </c>
    </row>
    <row r="286" spans="2:2" x14ac:dyDescent="0.35">
      <c r="B286" s="22" t="s">
        <v>379</v>
      </c>
    </row>
    <row r="287" spans="2:2" x14ac:dyDescent="0.35">
      <c r="B287" s="22" t="s">
        <v>195</v>
      </c>
    </row>
    <row r="288" spans="2:2" x14ac:dyDescent="0.35">
      <c r="B288" s="22" t="s">
        <v>381</v>
      </c>
    </row>
    <row r="289" spans="2:2" x14ac:dyDescent="0.35">
      <c r="B289" s="22" t="s">
        <v>262</v>
      </c>
    </row>
    <row r="290" spans="2:2" x14ac:dyDescent="0.35">
      <c r="B290" s="22" t="s">
        <v>385</v>
      </c>
    </row>
    <row r="291" spans="2:2" x14ac:dyDescent="0.35">
      <c r="B291" s="22" t="s">
        <v>387</v>
      </c>
    </row>
    <row r="292" spans="2:2" x14ac:dyDescent="0.35">
      <c r="B292" s="22" t="s">
        <v>264</v>
      </c>
    </row>
    <row r="293" spans="2:2" x14ac:dyDescent="0.35">
      <c r="B293" s="22" t="s">
        <v>197</v>
      </c>
    </row>
    <row r="294" spans="2:2" x14ac:dyDescent="0.35">
      <c r="B294" s="22" t="s">
        <v>80</v>
      </c>
    </row>
    <row r="295" spans="2:2" x14ac:dyDescent="0.35">
      <c r="B295" s="22" t="s">
        <v>268</v>
      </c>
    </row>
    <row r="296" spans="2:2" x14ac:dyDescent="0.35">
      <c r="B296" s="22" t="s">
        <v>266</v>
      </c>
    </row>
    <row r="297" spans="2:2" x14ac:dyDescent="0.35">
      <c r="B297" s="22" t="s">
        <v>270</v>
      </c>
    </row>
    <row r="298" spans="2:2" x14ac:dyDescent="0.35">
      <c r="B298" s="22" t="s">
        <v>389</v>
      </c>
    </row>
    <row r="299" spans="2:2" x14ac:dyDescent="0.35">
      <c r="B299" s="22" t="s">
        <v>272</v>
      </c>
    </row>
    <row r="300" spans="2:2" x14ac:dyDescent="0.35">
      <c r="B300" s="22" t="s">
        <v>391</v>
      </c>
    </row>
    <row r="301" spans="2:2" x14ac:dyDescent="0.35">
      <c r="B301" s="22" t="s">
        <v>393</v>
      </c>
    </row>
    <row r="302" spans="2:2" x14ac:dyDescent="0.35">
      <c r="B302" s="22" t="s">
        <v>274</v>
      </c>
    </row>
    <row r="303" spans="2:2" x14ac:dyDescent="0.35">
      <c r="B303" s="22" t="s">
        <v>395</v>
      </c>
    </row>
    <row r="304" spans="2:2" x14ac:dyDescent="0.35">
      <c r="B304" s="22" t="s">
        <v>276</v>
      </c>
    </row>
    <row r="305" spans="2:2" x14ac:dyDescent="0.35">
      <c r="B305" s="22" t="s">
        <v>282</v>
      </c>
    </row>
    <row r="306" spans="2:2" x14ac:dyDescent="0.35">
      <c r="B306" s="22" t="s">
        <v>211</v>
      </c>
    </row>
    <row r="307" spans="2:2" x14ac:dyDescent="0.35">
      <c r="B307" s="22" t="s">
        <v>447</v>
      </c>
    </row>
    <row r="308" spans="2:2" x14ac:dyDescent="0.35">
      <c r="B308" s="22" t="s">
        <v>278</v>
      </c>
    </row>
    <row r="309" spans="2:2" x14ac:dyDescent="0.35">
      <c r="B309" s="22" t="s">
        <v>284</v>
      </c>
    </row>
    <row r="310" spans="2:2" x14ac:dyDescent="0.35">
      <c r="B310" s="22" t="s">
        <v>286</v>
      </c>
    </row>
    <row r="311" spans="2:2" x14ac:dyDescent="0.35">
      <c r="B311" s="22" t="s">
        <v>290</v>
      </c>
    </row>
    <row r="312" spans="2:2" x14ac:dyDescent="0.35">
      <c r="B312" s="22" t="s">
        <v>199</v>
      </c>
    </row>
    <row r="313" spans="2:2" x14ac:dyDescent="0.35">
      <c r="B313" s="22" t="s">
        <v>397</v>
      </c>
    </row>
    <row r="314" spans="2:2" x14ac:dyDescent="0.35">
      <c r="B314" s="22" t="s">
        <v>201</v>
      </c>
    </row>
    <row r="315" spans="2:2" x14ac:dyDescent="0.35">
      <c r="B315" s="22" t="s">
        <v>207</v>
      </c>
    </row>
    <row r="316" spans="2:2" x14ac:dyDescent="0.35">
      <c r="B316" s="22" t="s">
        <v>415</v>
      </c>
    </row>
    <row r="317" spans="2:2" x14ac:dyDescent="0.35">
      <c r="B317" s="22" t="s">
        <v>403</v>
      </c>
    </row>
    <row r="318" spans="2:2" x14ac:dyDescent="0.35">
      <c r="B318" s="22" t="s">
        <v>203</v>
      </c>
    </row>
    <row r="319" spans="2:2" x14ac:dyDescent="0.35">
      <c r="B319" s="22" t="s">
        <v>407</v>
      </c>
    </row>
    <row r="320" spans="2:2" x14ac:dyDescent="0.35">
      <c r="B320" s="22" t="s">
        <v>298</v>
      </c>
    </row>
    <row r="321" spans="2:2" x14ac:dyDescent="0.35">
      <c r="B321" s="22" t="s">
        <v>413</v>
      </c>
    </row>
    <row r="322" spans="2:2" x14ac:dyDescent="0.35">
      <c r="B322" s="22" t="s">
        <v>405</v>
      </c>
    </row>
    <row r="323" spans="2:2" x14ac:dyDescent="0.35">
      <c r="B323" s="22" t="s">
        <v>260</v>
      </c>
    </row>
    <row r="324" spans="2:2" x14ac:dyDescent="0.35">
      <c r="B324" s="22" t="s">
        <v>401</v>
      </c>
    </row>
    <row r="325" spans="2:2" x14ac:dyDescent="0.35">
      <c r="B325" s="22" t="s">
        <v>296</v>
      </c>
    </row>
    <row r="326" spans="2:2" x14ac:dyDescent="0.35">
      <c r="B326" s="22" t="s">
        <v>411</v>
      </c>
    </row>
    <row r="327" spans="2:2" x14ac:dyDescent="0.35">
      <c r="B327" s="22" t="s">
        <v>292</v>
      </c>
    </row>
    <row r="328" spans="2:2" x14ac:dyDescent="0.35">
      <c r="B328" s="22" t="s">
        <v>205</v>
      </c>
    </row>
    <row r="329" spans="2:2" x14ac:dyDescent="0.35">
      <c r="B329" s="22" t="s">
        <v>294</v>
      </c>
    </row>
    <row r="330" spans="2:2" x14ac:dyDescent="0.35">
      <c r="B330" s="22" t="s">
        <v>417</v>
      </c>
    </row>
    <row r="331" spans="2:2" x14ac:dyDescent="0.35">
      <c r="B331" s="22" t="s">
        <v>304</v>
      </c>
    </row>
    <row r="332" spans="2:2" x14ac:dyDescent="0.35">
      <c r="B332" s="22" t="s">
        <v>302</v>
      </c>
    </row>
    <row r="333" spans="2:2" x14ac:dyDescent="0.35">
      <c r="B333" s="22" t="s">
        <v>209</v>
      </c>
    </row>
    <row r="334" spans="2:2" x14ac:dyDescent="0.35">
      <c r="B334" s="22" t="s">
        <v>300</v>
      </c>
    </row>
    <row r="335" spans="2:2" x14ac:dyDescent="0.35">
      <c r="B335" s="22" t="s">
        <v>409</v>
      </c>
    </row>
    <row r="336" spans="2:2" x14ac:dyDescent="0.35">
      <c r="B336" s="22" t="s">
        <v>306</v>
      </c>
    </row>
    <row r="337" spans="2:2" x14ac:dyDescent="0.35">
      <c r="B337" s="22" t="s">
        <v>421</v>
      </c>
    </row>
    <row r="338" spans="2:2" x14ac:dyDescent="0.35">
      <c r="B338" s="22" t="s">
        <v>310</v>
      </c>
    </row>
    <row r="339" spans="2:2" x14ac:dyDescent="0.35">
      <c r="B339" s="22" t="s">
        <v>423</v>
      </c>
    </row>
    <row r="340" spans="2:2" x14ac:dyDescent="0.35">
      <c r="B340" s="22" t="s">
        <v>419</v>
      </c>
    </row>
    <row r="341" spans="2:2" x14ac:dyDescent="0.35">
      <c r="B341" s="22" t="s">
        <v>308</v>
      </c>
    </row>
    <row r="342" spans="2:2" x14ac:dyDescent="0.35">
      <c r="B342" s="22" t="s">
        <v>427</v>
      </c>
    </row>
    <row r="343" spans="2:2" x14ac:dyDescent="0.35">
      <c r="B343" s="22" t="s">
        <v>213</v>
      </c>
    </row>
    <row r="344" spans="2:2" x14ac:dyDescent="0.35">
      <c r="B344" s="22" t="s">
        <v>336</v>
      </c>
    </row>
    <row r="345" spans="2:2" x14ac:dyDescent="0.35">
      <c r="B345" s="22" t="s">
        <v>316</v>
      </c>
    </row>
    <row r="346" spans="2:2" x14ac:dyDescent="0.35">
      <c r="B346" s="22" t="s">
        <v>312</v>
      </c>
    </row>
    <row r="347" spans="2:2" x14ac:dyDescent="0.35">
      <c r="B347" s="22" t="s">
        <v>431</v>
      </c>
    </row>
    <row r="348" spans="2:2" x14ac:dyDescent="0.35">
      <c r="B348" s="22" t="s">
        <v>217</v>
      </c>
    </row>
    <row r="349" spans="2:2" x14ac:dyDescent="0.35">
      <c r="B349" s="22" t="s">
        <v>314</v>
      </c>
    </row>
    <row r="350" spans="2:2" x14ac:dyDescent="0.35">
      <c r="B350" s="22" t="s">
        <v>219</v>
      </c>
    </row>
    <row r="351" spans="2:2" x14ac:dyDescent="0.35">
      <c r="B351" s="22" t="s">
        <v>449</v>
      </c>
    </row>
    <row r="352" spans="2:2" x14ac:dyDescent="0.35">
      <c r="B352" s="22" t="s">
        <v>221</v>
      </c>
    </row>
    <row r="353" spans="2:2" x14ac:dyDescent="0.35">
      <c r="B353" s="22" t="s">
        <v>288</v>
      </c>
    </row>
    <row r="354" spans="2:2" x14ac:dyDescent="0.35">
      <c r="B354" s="22" t="s">
        <v>399</v>
      </c>
    </row>
    <row r="355" spans="2:2" x14ac:dyDescent="0.35">
      <c r="B355" s="22" t="s">
        <v>445</v>
      </c>
    </row>
    <row r="356" spans="2:2" x14ac:dyDescent="0.35">
      <c r="B356" s="22" t="s">
        <v>215</v>
      </c>
    </row>
    <row r="357" spans="2:2" x14ac:dyDescent="0.35">
      <c r="B357" s="22" t="s">
        <v>433</v>
      </c>
    </row>
    <row r="358" spans="2:2" x14ac:dyDescent="0.35">
      <c r="B358" s="22" t="s">
        <v>223</v>
      </c>
    </row>
    <row r="359" spans="2:2" x14ac:dyDescent="0.35">
      <c r="B359" s="22" t="s">
        <v>320</v>
      </c>
    </row>
    <row r="360" spans="2:2" x14ac:dyDescent="0.35">
      <c r="B360" s="22" t="s">
        <v>326</v>
      </c>
    </row>
    <row r="361" spans="2:2" x14ac:dyDescent="0.35">
      <c r="B361" s="22" t="s">
        <v>435</v>
      </c>
    </row>
    <row r="362" spans="2:2" x14ac:dyDescent="0.35">
      <c r="B362" s="22" t="s">
        <v>322</v>
      </c>
    </row>
    <row r="363" spans="2:2" x14ac:dyDescent="0.35">
      <c r="B363" s="22" t="s">
        <v>227</v>
      </c>
    </row>
    <row r="364" spans="2:2" x14ac:dyDescent="0.35">
      <c r="B364" s="22" t="s">
        <v>439</v>
      </c>
    </row>
    <row r="365" spans="2:2" x14ac:dyDescent="0.35">
      <c r="B365" s="22" t="s">
        <v>324</v>
      </c>
    </row>
    <row r="366" spans="2:2" x14ac:dyDescent="0.35">
      <c r="B366" s="22" t="s">
        <v>441</v>
      </c>
    </row>
    <row r="367" spans="2:2" x14ac:dyDescent="0.35">
      <c r="B367" s="22" t="s">
        <v>437</v>
      </c>
    </row>
    <row r="368" spans="2:2" x14ac:dyDescent="0.35">
      <c r="B368" s="22" t="s">
        <v>443</v>
      </c>
    </row>
    <row r="369" spans="2:2" x14ac:dyDescent="0.35">
      <c r="B369" s="22" t="s">
        <v>229</v>
      </c>
    </row>
    <row r="370" spans="2:2" x14ac:dyDescent="0.35">
      <c r="B370" s="22" t="s">
        <v>328</v>
      </c>
    </row>
    <row r="371" spans="2:2" x14ac:dyDescent="0.35">
      <c r="B371" s="22" t="s">
        <v>330</v>
      </c>
    </row>
    <row r="372" spans="2:2" x14ac:dyDescent="0.35">
      <c r="B372" s="22" t="s">
        <v>334</v>
      </c>
    </row>
    <row r="373" spans="2:2" x14ac:dyDescent="0.35">
      <c r="B373" s="22" t="s">
        <v>451</v>
      </c>
    </row>
    <row r="374" spans="2:2" x14ac:dyDescent="0.35">
      <c r="B374" s="22" t="s">
        <v>332</v>
      </c>
    </row>
    <row r="375" spans="2:2" x14ac:dyDescent="0.35">
      <c r="B375" s="22" t="s">
        <v>425</v>
      </c>
    </row>
    <row r="376" spans="2:2" x14ac:dyDescent="0.35">
      <c r="B376" s="22" t="s">
        <v>231</v>
      </c>
    </row>
    <row r="377" spans="2:2" x14ac:dyDescent="0.35">
      <c r="B377" s="22" t="s">
        <v>338</v>
      </c>
    </row>
    <row r="378" spans="2:2" x14ac:dyDescent="0.35">
      <c r="B378" s="22" t="s">
        <v>340</v>
      </c>
    </row>
  </sheetData>
  <autoFilter ref="A2:FG220" xr:uid="{6660D620-A08C-4125-995C-69CA4C0B1A2F}">
    <sortState xmlns:xlrd2="http://schemas.microsoft.com/office/spreadsheetml/2017/richdata2" ref="A3:FG220">
      <sortCondition ref="C2:C220"/>
    </sortState>
  </autoFilter>
  <sortState xmlns:xlrd2="http://schemas.microsoft.com/office/spreadsheetml/2017/richdata2" ref="B242:B378">
    <sortCondition ref="B242:B378"/>
  </sortState>
  <mergeCells count="1">
    <mergeCell ref="FB1:FC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4C8D-FFD3-4656-91D3-E468561CC5CF}">
  <dimension ref="A1:Y159"/>
  <sheetViews>
    <sheetView zoomScaleNormal="100" workbookViewId="0">
      <pane xSplit="5" ySplit="2" topLeftCell="F147" activePane="bottomRight" state="frozen"/>
      <selection pane="topRight"/>
      <selection pane="bottomLeft"/>
      <selection pane="bottomRight"/>
    </sheetView>
  </sheetViews>
  <sheetFormatPr defaultRowHeight="14.5" x14ac:dyDescent="0.35"/>
  <cols>
    <col min="1" max="1" width="25.1796875" style="22" bestFit="1" customWidth="1"/>
    <col min="2" max="2" width="10.54296875" style="22" customWidth="1"/>
    <col min="3" max="3" width="22.1796875" style="22" bestFit="1" customWidth="1"/>
    <col min="4" max="4" width="10.54296875" style="22" customWidth="1"/>
    <col min="5" max="5" width="12" style="22" customWidth="1"/>
    <col min="6" max="15" width="16.54296875" customWidth="1"/>
    <col min="16" max="16" width="2.54296875" customWidth="1"/>
    <col min="17" max="20" width="16.54296875" customWidth="1"/>
    <col min="21" max="21" width="2.54296875" customWidth="1"/>
    <col min="22" max="23" width="15.54296875" customWidth="1"/>
    <col min="24" max="24" width="17.54296875" customWidth="1"/>
  </cols>
  <sheetData>
    <row r="1" spans="1:25" ht="44" thickBot="1" x14ac:dyDescent="0.4">
      <c r="A1" s="105"/>
      <c r="B1" s="1"/>
      <c r="C1" s="1"/>
      <c r="D1" s="1"/>
      <c r="E1" s="1"/>
      <c r="F1" s="124" t="s">
        <v>518</v>
      </c>
      <c r="G1" s="124"/>
      <c r="H1" s="124"/>
      <c r="I1" s="124"/>
      <c r="J1" s="124"/>
      <c r="K1" s="124"/>
      <c r="L1" s="124"/>
      <c r="M1" s="124"/>
      <c r="N1" s="124"/>
      <c r="O1" s="85"/>
      <c r="Q1" s="123" t="s">
        <v>553</v>
      </c>
      <c r="R1" s="123"/>
      <c r="S1" s="123"/>
      <c r="T1" s="123"/>
      <c r="V1" s="32" t="s">
        <v>484</v>
      </c>
      <c r="W1" s="99" t="s">
        <v>552</v>
      </c>
      <c r="Y1" s="32"/>
    </row>
    <row r="2" spans="1:25" ht="44" thickBot="1" x14ac:dyDescent="0.4">
      <c r="A2" s="2" t="s">
        <v>11</v>
      </c>
      <c r="B2" s="26" t="s">
        <v>456</v>
      </c>
      <c r="C2" s="26" t="s">
        <v>535</v>
      </c>
      <c r="D2" s="26" t="s">
        <v>457</v>
      </c>
      <c r="E2" s="4" t="s">
        <v>12</v>
      </c>
      <c r="F2" s="63" t="s">
        <v>543</v>
      </c>
      <c r="G2" s="61" t="s">
        <v>43</v>
      </c>
      <c r="H2" s="61" t="s">
        <v>470</v>
      </c>
      <c r="I2" s="61" t="s">
        <v>500</v>
      </c>
      <c r="J2" s="61" t="s">
        <v>476</v>
      </c>
      <c r="K2" s="62" t="s">
        <v>501</v>
      </c>
      <c r="L2" s="62" t="s">
        <v>477</v>
      </c>
      <c r="M2" s="62" t="s">
        <v>478</v>
      </c>
      <c r="N2" s="62" t="s">
        <v>531</v>
      </c>
      <c r="O2" s="62" t="s">
        <v>534</v>
      </c>
      <c r="Q2" s="62" t="s">
        <v>479</v>
      </c>
      <c r="R2" s="62" t="s">
        <v>480</v>
      </c>
      <c r="S2" s="62" t="s">
        <v>481</v>
      </c>
      <c r="T2" s="62" t="s">
        <v>482</v>
      </c>
      <c r="V2" s="65" t="s">
        <v>534</v>
      </c>
      <c r="W2" s="65" t="s">
        <v>481</v>
      </c>
      <c r="X2" s="69" t="s">
        <v>503</v>
      </c>
    </row>
    <row r="3" spans="1:25" x14ac:dyDescent="0.35">
      <c r="A3" s="22" t="s">
        <v>180</v>
      </c>
      <c r="B3" s="22" t="s">
        <v>181</v>
      </c>
      <c r="C3" s="22" t="s">
        <v>537</v>
      </c>
      <c r="D3" s="22" t="s">
        <v>453</v>
      </c>
      <c r="E3" s="22" t="s">
        <v>182</v>
      </c>
      <c r="F3" s="28">
        <v>206326.67222112251</v>
      </c>
      <c r="G3" s="28">
        <v>4789726.3194189155</v>
      </c>
      <c r="H3" s="28">
        <v>158191.30902745426</v>
      </c>
      <c r="I3" s="28">
        <v>926717.46750529285</v>
      </c>
      <c r="J3" s="28">
        <v>3704817.3915134133</v>
      </c>
      <c r="K3" s="28">
        <v>6475.5880716915108</v>
      </c>
      <c r="L3" s="28">
        <v>3698341.8034417219</v>
      </c>
      <c r="M3" s="30">
        <v>3856533.1124691763</v>
      </c>
      <c r="N3" s="28">
        <v>4996052.9916400379</v>
      </c>
      <c r="O3" s="28">
        <v>4805597.6018974632</v>
      </c>
      <c r="Q3" s="28">
        <v>6202625.3200532179</v>
      </c>
      <c r="R3" s="28">
        <v>4786808.670910636</v>
      </c>
      <c r="S3" s="28">
        <v>7551022.1287604393</v>
      </c>
      <c r="T3" s="28">
        <v>6135205.4796178574</v>
      </c>
      <c r="U3" s="64">
        <v>2</v>
      </c>
      <c r="V3" s="24">
        <f>HLOOKUP($V$2,$F$2:$O$138,$U3,FALSE)</f>
        <v>4805597.6018974632</v>
      </c>
      <c r="W3" s="24">
        <f t="shared" ref="W3:W34" si="0">HLOOKUP($W$2,$Q$2:$T$138,$U3,FALSE)</f>
        <v>7551022.1287604393</v>
      </c>
      <c r="X3" s="30">
        <f t="shared" ref="X3:X34" si="1">V3-W3</f>
        <v>-2745424.5268629761</v>
      </c>
    </row>
    <row r="4" spans="1:25" x14ac:dyDescent="0.35">
      <c r="A4" s="22" t="s">
        <v>342</v>
      </c>
      <c r="B4" s="22" t="s">
        <v>343</v>
      </c>
      <c r="C4" s="22" t="s">
        <v>539</v>
      </c>
      <c r="D4" s="22" t="s">
        <v>458</v>
      </c>
      <c r="E4" s="22" t="s">
        <v>344</v>
      </c>
      <c r="F4" s="28">
        <v>0</v>
      </c>
      <c r="G4" s="28">
        <v>2002746.7216387913</v>
      </c>
      <c r="H4" s="28">
        <v>794834.13443018368</v>
      </c>
      <c r="I4" s="28">
        <v>10902.603000312478</v>
      </c>
      <c r="J4" s="28">
        <v>1197009.9596880064</v>
      </c>
      <c r="K4" s="28">
        <v>1285.3553181955358</v>
      </c>
      <c r="L4" s="28">
        <v>1195724.604369811</v>
      </c>
      <c r="M4" s="30">
        <v>1990558.7387999948</v>
      </c>
      <c r="N4" s="28">
        <v>2002746.7216387913</v>
      </c>
      <c r="O4" s="28">
        <v>2002746.7216387913</v>
      </c>
      <c r="Q4" s="28">
        <v>2560081.4849253763</v>
      </c>
      <c r="R4" s="28">
        <v>1494614.0461125027</v>
      </c>
      <c r="S4" s="28">
        <v>2643937.7185356482</v>
      </c>
      <c r="T4" s="28">
        <v>1578470.2797227751</v>
      </c>
      <c r="U4" s="64">
        <v>3</v>
      </c>
      <c r="V4" s="24">
        <f t="shared" ref="V4:V34" si="2">HLOOKUP($V$2,$F$2:$O$138,$U4,FALSE)</f>
        <v>2002746.7216387913</v>
      </c>
      <c r="W4" s="24">
        <f t="shared" si="0"/>
        <v>2643937.7185356482</v>
      </c>
      <c r="X4" s="30">
        <f t="shared" si="1"/>
        <v>-641190.99689685693</v>
      </c>
    </row>
    <row r="5" spans="1:25" x14ac:dyDescent="0.35">
      <c r="A5" s="22" t="s">
        <v>256</v>
      </c>
      <c r="B5" s="22" t="s">
        <v>234</v>
      </c>
      <c r="C5" s="22" t="s">
        <v>540</v>
      </c>
      <c r="D5" s="22" t="s">
        <v>458</v>
      </c>
      <c r="E5" s="22" t="s">
        <v>257</v>
      </c>
      <c r="F5" s="28">
        <v>711628.65147184639</v>
      </c>
      <c r="G5" s="28">
        <v>23720955.049061548</v>
      </c>
      <c r="H5" s="28">
        <v>14021369.571502235</v>
      </c>
      <c r="I5" s="28">
        <v>149853.97589091907</v>
      </c>
      <c r="J5" s="28">
        <v>9549731.6106680762</v>
      </c>
      <c r="K5" s="28">
        <v>409967.72838090872</v>
      </c>
      <c r="L5" s="28">
        <v>9139763.882287167</v>
      </c>
      <c r="M5" s="30">
        <v>23161133.453789402</v>
      </c>
      <c r="N5" s="28">
        <v>24432583.700533394</v>
      </c>
      <c r="O5" s="28">
        <v>23775695.714559384</v>
      </c>
      <c r="Q5" s="28">
        <v>17254956.955585174</v>
      </c>
      <c r="R5" s="28">
        <v>9556591.5446317885</v>
      </c>
      <c r="S5" s="28">
        <v>19378643.96550335</v>
      </c>
      <c r="T5" s="28">
        <v>11813008.992669849</v>
      </c>
      <c r="U5" s="64">
        <v>4</v>
      </c>
      <c r="V5" s="24">
        <f t="shared" si="2"/>
        <v>23775695.714559384</v>
      </c>
      <c r="W5" s="24">
        <f t="shared" si="0"/>
        <v>19378643.96550335</v>
      </c>
      <c r="X5" s="30">
        <f t="shared" si="1"/>
        <v>4397051.7490560338</v>
      </c>
    </row>
    <row r="6" spans="1:25" x14ac:dyDescent="0.35">
      <c r="A6" s="22" t="s">
        <v>233</v>
      </c>
      <c r="B6" s="22" t="s">
        <v>234</v>
      </c>
      <c r="C6" s="22" t="s">
        <v>538</v>
      </c>
      <c r="D6" s="22" t="s">
        <v>458</v>
      </c>
      <c r="E6" s="22" t="s">
        <v>235</v>
      </c>
      <c r="F6" s="28">
        <v>115298.33004095961</v>
      </c>
      <c r="G6" s="28">
        <v>3843277.6680319873</v>
      </c>
      <c r="H6" s="28">
        <v>2221674.342649959</v>
      </c>
      <c r="I6" s="28">
        <v>186147.71110262803</v>
      </c>
      <c r="J6" s="28">
        <v>1435455.4549500144</v>
      </c>
      <c r="K6" s="28">
        <v>535616.96689819964</v>
      </c>
      <c r="L6" s="28">
        <v>899838.48805181484</v>
      </c>
      <c r="M6" s="30">
        <v>3121512.830701774</v>
      </c>
      <c r="N6" s="28">
        <v>3958575.9980729464</v>
      </c>
      <c r="O6" s="28">
        <v>3852146.7703428301</v>
      </c>
      <c r="Q6" s="28">
        <v>8913139.9540688898</v>
      </c>
      <c r="R6" s="28">
        <v>4936508.2822535392</v>
      </c>
      <c r="S6" s="28">
        <v>10010141.794569677</v>
      </c>
      <c r="T6" s="28">
        <v>6102072.7377856253</v>
      </c>
      <c r="U6" s="64">
        <v>5</v>
      </c>
      <c r="V6" s="24">
        <f t="shared" si="2"/>
        <v>3852146.7703428301</v>
      </c>
      <c r="W6" s="24">
        <f t="shared" si="0"/>
        <v>10010141.794569677</v>
      </c>
      <c r="X6" s="30">
        <f t="shared" si="1"/>
        <v>-6157995.0242268462</v>
      </c>
    </row>
    <row r="7" spans="1:25" x14ac:dyDescent="0.35">
      <c r="A7" s="22" t="s">
        <v>345</v>
      </c>
      <c r="B7" s="22" t="s">
        <v>343</v>
      </c>
      <c r="C7" s="22" t="s">
        <v>536</v>
      </c>
      <c r="D7" s="22" t="s">
        <v>458</v>
      </c>
      <c r="E7" s="22" t="s">
        <v>346</v>
      </c>
      <c r="F7" s="28">
        <v>4999943.6341817761</v>
      </c>
      <c r="G7" s="28">
        <v>270830280.18484622</v>
      </c>
      <c r="H7" s="28">
        <v>171183513.91325712</v>
      </c>
      <c r="I7" s="28">
        <v>3411326.6824045968</v>
      </c>
      <c r="J7" s="28">
        <v>96235427.239747748</v>
      </c>
      <c r="K7" s="28">
        <v>35660779.836993955</v>
      </c>
      <c r="L7" s="28">
        <v>60574647.402753785</v>
      </c>
      <c r="M7" s="30">
        <v>231758161.31601089</v>
      </c>
      <c r="N7" s="28">
        <v>275830223.81902796</v>
      </c>
      <c r="O7" s="28">
        <v>271214891.23362947</v>
      </c>
      <c r="Q7" s="28">
        <v>153998285.38944927</v>
      </c>
      <c r="R7" s="28">
        <v>89906513.435458809</v>
      </c>
      <c r="S7" s="28">
        <v>159042545.21916148</v>
      </c>
      <c r="T7" s="28">
        <v>94950773.265171021</v>
      </c>
      <c r="U7" s="64">
        <v>6</v>
      </c>
      <c r="V7" s="24">
        <f t="shared" si="2"/>
        <v>271214891.23362947</v>
      </c>
      <c r="W7" s="24">
        <f t="shared" si="0"/>
        <v>159042545.21916148</v>
      </c>
      <c r="X7" s="30">
        <f t="shared" si="1"/>
        <v>112172346.01446798</v>
      </c>
    </row>
    <row r="8" spans="1:25" x14ac:dyDescent="0.35">
      <c r="A8" s="22" t="s">
        <v>347</v>
      </c>
      <c r="B8" s="22" t="s">
        <v>343</v>
      </c>
      <c r="C8" s="22" t="s">
        <v>539</v>
      </c>
      <c r="D8" s="22" t="s">
        <v>458</v>
      </c>
      <c r="E8" s="22" t="s">
        <v>348</v>
      </c>
      <c r="F8" s="28">
        <v>450056.28011677461</v>
      </c>
      <c r="G8" s="28">
        <v>24378048.50632529</v>
      </c>
      <c r="H8" s="28">
        <v>4329881.1955321729</v>
      </c>
      <c r="I8" s="28">
        <v>216568.05046901177</v>
      </c>
      <c r="J8" s="28">
        <v>19831598.868067198</v>
      </c>
      <c r="K8" s="28">
        <v>656685.17463859555</v>
      </c>
      <c r="L8" s="28">
        <v>19174913.693428602</v>
      </c>
      <c r="M8" s="30">
        <v>23504794.888960775</v>
      </c>
      <c r="N8" s="28">
        <v>24828104.786442064</v>
      </c>
      <c r="O8" s="28">
        <v>24412668.220180426</v>
      </c>
      <c r="Q8" s="28">
        <v>23633833.379620254</v>
      </c>
      <c r="R8" s="28">
        <v>13797787.117581766</v>
      </c>
      <c r="S8" s="28">
        <v>24407966.650243651</v>
      </c>
      <c r="T8" s="28">
        <v>14571920.388205165</v>
      </c>
      <c r="U8" s="64">
        <v>7</v>
      </c>
      <c r="V8" s="24">
        <f t="shared" si="2"/>
        <v>24412668.220180426</v>
      </c>
      <c r="W8" s="24">
        <f t="shared" si="0"/>
        <v>24407966.650243651</v>
      </c>
      <c r="X8" s="30">
        <f t="shared" si="1"/>
        <v>4701.5699367746711</v>
      </c>
    </row>
    <row r="9" spans="1:25" x14ac:dyDescent="0.35">
      <c r="A9" s="22" t="s">
        <v>349</v>
      </c>
      <c r="B9" s="22" t="s">
        <v>343</v>
      </c>
      <c r="C9" s="22" t="s">
        <v>539</v>
      </c>
      <c r="D9" s="22" t="s">
        <v>458</v>
      </c>
      <c r="E9" s="22" t="s">
        <v>350</v>
      </c>
      <c r="F9" s="28">
        <v>0</v>
      </c>
      <c r="G9" s="28">
        <v>1803115.5107194693</v>
      </c>
      <c r="H9" s="28">
        <v>570101.08741517959</v>
      </c>
      <c r="I9" s="28">
        <v>6610.5633594953924</v>
      </c>
      <c r="J9" s="28">
        <v>1226403.8991814689</v>
      </c>
      <c r="K9" s="28">
        <v>35774.874731652548</v>
      </c>
      <c r="L9" s="28">
        <v>1190629.0244498164</v>
      </c>
      <c r="M9" s="30">
        <v>1760730.1118649961</v>
      </c>
      <c r="N9" s="28">
        <v>1803115.5107194693</v>
      </c>
      <c r="O9" s="28">
        <v>1803115.5107194693</v>
      </c>
      <c r="Q9" s="28">
        <v>4300643.0162886763</v>
      </c>
      <c r="R9" s="28">
        <v>2510780.0268506142</v>
      </c>
      <c r="S9" s="28">
        <v>4441511.8626796352</v>
      </c>
      <c r="T9" s="28">
        <v>2651648.8732415731</v>
      </c>
      <c r="U9" s="64">
        <v>8</v>
      </c>
      <c r="V9" s="24">
        <f t="shared" si="2"/>
        <v>1803115.5107194693</v>
      </c>
      <c r="W9" s="24">
        <f t="shared" si="0"/>
        <v>4441511.8626796352</v>
      </c>
      <c r="X9" s="30">
        <f t="shared" si="1"/>
        <v>-2638396.3519601659</v>
      </c>
    </row>
    <row r="10" spans="1:25" x14ac:dyDescent="0.35">
      <c r="A10" s="22" t="s">
        <v>238</v>
      </c>
      <c r="B10" s="22" t="s">
        <v>234</v>
      </c>
      <c r="C10" s="22" t="s">
        <v>537</v>
      </c>
      <c r="D10" s="22" t="s">
        <v>453</v>
      </c>
      <c r="E10" s="22" t="s">
        <v>239</v>
      </c>
      <c r="F10" s="28">
        <v>1879558.9292796419</v>
      </c>
      <c r="G10" s="28">
        <v>62651964.309321404</v>
      </c>
      <c r="H10" s="28">
        <v>10577679.219283372</v>
      </c>
      <c r="I10" s="28">
        <v>4784846.1244974863</v>
      </c>
      <c r="J10" s="28">
        <v>47289443.4207092</v>
      </c>
      <c r="K10" s="28">
        <v>1561359.82552263</v>
      </c>
      <c r="L10" s="28">
        <v>45728083.595186569</v>
      </c>
      <c r="M10" s="30">
        <v>56305762.814469941</v>
      </c>
      <c r="N10" s="28">
        <v>64531523.238601051</v>
      </c>
      <c r="O10" s="28">
        <v>62796545.765419841</v>
      </c>
      <c r="Q10" s="28">
        <v>160910140.04547325</v>
      </c>
      <c r="R10" s="28">
        <v>89119462.179031327</v>
      </c>
      <c r="S10" s="28">
        <v>180714464.97414687</v>
      </c>
      <c r="T10" s="28">
        <v>110161557.41574706</v>
      </c>
      <c r="U10" s="64">
        <v>9</v>
      </c>
      <c r="V10" s="24">
        <f t="shared" si="2"/>
        <v>62796545.765419841</v>
      </c>
      <c r="W10" s="24">
        <f t="shared" si="0"/>
        <v>180714464.97414687</v>
      </c>
      <c r="X10" s="30">
        <f t="shared" si="1"/>
        <v>-117917919.20872703</v>
      </c>
    </row>
    <row r="11" spans="1:25" x14ac:dyDescent="0.35">
      <c r="A11" s="22" t="s">
        <v>355</v>
      </c>
      <c r="B11" s="22" t="s">
        <v>343</v>
      </c>
      <c r="C11" s="22" t="s">
        <v>539</v>
      </c>
      <c r="D11" s="22" t="s">
        <v>458</v>
      </c>
      <c r="E11" s="22" t="s">
        <v>356</v>
      </c>
      <c r="F11" s="28">
        <v>310000.86181104381</v>
      </c>
      <c r="G11" s="28">
        <v>16791713.348098207</v>
      </c>
      <c r="H11" s="28">
        <v>12464104.409317076</v>
      </c>
      <c r="I11" s="28">
        <v>34780.72650200974</v>
      </c>
      <c r="J11" s="28">
        <v>4292827.605294521</v>
      </c>
      <c r="K11" s="28">
        <v>610909.33118196193</v>
      </c>
      <c r="L11" s="28">
        <v>3681918.2741125594</v>
      </c>
      <c r="M11" s="30">
        <v>16146022.683429636</v>
      </c>
      <c r="N11" s="28">
        <v>17101714.209909249</v>
      </c>
      <c r="O11" s="28">
        <v>16815559.568237517</v>
      </c>
      <c r="Q11" s="28">
        <v>21336906.631209515</v>
      </c>
      <c r="R11" s="28">
        <v>12456806.761573182</v>
      </c>
      <c r="S11" s="28">
        <v>22035803.380208667</v>
      </c>
      <c r="T11" s="28">
        <v>13155703.510572338</v>
      </c>
      <c r="U11" s="64">
        <v>10</v>
      </c>
      <c r="V11" s="24">
        <f t="shared" si="2"/>
        <v>16815559.568237517</v>
      </c>
      <c r="W11" s="24">
        <f t="shared" si="0"/>
        <v>22035803.380208667</v>
      </c>
      <c r="X11" s="30">
        <f t="shared" si="1"/>
        <v>-5220243.8119711503</v>
      </c>
    </row>
    <row r="12" spans="1:25" x14ac:dyDescent="0.35">
      <c r="A12" s="22" t="s">
        <v>357</v>
      </c>
      <c r="B12" s="22" t="s">
        <v>343</v>
      </c>
      <c r="C12" s="22" t="s">
        <v>536</v>
      </c>
      <c r="D12" s="22" t="s">
        <v>458</v>
      </c>
      <c r="E12" s="22" t="s">
        <v>358</v>
      </c>
      <c r="F12" s="28">
        <v>13694.452303363101</v>
      </c>
      <c r="G12" s="28">
        <v>741782.83309883461</v>
      </c>
      <c r="H12" s="28">
        <v>510417.791268286</v>
      </c>
      <c r="I12" s="28">
        <v>21311.47608206662</v>
      </c>
      <c r="J12" s="28">
        <v>210053.55656572286</v>
      </c>
      <c r="K12" s="28">
        <v>41259.571251505782</v>
      </c>
      <c r="L12" s="28">
        <v>168793.98531421708</v>
      </c>
      <c r="M12" s="30">
        <v>679211.77658250311</v>
      </c>
      <c r="N12" s="28">
        <v>755477.28540219774</v>
      </c>
      <c r="O12" s="28">
        <v>742836.25250678568</v>
      </c>
      <c r="Q12" s="28">
        <v>1420634.8339254565</v>
      </c>
      <c r="R12" s="28">
        <v>829387.9666270006</v>
      </c>
      <c r="S12" s="28">
        <v>1467168.1521850573</v>
      </c>
      <c r="T12" s="28">
        <v>875921.28488660126</v>
      </c>
      <c r="U12" s="64">
        <v>11</v>
      </c>
      <c r="V12" s="24">
        <f t="shared" si="2"/>
        <v>742836.25250678568</v>
      </c>
      <c r="W12" s="24">
        <f t="shared" si="0"/>
        <v>1467168.1521850573</v>
      </c>
      <c r="X12" s="30">
        <f t="shared" si="1"/>
        <v>-724331.89967827161</v>
      </c>
    </row>
    <row r="13" spans="1:25" x14ac:dyDescent="0.35">
      <c r="A13" s="22" t="s">
        <v>236</v>
      </c>
      <c r="B13" s="22" t="s">
        <v>234</v>
      </c>
      <c r="C13" s="22" t="s">
        <v>538</v>
      </c>
      <c r="D13" s="22" t="s">
        <v>453</v>
      </c>
      <c r="E13" s="22" t="s">
        <v>237</v>
      </c>
      <c r="F13" s="28">
        <v>10975.264693254681</v>
      </c>
      <c r="G13" s="28">
        <v>365842.15644182271</v>
      </c>
      <c r="H13" s="28">
        <v>45045.724630336736</v>
      </c>
      <c r="I13" s="28">
        <v>117341.34877975573</v>
      </c>
      <c r="J13" s="28">
        <v>203455.09823647051</v>
      </c>
      <c r="K13" s="28">
        <v>25532.799148777725</v>
      </c>
      <c r="L13" s="28">
        <v>177922.29908769278</v>
      </c>
      <c r="M13" s="30">
        <v>222968.02371802952</v>
      </c>
      <c r="N13" s="28">
        <v>376817.42113507737</v>
      </c>
      <c r="O13" s="28">
        <v>366686.40757207305</v>
      </c>
      <c r="Q13" s="28">
        <v>1549682.140408434</v>
      </c>
      <c r="R13" s="28">
        <v>858285.49314928649</v>
      </c>
      <c r="S13" s="28">
        <v>1740412.2499971641</v>
      </c>
      <c r="T13" s="28">
        <v>1060936.2345873124</v>
      </c>
      <c r="U13" s="64">
        <v>12</v>
      </c>
      <c r="V13" s="24">
        <f t="shared" si="2"/>
        <v>366686.40757207305</v>
      </c>
      <c r="W13" s="24">
        <f t="shared" si="0"/>
        <v>1740412.2499971641</v>
      </c>
      <c r="X13" s="30">
        <f t="shared" si="1"/>
        <v>-1373725.8424250912</v>
      </c>
    </row>
    <row r="14" spans="1:25" x14ac:dyDescent="0.35">
      <c r="A14" s="22" t="s">
        <v>242</v>
      </c>
      <c r="B14" s="22" t="s">
        <v>234</v>
      </c>
      <c r="C14" s="22" t="s">
        <v>537</v>
      </c>
      <c r="D14" s="22" t="s">
        <v>453</v>
      </c>
      <c r="E14" s="22" t="s">
        <v>243</v>
      </c>
      <c r="F14" s="28">
        <v>0</v>
      </c>
      <c r="G14" s="28">
        <v>0</v>
      </c>
      <c r="H14" s="28">
        <v>0</v>
      </c>
      <c r="I14" s="28">
        <v>0</v>
      </c>
      <c r="J14" s="28">
        <v>0</v>
      </c>
      <c r="K14" s="28">
        <v>0</v>
      </c>
      <c r="L14" s="28">
        <v>0</v>
      </c>
      <c r="M14" s="30">
        <v>0</v>
      </c>
      <c r="N14" s="28">
        <v>0</v>
      </c>
      <c r="O14" s="28">
        <v>0</v>
      </c>
      <c r="Q14" s="28">
        <v>0</v>
      </c>
      <c r="R14" s="28">
        <v>0</v>
      </c>
      <c r="S14" s="28">
        <v>0</v>
      </c>
      <c r="T14" s="28">
        <v>0</v>
      </c>
      <c r="U14" s="64">
        <v>13</v>
      </c>
      <c r="V14" s="24">
        <f t="shared" si="2"/>
        <v>0</v>
      </c>
      <c r="W14" s="24">
        <f t="shared" si="0"/>
        <v>0</v>
      </c>
      <c r="X14" s="30">
        <f t="shared" si="1"/>
        <v>0</v>
      </c>
    </row>
    <row r="15" spans="1:25" x14ac:dyDescent="0.35">
      <c r="A15" s="22" t="s">
        <v>240</v>
      </c>
      <c r="B15" s="22" t="s">
        <v>234</v>
      </c>
      <c r="C15" s="22" t="s">
        <v>536</v>
      </c>
      <c r="D15" s="22" t="s">
        <v>458</v>
      </c>
      <c r="E15" s="22" t="s">
        <v>241</v>
      </c>
      <c r="F15" s="28">
        <v>152873.56790756792</v>
      </c>
      <c r="G15" s="28">
        <v>5095785.5969189312</v>
      </c>
      <c r="H15" s="28">
        <v>3673470.6615226157</v>
      </c>
      <c r="I15" s="28">
        <v>74307.605821355974</v>
      </c>
      <c r="J15" s="28">
        <v>1348007.4335594475</v>
      </c>
      <c r="K15" s="28">
        <v>189333.98468879078</v>
      </c>
      <c r="L15" s="28">
        <v>1158673.4488706568</v>
      </c>
      <c r="M15" s="30">
        <v>4832144.1103932727</v>
      </c>
      <c r="N15" s="28">
        <v>5248659.1648264984</v>
      </c>
      <c r="O15" s="28">
        <v>5107545.1021425901</v>
      </c>
      <c r="Q15" s="28">
        <v>2777984.663875855</v>
      </c>
      <c r="R15" s="28">
        <v>1538576.1215312427</v>
      </c>
      <c r="S15" s="28">
        <v>3119890.4686605753</v>
      </c>
      <c r="T15" s="28">
        <v>1901851.0391150084</v>
      </c>
      <c r="U15" s="64">
        <v>14</v>
      </c>
      <c r="V15" s="24">
        <f t="shared" si="2"/>
        <v>5107545.1021425901</v>
      </c>
      <c r="W15" s="24">
        <f t="shared" si="0"/>
        <v>3119890.4686605753</v>
      </c>
      <c r="X15" s="30">
        <f t="shared" si="1"/>
        <v>1987654.6334820148</v>
      </c>
    </row>
    <row r="16" spans="1:25" x14ac:dyDescent="0.35">
      <c r="A16" s="22" t="s">
        <v>353</v>
      </c>
      <c r="B16" s="22" t="s">
        <v>343</v>
      </c>
      <c r="C16" s="22" t="s">
        <v>539</v>
      </c>
      <c r="D16" s="22" t="s">
        <v>458</v>
      </c>
      <c r="E16" s="22" t="s">
        <v>354</v>
      </c>
      <c r="F16" s="28">
        <v>0</v>
      </c>
      <c r="G16" s="28">
        <v>291550.76817785058</v>
      </c>
      <c r="H16" s="28">
        <v>199136.38243486857</v>
      </c>
      <c r="I16" s="28">
        <v>1936.7314924265997</v>
      </c>
      <c r="J16" s="28">
        <v>90477.639726263122</v>
      </c>
      <c r="K16" s="28">
        <v>929.25225300510306</v>
      </c>
      <c r="L16" s="28">
        <v>89548.387473258015</v>
      </c>
      <c r="M16" s="30">
        <v>288684.76990812656</v>
      </c>
      <c r="N16" s="28">
        <v>291550.76817785058</v>
      </c>
      <c r="O16" s="28">
        <v>291550.76817785058</v>
      </c>
      <c r="Q16" s="28">
        <v>250464.53348474199</v>
      </c>
      <c r="R16" s="28">
        <v>146224.95885525399</v>
      </c>
      <c r="S16" s="28">
        <v>258668.57408058131</v>
      </c>
      <c r="T16" s="28">
        <v>154428.99945109332</v>
      </c>
      <c r="U16" s="64">
        <v>15</v>
      </c>
      <c r="V16" s="24">
        <f t="shared" si="2"/>
        <v>291550.76817785058</v>
      </c>
      <c r="W16" s="24">
        <f t="shared" si="0"/>
        <v>258668.57408058131</v>
      </c>
      <c r="X16" s="30">
        <f t="shared" si="1"/>
        <v>32882.194097269268</v>
      </c>
    </row>
    <row r="17" spans="1:24" x14ac:dyDescent="0.35">
      <c r="A17" s="22" t="s">
        <v>361</v>
      </c>
      <c r="B17" s="22" t="s">
        <v>343</v>
      </c>
      <c r="C17" s="22" t="s">
        <v>538</v>
      </c>
      <c r="D17" s="22" t="s">
        <v>458</v>
      </c>
      <c r="E17" s="22" t="s">
        <v>362</v>
      </c>
      <c r="F17" s="28">
        <v>0</v>
      </c>
      <c r="G17" s="28">
        <v>437683.32584613608</v>
      </c>
      <c r="H17" s="28">
        <v>334632.67565812299</v>
      </c>
      <c r="I17" s="28">
        <v>23441.157379320281</v>
      </c>
      <c r="J17" s="28">
        <v>79609.487986611013</v>
      </c>
      <c r="K17" s="28">
        <v>60778.006899927117</v>
      </c>
      <c r="L17" s="28">
        <v>18831.481086683896</v>
      </c>
      <c r="M17" s="30">
        <v>353464.15674480691</v>
      </c>
      <c r="N17" s="28">
        <v>437683.32584613608</v>
      </c>
      <c r="O17" s="28">
        <v>437683.32584613608</v>
      </c>
      <c r="Q17" s="28">
        <v>568387.51465470786</v>
      </c>
      <c r="R17" s="28">
        <v>331833.17329552304</v>
      </c>
      <c r="S17" s="28">
        <v>587005.21744686586</v>
      </c>
      <c r="T17" s="28">
        <v>350450.8760876811</v>
      </c>
      <c r="U17" s="64">
        <v>16</v>
      </c>
      <c r="V17" s="24">
        <f t="shared" si="2"/>
        <v>437683.32584613608</v>
      </c>
      <c r="W17" s="24">
        <f t="shared" si="0"/>
        <v>587005.21744686586</v>
      </c>
      <c r="X17" s="30">
        <f t="shared" si="1"/>
        <v>-149321.89160072978</v>
      </c>
    </row>
    <row r="18" spans="1:24" x14ac:dyDescent="0.35">
      <c r="A18" s="22" t="s">
        <v>359</v>
      </c>
      <c r="B18" s="22" t="s">
        <v>343</v>
      </c>
      <c r="C18" s="22" t="s">
        <v>536</v>
      </c>
      <c r="D18" s="22" t="s">
        <v>458</v>
      </c>
      <c r="E18" s="22" t="s">
        <v>360</v>
      </c>
      <c r="F18" s="28">
        <v>0</v>
      </c>
      <c r="G18" s="28">
        <v>508086053.95748591</v>
      </c>
      <c r="H18" s="28">
        <v>231394882.50904065</v>
      </c>
      <c r="I18" s="28">
        <v>663107.77750848909</v>
      </c>
      <c r="J18" s="28">
        <v>276028054.27364981</v>
      </c>
      <c r="K18" s="28">
        <v>160935969.71261969</v>
      </c>
      <c r="L18" s="28">
        <v>115092084.56103013</v>
      </c>
      <c r="M18" s="30">
        <v>346486967.0700708</v>
      </c>
      <c r="N18" s="28">
        <v>508086053.95748591</v>
      </c>
      <c r="O18" s="28">
        <v>508086053.95748591</v>
      </c>
      <c r="Q18" s="28">
        <v>396497378.80395383</v>
      </c>
      <c r="R18" s="28">
        <v>231481128.66589209</v>
      </c>
      <c r="S18" s="28">
        <v>409484768.86111605</v>
      </c>
      <c r="T18" s="28">
        <v>244468518.72305438</v>
      </c>
      <c r="U18" s="64">
        <v>17</v>
      </c>
      <c r="V18" s="24">
        <f t="shared" si="2"/>
        <v>508086053.95748591</v>
      </c>
      <c r="W18" s="24">
        <f t="shared" si="0"/>
        <v>409484768.86111605</v>
      </c>
      <c r="X18" s="30">
        <f t="shared" si="1"/>
        <v>98601285.096369863</v>
      </c>
    </row>
    <row r="19" spans="1:24" x14ac:dyDescent="0.35">
      <c r="A19" s="22" t="s">
        <v>351</v>
      </c>
      <c r="B19" s="22" t="s">
        <v>343</v>
      </c>
      <c r="C19" s="22" t="s">
        <v>539</v>
      </c>
      <c r="D19" s="22" t="s">
        <v>458</v>
      </c>
      <c r="E19" s="22" t="s">
        <v>352</v>
      </c>
      <c r="F19" s="28">
        <v>4299456.7183882212</v>
      </c>
      <c r="G19" s="28">
        <v>232887238.91269532</v>
      </c>
      <c r="H19" s="28">
        <v>146318186.32883933</v>
      </c>
      <c r="I19" s="28">
        <v>1321719.2460274866</v>
      </c>
      <c r="J19" s="28">
        <v>85247334.605244517</v>
      </c>
      <c r="K19" s="28">
        <v>3564731.5222527338</v>
      </c>
      <c r="L19" s="28">
        <v>81682603.082991779</v>
      </c>
      <c r="M19" s="30">
        <v>228000789.41183111</v>
      </c>
      <c r="N19" s="28">
        <v>237186695.63108355</v>
      </c>
      <c r="O19" s="28">
        <v>233217966.35257134</v>
      </c>
      <c r="Q19" s="28">
        <v>133028058.83526142</v>
      </c>
      <c r="R19" s="28">
        <v>77663780.013649717</v>
      </c>
      <c r="S19" s="28">
        <v>137385432.63140678</v>
      </c>
      <c r="T19" s="28">
        <v>82021153.809795097</v>
      </c>
      <c r="U19" s="64">
        <v>18</v>
      </c>
      <c r="V19" s="24">
        <f t="shared" si="2"/>
        <v>233217966.35257134</v>
      </c>
      <c r="W19" s="24">
        <f t="shared" si="0"/>
        <v>137385432.63140678</v>
      </c>
      <c r="X19" s="30">
        <f t="shared" si="1"/>
        <v>95832533.721164554</v>
      </c>
    </row>
    <row r="20" spans="1:24" x14ac:dyDescent="0.35">
      <c r="A20" s="22" t="s">
        <v>185</v>
      </c>
      <c r="B20" s="22" t="s">
        <v>181</v>
      </c>
      <c r="C20" s="22" t="s">
        <v>538</v>
      </c>
      <c r="D20" s="22" t="s">
        <v>453</v>
      </c>
      <c r="E20" s="22" t="s">
        <v>186</v>
      </c>
      <c r="F20" s="28">
        <v>101456.37102093219</v>
      </c>
      <c r="G20" s="28">
        <v>2355237.1844144971</v>
      </c>
      <c r="H20" s="28">
        <v>1008451.1430508707</v>
      </c>
      <c r="I20" s="28">
        <v>425926.00135577668</v>
      </c>
      <c r="J20" s="28">
        <v>920860.06440760428</v>
      </c>
      <c r="K20" s="28">
        <v>104833.46970831863</v>
      </c>
      <c r="L20" s="28">
        <v>816026.59469928558</v>
      </c>
      <c r="M20" s="30">
        <v>1824477.7377501563</v>
      </c>
      <c r="N20" s="28">
        <v>2456693.5554354293</v>
      </c>
      <c r="O20" s="28">
        <v>2363041.5206468767</v>
      </c>
      <c r="Q20" s="28">
        <v>4355062.508786913</v>
      </c>
      <c r="R20" s="28">
        <v>3360972.153520335</v>
      </c>
      <c r="S20" s="28">
        <v>5301815.2280884152</v>
      </c>
      <c r="T20" s="28">
        <v>4307724.8728218377</v>
      </c>
      <c r="U20" s="64">
        <v>19</v>
      </c>
      <c r="V20" s="24">
        <f t="shared" si="2"/>
        <v>2363041.5206468767</v>
      </c>
      <c r="W20" s="24">
        <f t="shared" si="0"/>
        <v>5301815.2280884152</v>
      </c>
      <c r="X20" s="30">
        <f t="shared" si="1"/>
        <v>-2938773.7074415386</v>
      </c>
    </row>
    <row r="21" spans="1:24" x14ac:dyDescent="0.35">
      <c r="A21" s="22" t="s">
        <v>183</v>
      </c>
      <c r="B21" s="22" t="s">
        <v>181</v>
      </c>
      <c r="C21" s="22" t="s">
        <v>538</v>
      </c>
      <c r="D21" s="22" t="s">
        <v>453</v>
      </c>
      <c r="E21" s="22" t="s">
        <v>184</v>
      </c>
      <c r="F21" s="28">
        <v>102492.3060456096</v>
      </c>
      <c r="G21" s="28">
        <v>2379285.6760587939</v>
      </c>
      <c r="H21" s="28">
        <v>582329.41425799474</v>
      </c>
      <c r="I21" s="28">
        <v>1111629.6199681344</v>
      </c>
      <c r="J21" s="28">
        <v>685326.47026753728</v>
      </c>
      <c r="K21" s="28">
        <v>81899.381441407764</v>
      </c>
      <c r="L21" s="28">
        <v>603427.08882612945</v>
      </c>
      <c r="M21" s="30">
        <v>1185756.5030841241</v>
      </c>
      <c r="N21" s="28">
        <v>2481777.9821044039</v>
      </c>
      <c r="O21" s="28">
        <v>2387169.6996007641</v>
      </c>
      <c r="Q21" s="28">
        <v>10324093.376637092</v>
      </c>
      <c r="R21" s="28">
        <v>7967506.845013408</v>
      </c>
      <c r="S21" s="28">
        <v>12568461.501992982</v>
      </c>
      <c r="T21" s="28">
        <v>10211874.970369298</v>
      </c>
      <c r="U21" s="64">
        <v>20</v>
      </c>
      <c r="V21" s="24">
        <f t="shared" si="2"/>
        <v>2387169.6996007641</v>
      </c>
      <c r="W21" s="24">
        <f t="shared" si="0"/>
        <v>12568461.501992982</v>
      </c>
      <c r="X21" s="30">
        <f t="shared" si="1"/>
        <v>-10181291.802392218</v>
      </c>
    </row>
    <row r="22" spans="1:24" x14ac:dyDescent="0.35">
      <c r="A22" s="22" t="s">
        <v>252</v>
      </c>
      <c r="B22" s="22" t="s">
        <v>234</v>
      </c>
      <c r="C22" s="22" t="s">
        <v>538</v>
      </c>
      <c r="D22" s="22" t="s">
        <v>459</v>
      </c>
      <c r="E22" s="22" t="s">
        <v>253</v>
      </c>
      <c r="F22" s="28">
        <v>0</v>
      </c>
      <c r="G22" s="28">
        <v>0</v>
      </c>
      <c r="H22" s="28">
        <v>0</v>
      </c>
      <c r="I22" s="28">
        <v>0</v>
      </c>
      <c r="J22" s="28">
        <v>0</v>
      </c>
      <c r="K22" s="28">
        <v>0</v>
      </c>
      <c r="L22" s="28">
        <v>0</v>
      </c>
      <c r="M22" s="30">
        <v>0</v>
      </c>
      <c r="N22" s="28">
        <v>0</v>
      </c>
      <c r="O22" s="28">
        <v>0</v>
      </c>
      <c r="Q22" s="28">
        <v>0</v>
      </c>
      <c r="R22" s="28">
        <v>0</v>
      </c>
      <c r="S22" s="28">
        <v>0</v>
      </c>
      <c r="T22" s="28">
        <v>0</v>
      </c>
      <c r="U22" s="64">
        <v>21</v>
      </c>
      <c r="V22" s="24">
        <f t="shared" si="2"/>
        <v>0</v>
      </c>
      <c r="W22" s="24">
        <f t="shared" si="0"/>
        <v>0</v>
      </c>
      <c r="X22" s="30">
        <f t="shared" si="1"/>
        <v>0</v>
      </c>
    </row>
    <row r="23" spans="1:24" x14ac:dyDescent="0.35">
      <c r="A23" s="22" t="s">
        <v>280</v>
      </c>
      <c r="B23" s="22" t="s">
        <v>234</v>
      </c>
      <c r="C23" s="22" t="s">
        <v>541</v>
      </c>
      <c r="D23" s="22" t="s">
        <v>453</v>
      </c>
      <c r="E23" s="22" t="s">
        <v>281</v>
      </c>
      <c r="F23" s="28">
        <v>0</v>
      </c>
      <c r="G23" s="28">
        <v>0</v>
      </c>
      <c r="H23" s="28">
        <v>0</v>
      </c>
      <c r="I23" s="28">
        <v>0</v>
      </c>
      <c r="J23" s="28">
        <v>0</v>
      </c>
      <c r="K23" s="28">
        <v>0</v>
      </c>
      <c r="L23" s="28">
        <v>0</v>
      </c>
      <c r="M23" s="30">
        <v>0</v>
      </c>
      <c r="N23" s="28">
        <v>0</v>
      </c>
      <c r="O23" s="28">
        <v>0</v>
      </c>
      <c r="Q23" s="28">
        <v>0</v>
      </c>
      <c r="R23" s="28">
        <v>0</v>
      </c>
      <c r="S23" s="28">
        <v>0</v>
      </c>
      <c r="T23" s="28">
        <v>0</v>
      </c>
      <c r="U23" s="64">
        <v>22</v>
      </c>
      <c r="V23" s="24">
        <f t="shared" si="2"/>
        <v>0</v>
      </c>
      <c r="W23" s="24">
        <f t="shared" si="0"/>
        <v>0</v>
      </c>
      <c r="X23" s="30">
        <f t="shared" si="1"/>
        <v>0</v>
      </c>
    </row>
    <row r="24" spans="1:24" x14ac:dyDescent="0.35">
      <c r="A24" s="22" t="s">
        <v>246</v>
      </c>
      <c r="B24" s="22" t="s">
        <v>234</v>
      </c>
      <c r="C24" s="22" t="s">
        <v>538</v>
      </c>
      <c r="D24" s="22" t="s">
        <v>459</v>
      </c>
      <c r="E24" s="22" t="s">
        <v>247</v>
      </c>
      <c r="F24" s="28">
        <v>1028005.776813762</v>
      </c>
      <c r="G24" s="28">
        <v>34266859.227125399</v>
      </c>
      <c r="H24" s="28">
        <v>4342280.054940369</v>
      </c>
      <c r="I24" s="28">
        <v>5807280.9860081114</v>
      </c>
      <c r="J24" s="28">
        <v>24117298.992000677</v>
      </c>
      <c r="K24" s="28">
        <v>1186956.0805707646</v>
      </c>
      <c r="L24" s="28">
        <v>22930342.911429912</v>
      </c>
      <c r="M24" s="30">
        <v>27272622.966370281</v>
      </c>
      <c r="N24" s="28">
        <v>35294865.003939167</v>
      </c>
      <c r="O24" s="28">
        <v>34345936.594572611</v>
      </c>
      <c r="Q24" s="28">
        <v>79940210.173108324</v>
      </c>
      <c r="R24" s="28">
        <v>44274577.942029223</v>
      </c>
      <c r="S24" s="28">
        <v>89779005.271337032</v>
      </c>
      <c r="T24" s="28">
        <v>54728297.733897232</v>
      </c>
      <c r="U24" s="64">
        <v>23</v>
      </c>
      <c r="V24" s="24">
        <f t="shared" si="2"/>
        <v>34345936.594572611</v>
      </c>
      <c r="W24" s="24">
        <f t="shared" si="0"/>
        <v>89779005.271337032</v>
      </c>
      <c r="X24" s="30">
        <f t="shared" si="1"/>
        <v>-55433068.676764421</v>
      </c>
    </row>
    <row r="25" spans="1:24" x14ac:dyDescent="0.35">
      <c r="A25" s="22" t="s">
        <v>187</v>
      </c>
      <c r="B25" s="22" t="s">
        <v>181</v>
      </c>
      <c r="C25" s="22" t="s">
        <v>538</v>
      </c>
      <c r="D25" s="22" t="s">
        <v>453</v>
      </c>
      <c r="E25" s="22" t="s">
        <v>188</v>
      </c>
      <c r="F25" s="28">
        <v>116202.58339285414</v>
      </c>
      <c r="G25" s="28">
        <v>2697559.9716198281</v>
      </c>
      <c r="H25" s="28">
        <v>376047.93747264164</v>
      </c>
      <c r="I25" s="28">
        <v>978536.15287493751</v>
      </c>
      <c r="J25" s="28">
        <v>1342975.7882699631</v>
      </c>
      <c r="K25" s="28">
        <v>22045.750626158839</v>
      </c>
      <c r="L25" s="28">
        <v>1320930.0376438042</v>
      </c>
      <c r="M25" s="30">
        <v>1696977.9751164459</v>
      </c>
      <c r="N25" s="28">
        <v>2813762.5550126825</v>
      </c>
      <c r="O25" s="28">
        <v>2706498.631880817</v>
      </c>
      <c r="Q25" s="28">
        <v>6617483.3841786347</v>
      </c>
      <c r="R25" s="28">
        <v>5106970.8725726428</v>
      </c>
      <c r="S25" s="28">
        <v>8056066.7285652952</v>
      </c>
      <c r="T25" s="28">
        <v>6545554.2169593023</v>
      </c>
      <c r="U25" s="64">
        <v>24</v>
      </c>
      <c r="V25" s="24">
        <f t="shared" si="2"/>
        <v>2706498.631880817</v>
      </c>
      <c r="W25" s="24">
        <f t="shared" si="0"/>
        <v>8056066.7285652952</v>
      </c>
      <c r="X25" s="30">
        <f t="shared" si="1"/>
        <v>-5349568.0966844782</v>
      </c>
    </row>
    <row r="26" spans="1:24" x14ac:dyDescent="0.35">
      <c r="A26" s="22" t="s">
        <v>225</v>
      </c>
      <c r="B26" s="22" t="s">
        <v>181</v>
      </c>
      <c r="C26" s="22" t="s">
        <v>538</v>
      </c>
      <c r="D26" s="22" t="s">
        <v>453</v>
      </c>
      <c r="E26" s="22" t="s">
        <v>226</v>
      </c>
      <c r="F26" s="28">
        <v>1325501.220514636</v>
      </c>
      <c r="G26" s="28">
        <v>30770564.047661193</v>
      </c>
      <c r="H26" s="28">
        <v>5320970.0040547065</v>
      </c>
      <c r="I26" s="28">
        <v>6787741.873565536</v>
      </c>
      <c r="J26" s="28">
        <v>18661851.081923433</v>
      </c>
      <c r="K26" s="28">
        <v>572824.24745801627</v>
      </c>
      <c r="L26" s="28">
        <v>18089026.834465414</v>
      </c>
      <c r="M26" s="30">
        <v>23409996.838520121</v>
      </c>
      <c r="N26" s="28">
        <v>32096065.268175829</v>
      </c>
      <c r="O26" s="28">
        <v>30872525.680008471</v>
      </c>
      <c r="Q26" s="28">
        <v>90942357.531451985</v>
      </c>
      <c r="R26" s="28">
        <v>70183775.92101185</v>
      </c>
      <c r="S26" s="28">
        <v>110712435.25568068</v>
      </c>
      <c r="T26" s="28">
        <v>89953853.645240545</v>
      </c>
      <c r="U26" s="64">
        <v>25</v>
      </c>
      <c r="V26" s="24">
        <f t="shared" si="2"/>
        <v>30872525.680008471</v>
      </c>
      <c r="W26" s="24">
        <f t="shared" si="0"/>
        <v>110712435.25568068</v>
      </c>
      <c r="X26" s="30">
        <f t="shared" si="1"/>
        <v>-79839909.575672209</v>
      </c>
    </row>
    <row r="27" spans="1:24" x14ac:dyDescent="0.35">
      <c r="A27" s="22" t="s">
        <v>363</v>
      </c>
      <c r="B27" s="22" t="s">
        <v>343</v>
      </c>
      <c r="C27" s="22" t="s">
        <v>541</v>
      </c>
      <c r="D27" s="22" t="s">
        <v>458</v>
      </c>
      <c r="E27" s="22" t="s">
        <v>364</v>
      </c>
      <c r="F27" s="28">
        <v>0</v>
      </c>
      <c r="G27" s="28">
        <v>0</v>
      </c>
      <c r="H27" s="28">
        <v>0</v>
      </c>
      <c r="I27" s="28">
        <v>0</v>
      </c>
      <c r="J27" s="28">
        <v>0</v>
      </c>
      <c r="K27" s="28">
        <v>0</v>
      </c>
      <c r="L27" s="28">
        <v>0</v>
      </c>
      <c r="M27" s="30">
        <v>0</v>
      </c>
      <c r="N27" s="28">
        <v>0</v>
      </c>
      <c r="O27" s="28">
        <v>0</v>
      </c>
      <c r="Q27" s="28">
        <v>0</v>
      </c>
      <c r="R27" s="28">
        <v>0</v>
      </c>
      <c r="S27" s="28">
        <v>0</v>
      </c>
      <c r="T27" s="28">
        <v>0</v>
      </c>
      <c r="U27" s="64">
        <v>26</v>
      </c>
      <c r="V27" s="24">
        <f t="shared" si="2"/>
        <v>0</v>
      </c>
      <c r="W27" s="24">
        <f t="shared" si="0"/>
        <v>0</v>
      </c>
      <c r="X27" s="30">
        <f t="shared" si="1"/>
        <v>0</v>
      </c>
    </row>
    <row r="28" spans="1:24" x14ac:dyDescent="0.35">
      <c r="A28" s="22" t="s">
        <v>365</v>
      </c>
      <c r="B28" s="22" t="s">
        <v>343</v>
      </c>
      <c r="C28" s="22" t="s">
        <v>536</v>
      </c>
      <c r="D28" s="22" t="s">
        <v>458</v>
      </c>
      <c r="E28" s="22" t="s">
        <v>366</v>
      </c>
      <c r="F28" s="28">
        <v>66916882.806823455</v>
      </c>
      <c r="G28" s="28">
        <v>1553427636.586973</v>
      </c>
      <c r="H28" s="28">
        <v>1127649285.8218884</v>
      </c>
      <c r="I28" s="28">
        <v>0</v>
      </c>
      <c r="J28" s="28">
        <v>425778382.0543344</v>
      </c>
      <c r="K28" s="28">
        <v>213430342.07101417</v>
      </c>
      <c r="L28" s="28">
        <v>212348039.98332024</v>
      </c>
      <c r="M28" s="30">
        <v>1339997325.8052087</v>
      </c>
      <c r="N28" s="28">
        <v>1620344519.3937964</v>
      </c>
      <c r="O28" s="28">
        <v>1558575089.1105747</v>
      </c>
      <c r="Q28" s="28">
        <v>1655220583.8926885</v>
      </c>
      <c r="R28" s="28">
        <v>966342653.02405512</v>
      </c>
      <c r="S28" s="28">
        <v>1709437828.4517939</v>
      </c>
      <c r="T28" s="28">
        <v>1020559897.5831605</v>
      </c>
      <c r="U28" s="64">
        <v>27</v>
      </c>
      <c r="V28" s="24">
        <f t="shared" si="2"/>
        <v>1558575089.1105747</v>
      </c>
      <c r="W28" s="24">
        <f t="shared" si="0"/>
        <v>1709437828.4517939</v>
      </c>
      <c r="X28" s="30">
        <f t="shared" si="1"/>
        <v>-150862739.34121919</v>
      </c>
    </row>
    <row r="29" spans="1:24" x14ac:dyDescent="0.35">
      <c r="A29" s="22" t="s">
        <v>250</v>
      </c>
      <c r="B29" s="22" t="s">
        <v>234</v>
      </c>
      <c r="C29" s="22" t="s">
        <v>538</v>
      </c>
      <c r="D29" s="22" t="s">
        <v>453</v>
      </c>
      <c r="E29" s="22" t="s">
        <v>251</v>
      </c>
      <c r="F29" s="28">
        <v>0</v>
      </c>
      <c r="G29" s="28">
        <v>0</v>
      </c>
      <c r="H29" s="28">
        <v>0</v>
      </c>
      <c r="I29" s="28">
        <v>0</v>
      </c>
      <c r="J29" s="28">
        <v>0</v>
      </c>
      <c r="K29" s="28">
        <v>0</v>
      </c>
      <c r="L29" s="28">
        <v>0</v>
      </c>
      <c r="M29" s="30">
        <v>0</v>
      </c>
      <c r="N29" s="28">
        <v>0</v>
      </c>
      <c r="O29" s="28">
        <v>0</v>
      </c>
      <c r="Q29" s="28">
        <v>0</v>
      </c>
      <c r="R29" s="28">
        <v>0</v>
      </c>
      <c r="S29" s="28">
        <v>0</v>
      </c>
      <c r="T29" s="28">
        <v>0</v>
      </c>
      <c r="U29" s="64">
        <v>28</v>
      </c>
      <c r="V29" s="24">
        <f t="shared" si="2"/>
        <v>0</v>
      </c>
      <c r="W29" s="24">
        <f t="shared" si="0"/>
        <v>0</v>
      </c>
      <c r="X29" s="30">
        <f t="shared" si="1"/>
        <v>0</v>
      </c>
    </row>
    <row r="30" spans="1:24" x14ac:dyDescent="0.35">
      <c r="A30" s="22" t="s">
        <v>189</v>
      </c>
      <c r="B30" s="22" t="s">
        <v>181</v>
      </c>
      <c r="C30" s="22" t="s">
        <v>538</v>
      </c>
      <c r="D30" s="22" t="s">
        <v>453</v>
      </c>
      <c r="E30" s="22" t="s">
        <v>190</v>
      </c>
      <c r="F30" s="28">
        <v>565942.57447291166</v>
      </c>
      <c r="G30" s="28">
        <v>13137952.62169259</v>
      </c>
      <c r="H30" s="28">
        <v>2202447.5049013416</v>
      </c>
      <c r="I30" s="28">
        <v>4927677.6806677841</v>
      </c>
      <c r="J30" s="28">
        <v>6007827.1889176331</v>
      </c>
      <c r="K30" s="28">
        <v>867117.90492269478</v>
      </c>
      <c r="L30" s="28">
        <v>5140709.2839949382</v>
      </c>
      <c r="M30" s="30">
        <v>7343156.7888962794</v>
      </c>
      <c r="N30" s="28">
        <v>13703895.196165502</v>
      </c>
      <c r="O30" s="28">
        <v>13181486.665882815</v>
      </c>
      <c r="Q30" s="28">
        <v>61982683.632153712</v>
      </c>
      <c r="R30" s="28">
        <v>47834462.36829254</v>
      </c>
      <c r="S30" s="28">
        <v>75457180.073926255</v>
      </c>
      <c r="T30" s="28">
        <v>61308958.810065083</v>
      </c>
      <c r="U30" s="64">
        <v>29</v>
      </c>
      <c r="V30" s="24">
        <f t="shared" si="2"/>
        <v>13181486.665882815</v>
      </c>
      <c r="W30" s="24">
        <f t="shared" si="0"/>
        <v>75457180.073926255</v>
      </c>
      <c r="X30" s="30">
        <f t="shared" si="1"/>
        <v>-62275693.408043444</v>
      </c>
    </row>
    <row r="31" spans="1:24" x14ac:dyDescent="0.35">
      <c r="A31" s="22" t="s">
        <v>248</v>
      </c>
      <c r="B31" s="22" t="s">
        <v>234</v>
      </c>
      <c r="C31" s="22" t="s">
        <v>538</v>
      </c>
      <c r="D31" s="22" t="s">
        <v>459</v>
      </c>
      <c r="E31" s="22" t="s">
        <v>249</v>
      </c>
      <c r="F31" s="28">
        <v>166308.48059672935</v>
      </c>
      <c r="G31" s="28">
        <v>5543616.019890978</v>
      </c>
      <c r="H31" s="28">
        <v>2715562.2435639896</v>
      </c>
      <c r="I31" s="28">
        <v>376910.86344246642</v>
      </c>
      <c r="J31" s="28">
        <v>2451142.8681307021</v>
      </c>
      <c r="K31" s="28">
        <v>1116507.5471823339</v>
      </c>
      <c r="L31" s="28">
        <v>1334635.3209483684</v>
      </c>
      <c r="M31" s="30">
        <v>4050197.564512358</v>
      </c>
      <c r="N31" s="28">
        <v>5709924.5004877066</v>
      </c>
      <c r="O31" s="28">
        <v>5556408.9799368801</v>
      </c>
      <c r="Q31" s="28">
        <v>10245501.884999773</v>
      </c>
      <c r="R31" s="28">
        <v>5674431.813230644</v>
      </c>
      <c r="S31" s="28">
        <v>11506486.732384361</v>
      </c>
      <c r="T31" s="28">
        <v>7014228.2135767676</v>
      </c>
      <c r="U31" s="64">
        <v>30</v>
      </c>
      <c r="V31" s="24">
        <f t="shared" si="2"/>
        <v>5556408.9799368801</v>
      </c>
      <c r="W31" s="24">
        <f t="shared" si="0"/>
        <v>11506486.732384361</v>
      </c>
      <c r="X31" s="30">
        <f t="shared" si="1"/>
        <v>-5950077.7524474813</v>
      </c>
    </row>
    <row r="32" spans="1:24" x14ac:dyDescent="0.35">
      <c r="A32" s="22" t="s">
        <v>367</v>
      </c>
      <c r="B32" s="22" t="s">
        <v>343</v>
      </c>
      <c r="C32" s="22" t="s">
        <v>536</v>
      </c>
      <c r="D32" s="22" t="s">
        <v>458</v>
      </c>
      <c r="E32" s="22" t="s">
        <v>368</v>
      </c>
      <c r="F32" s="28">
        <v>10568862.440513562</v>
      </c>
      <c r="G32" s="28">
        <v>245348592.36906484</v>
      </c>
      <c r="H32" s="28">
        <v>171780828.3193287</v>
      </c>
      <c r="I32" s="28">
        <v>115216.50363850132</v>
      </c>
      <c r="J32" s="28">
        <v>73452552.624121204</v>
      </c>
      <c r="K32" s="28">
        <v>22561994.93162154</v>
      </c>
      <c r="L32" s="28">
        <v>50890557.69249966</v>
      </c>
      <c r="M32" s="30">
        <v>222671386.01182836</v>
      </c>
      <c r="N32" s="28">
        <v>255917454.80957839</v>
      </c>
      <c r="O32" s="28">
        <v>246161581.78756589</v>
      </c>
      <c r="Q32" s="28">
        <v>153600881.66298681</v>
      </c>
      <c r="R32" s="28">
        <v>89674503.167408481</v>
      </c>
      <c r="S32" s="28">
        <v>158632124.41495362</v>
      </c>
      <c r="T32" s="28">
        <v>94705745.919375286</v>
      </c>
      <c r="U32" s="64">
        <v>31</v>
      </c>
      <c r="V32" s="24">
        <f t="shared" si="2"/>
        <v>246161581.78756589</v>
      </c>
      <c r="W32" s="24">
        <f t="shared" si="0"/>
        <v>158632124.41495362</v>
      </c>
      <c r="X32" s="30">
        <f t="shared" si="1"/>
        <v>87529457.372612268</v>
      </c>
    </row>
    <row r="33" spans="1:24" x14ac:dyDescent="0.35">
      <c r="A33" s="22" t="s">
        <v>244</v>
      </c>
      <c r="B33" s="22" t="s">
        <v>234</v>
      </c>
      <c r="C33" s="22" t="s">
        <v>538</v>
      </c>
      <c r="D33" s="22" t="s">
        <v>453</v>
      </c>
      <c r="E33" s="22" t="s">
        <v>245</v>
      </c>
      <c r="F33" s="28">
        <v>58821.540221251555</v>
      </c>
      <c r="G33" s="28">
        <v>1960718.007375052</v>
      </c>
      <c r="H33" s="28">
        <v>644247.91353421868</v>
      </c>
      <c r="I33" s="28">
        <v>302812.90549167781</v>
      </c>
      <c r="J33" s="28">
        <v>1013657.3025878532</v>
      </c>
      <c r="K33" s="28">
        <v>379495.81779100042</v>
      </c>
      <c r="L33" s="28">
        <v>634161.4847968528</v>
      </c>
      <c r="M33" s="30">
        <v>1278409.3983310715</v>
      </c>
      <c r="N33" s="28">
        <v>2019539.5475963033</v>
      </c>
      <c r="O33" s="28">
        <v>1965242.7412382253</v>
      </c>
      <c r="Q33" s="28">
        <v>3563783.7584994556</v>
      </c>
      <c r="R33" s="28">
        <v>1973787.9277843139</v>
      </c>
      <c r="S33" s="28">
        <v>4002403.2980070808</v>
      </c>
      <c r="T33" s="28">
        <v>2439821.1885111658</v>
      </c>
      <c r="U33" s="64">
        <v>32</v>
      </c>
      <c r="V33" s="24">
        <f t="shared" si="2"/>
        <v>1965242.7412382253</v>
      </c>
      <c r="W33" s="24">
        <f t="shared" si="0"/>
        <v>4002403.2980070808</v>
      </c>
      <c r="X33" s="30">
        <f t="shared" si="1"/>
        <v>-2037160.5567688555</v>
      </c>
    </row>
    <row r="34" spans="1:24" x14ac:dyDescent="0.35">
      <c r="A34" s="22" t="s">
        <v>369</v>
      </c>
      <c r="B34" s="22" t="s">
        <v>343</v>
      </c>
      <c r="C34" s="22" t="s">
        <v>536</v>
      </c>
      <c r="D34" s="22">
        <v>0</v>
      </c>
      <c r="E34" s="22" t="s">
        <v>370</v>
      </c>
      <c r="F34" s="28">
        <v>0</v>
      </c>
      <c r="G34" s="28">
        <v>0</v>
      </c>
      <c r="H34" s="28">
        <v>0</v>
      </c>
      <c r="I34" s="28">
        <v>0</v>
      </c>
      <c r="J34" s="28">
        <v>0</v>
      </c>
      <c r="K34" s="28">
        <v>0</v>
      </c>
      <c r="L34" s="28">
        <v>0</v>
      </c>
      <c r="M34" s="30">
        <v>0</v>
      </c>
      <c r="N34" s="28">
        <v>0</v>
      </c>
      <c r="O34" s="28">
        <v>0</v>
      </c>
      <c r="Q34" s="28">
        <v>0</v>
      </c>
      <c r="R34" s="28">
        <v>0</v>
      </c>
      <c r="S34" s="28">
        <v>0</v>
      </c>
      <c r="T34" s="28">
        <v>0</v>
      </c>
      <c r="U34" s="64">
        <v>33</v>
      </c>
      <c r="V34" s="28">
        <f t="shared" si="2"/>
        <v>0</v>
      </c>
      <c r="W34" s="28">
        <f t="shared" si="0"/>
        <v>0</v>
      </c>
      <c r="X34" s="30">
        <f t="shared" si="1"/>
        <v>0</v>
      </c>
    </row>
    <row r="35" spans="1:24" x14ac:dyDescent="0.35">
      <c r="A35" s="22" t="s">
        <v>254</v>
      </c>
      <c r="B35" s="22" t="s">
        <v>234</v>
      </c>
      <c r="C35" s="22" t="s">
        <v>540</v>
      </c>
      <c r="D35" s="22" t="s">
        <v>453</v>
      </c>
      <c r="E35" s="22" t="s">
        <v>255</v>
      </c>
      <c r="F35" s="28">
        <v>90347.353805113031</v>
      </c>
      <c r="G35" s="28">
        <v>3011578.4601704343</v>
      </c>
      <c r="H35" s="28">
        <v>1011457.2618217298</v>
      </c>
      <c r="I35" s="28">
        <v>1352629.2839393485</v>
      </c>
      <c r="J35" s="28">
        <v>647492.09871256538</v>
      </c>
      <c r="K35" s="28">
        <v>36050.453160999619</v>
      </c>
      <c r="L35" s="28">
        <v>611441.6455515658</v>
      </c>
      <c r="M35" s="30">
        <v>1622898.9073732956</v>
      </c>
      <c r="N35" s="28">
        <v>3101925.8139755474</v>
      </c>
      <c r="O35" s="28">
        <v>3018528.2566169817</v>
      </c>
      <c r="Q35" s="28">
        <v>5107108.5717638191</v>
      </c>
      <c r="R35" s="28">
        <v>2828552.4397461154</v>
      </c>
      <c r="S35" s="28">
        <v>5735675.7805962898</v>
      </c>
      <c r="T35" s="28">
        <v>3496405.0991306151</v>
      </c>
      <c r="U35" s="64">
        <v>34</v>
      </c>
      <c r="V35" s="28">
        <f t="shared" ref="V35:V66" si="3">HLOOKUP($V$2,$F$2:$O$138,$U35,FALSE)</f>
        <v>3018528.2566169817</v>
      </c>
      <c r="W35" s="28">
        <f t="shared" ref="W35:W66" si="4">HLOOKUP($W$2,$Q$2:$T$138,$U35,FALSE)</f>
        <v>5735675.7805962898</v>
      </c>
      <c r="X35" s="30">
        <f t="shared" ref="X35:X66" si="5">V35-W35</f>
        <v>-2717147.5239793081</v>
      </c>
    </row>
    <row r="36" spans="1:24" x14ac:dyDescent="0.35">
      <c r="A36" s="22" t="s">
        <v>371</v>
      </c>
      <c r="B36" s="22" t="s">
        <v>343</v>
      </c>
      <c r="C36" s="22" t="s">
        <v>536</v>
      </c>
      <c r="D36" s="22" t="s">
        <v>459</v>
      </c>
      <c r="E36" s="22" t="s">
        <v>372</v>
      </c>
      <c r="F36" s="28">
        <v>0</v>
      </c>
      <c r="G36" s="28">
        <v>0</v>
      </c>
      <c r="H36" s="28">
        <v>0</v>
      </c>
      <c r="I36" s="28">
        <v>0</v>
      </c>
      <c r="J36" s="28">
        <v>0</v>
      </c>
      <c r="K36" s="28">
        <v>0</v>
      </c>
      <c r="L36" s="28">
        <v>0</v>
      </c>
      <c r="M36" s="30">
        <v>0</v>
      </c>
      <c r="N36" s="28">
        <v>0</v>
      </c>
      <c r="O36" s="28">
        <v>0</v>
      </c>
      <c r="Q36" s="28">
        <v>0</v>
      </c>
      <c r="R36" s="28">
        <v>0</v>
      </c>
      <c r="S36" s="28">
        <v>0</v>
      </c>
      <c r="T36" s="28">
        <v>0</v>
      </c>
      <c r="U36" s="64">
        <v>35</v>
      </c>
      <c r="V36" s="28">
        <f t="shared" si="3"/>
        <v>0</v>
      </c>
      <c r="W36" s="28">
        <f t="shared" si="4"/>
        <v>0</v>
      </c>
      <c r="X36" s="30">
        <f t="shared" si="5"/>
        <v>0</v>
      </c>
    </row>
    <row r="37" spans="1:24" x14ac:dyDescent="0.35">
      <c r="A37" s="22" t="s">
        <v>373</v>
      </c>
      <c r="B37" s="22" t="s">
        <v>343</v>
      </c>
      <c r="C37" s="22" t="s">
        <v>536</v>
      </c>
      <c r="D37" s="22" t="s">
        <v>458</v>
      </c>
      <c r="E37" s="22" t="s">
        <v>374</v>
      </c>
      <c r="F37" s="28">
        <v>1021183.6658687809</v>
      </c>
      <c r="G37" s="28">
        <v>55314115.234558962</v>
      </c>
      <c r="H37" s="28">
        <v>36967696.738972627</v>
      </c>
      <c r="I37" s="28">
        <v>845819.74239290226</v>
      </c>
      <c r="J37" s="28">
        <v>17500600.009669781</v>
      </c>
      <c r="K37" s="28">
        <v>4450450.705035775</v>
      </c>
      <c r="L37" s="28">
        <v>13050149.304634005</v>
      </c>
      <c r="M37" s="30">
        <v>50017846.043606631</v>
      </c>
      <c r="N37" s="28">
        <v>56335298.900427744</v>
      </c>
      <c r="O37" s="28">
        <v>55392667.824241176</v>
      </c>
      <c r="Q37" s="28">
        <v>78821522.640359625</v>
      </c>
      <c r="R37" s="28">
        <v>46017189.518360235</v>
      </c>
      <c r="S37" s="28">
        <v>81403345.154591039</v>
      </c>
      <c r="T37" s="28">
        <v>48599012.032591671</v>
      </c>
      <c r="U37" s="64">
        <v>36</v>
      </c>
      <c r="V37" s="28">
        <f t="shared" si="3"/>
        <v>55392667.824241176</v>
      </c>
      <c r="W37" s="28">
        <f t="shared" si="4"/>
        <v>81403345.154591039</v>
      </c>
      <c r="X37" s="30">
        <f t="shared" si="5"/>
        <v>-26010677.330349863</v>
      </c>
    </row>
    <row r="38" spans="1:24" x14ac:dyDescent="0.35">
      <c r="A38" s="22" t="s">
        <v>375</v>
      </c>
      <c r="B38" s="22" t="s">
        <v>343</v>
      </c>
      <c r="C38" s="22" t="s">
        <v>536</v>
      </c>
      <c r="D38" s="22" t="s">
        <v>458</v>
      </c>
      <c r="E38" s="22" t="s">
        <v>376</v>
      </c>
      <c r="F38" s="28">
        <v>13556667.92006292</v>
      </c>
      <c r="G38" s="28">
        <v>314708362.43003207</v>
      </c>
      <c r="H38" s="28">
        <v>200475256.69838023</v>
      </c>
      <c r="I38" s="28">
        <v>1357876.5466931651</v>
      </c>
      <c r="J38" s="28">
        <v>112875223.26398331</v>
      </c>
      <c r="K38" s="28">
        <v>16525477.469315523</v>
      </c>
      <c r="L38" s="28">
        <v>96349745.794667795</v>
      </c>
      <c r="M38" s="30">
        <v>296825002.49304801</v>
      </c>
      <c r="N38" s="28">
        <v>328265030.35009503</v>
      </c>
      <c r="O38" s="28">
        <v>315751183.03926766</v>
      </c>
      <c r="Q38" s="28">
        <v>378225490.15717494</v>
      </c>
      <c r="R38" s="28">
        <v>220813725.46748361</v>
      </c>
      <c r="S38" s="28">
        <v>390614379.04478949</v>
      </c>
      <c r="T38" s="28">
        <v>233202614.35509822</v>
      </c>
      <c r="U38" s="64">
        <v>37</v>
      </c>
      <c r="V38" s="28">
        <f t="shared" si="3"/>
        <v>315751183.03926766</v>
      </c>
      <c r="W38" s="28">
        <f t="shared" si="4"/>
        <v>390614379.04478949</v>
      </c>
      <c r="X38" s="30">
        <f t="shared" si="5"/>
        <v>-74863196.005521834</v>
      </c>
    </row>
    <row r="39" spans="1:24" x14ac:dyDescent="0.35">
      <c r="A39" s="22" t="s">
        <v>258</v>
      </c>
      <c r="B39" s="22" t="s">
        <v>234</v>
      </c>
      <c r="C39" s="22" t="s">
        <v>540</v>
      </c>
      <c r="D39" s="22" t="s">
        <v>458</v>
      </c>
      <c r="E39" s="22" t="s">
        <v>259</v>
      </c>
      <c r="F39" s="28">
        <v>2328887.0012345063</v>
      </c>
      <c r="G39" s="28">
        <v>77629566.707816869</v>
      </c>
      <c r="H39" s="28">
        <v>29249443.90792843</v>
      </c>
      <c r="I39" s="28">
        <v>489862.51318002515</v>
      </c>
      <c r="J39" s="28">
        <v>47890266.979016803</v>
      </c>
      <c r="K39" s="28">
        <v>5270092.2546650674</v>
      </c>
      <c r="L39" s="28">
        <v>42620174.724351734</v>
      </c>
      <c r="M39" s="30">
        <v>71869618.632280171</v>
      </c>
      <c r="N39" s="28">
        <v>79958453.709051386</v>
      </c>
      <c r="O39" s="28">
        <v>77808711.861757979</v>
      </c>
      <c r="Q39" s="28">
        <v>64289641.830987133</v>
      </c>
      <c r="R39" s="28">
        <v>35606570.860239029</v>
      </c>
      <c r="S39" s="28">
        <v>72202213.13326247</v>
      </c>
      <c r="T39" s="28">
        <v>44013677.868906572</v>
      </c>
      <c r="U39" s="64">
        <v>38</v>
      </c>
      <c r="V39" s="28">
        <f t="shared" si="3"/>
        <v>77808711.861757979</v>
      </c>
      <c r="W39" s="28">
        <f t="shared" si="4"/>
        <v>72202213.13326247</v>
      </c>
      <c r="X39" s="30">
        <f t="shared" si="5"/>
        <v>5606498.7284955084</v>
      </c>
    </row>
    <row r="40" spans="1:24" x14ac:dyDescent="0.35">
      <c r="A40" s="22" t="s">
        <v>429</v>
      </c>
      <c r="B40" s="22" t="s">
        <v>234</v>
      </c>
      <c r="C40" s="22" t="s">
        <v>536</v>
      </c>
      <c r="D40" s="22" t="s">
        <v>458</v>
      </c>
      <c r="E40" s="22" t="s">
        <v>430</v>
      </c>
      <c r="F40" s="28">
        <v>0</v>
      </c>
      <c r="G40" s="28">
        <v>0</v>
      </c>
      <c r="H40" s="28">
        <v>0</v>
      </c>
      <c r="I40" s="28">
        <v>0</v>
      </c>
      <c r="J40" s="28">
        <v>0</v>
      </c>
      <c r="K40" s="28">
        <v>0</v>
      </c>
      <c r="L40" s="28">
        <v>0</v>
      </c>
      <c r="M40" s="30">
        <v>0</v>
      </c>
      <c r="N40" s="28">
        <v>0</v>
      </c>
      <c r="O40" s="28">
        <v>0</v>
      </c>
      <c r="Q40" s="28">
        <v>0</v>
      </c>
      <c r="R40" s="28">
        <v>0</v>
      </c>
      <c r="S40" s="28">
        <v>0</v>
      </c>
      <c r="T40" s="28">
        <v>0</v>
      </c>
      <c r="U40" s="64">
        <v>39</v>
      </c>
      <c r="V40" s="28">
        <f t="shared" si="3"/>
        <v>0</v>
      </c>
      <c r="W40" s="28">
        <f t="shared" si="4"/>
        <v>0</v>
      </c>
      <c r="X40" s="30">
        <f t="shared" si="5"/>
        <v>0</v>
      </c>
    </row>
    <row r="41" spans="1:24" x14ac:dyDescent="0.35">
      <c r="A41" s="22" t="s">
        <v>383</v>
      </c>
      <c r="B41" s="22" t="s">
        <v>343</v>
      </c>
      <c r="C41" s="22" t="s">
        <v>538</v>
      </c>
      <c r="D41" s="22" t="s">
        <v>458</v>
      </c>
      <c r="E41" s="22" t="s">
        <v>384</v>
      </c>
      <c r="F41" s="28">
        <v>0</v>
      </c>
      <c r="G41" s="28">
        <v>0</v>
      </c>
      <c r="H41" s="28">
        <v>0</v>
      </c>
      <c r="I41" s="28">
        <v>0</v>
      </c>
      <c r="J41" s="28">
        <v>0</v>
      </c>
      <c r="K41" s="28">
        <v>0</v>
      </c>
      <c r="L41" s="28">
        <v>0</v>
      </c>
      <c r="M41" s="30">
        <v>0</v>
      </c>
      <c r="N41" s="28">
        <v>0</v>
      </c>
      <c r="O41" s="28">
        <v>0</v>
      </c>
      <c r="Q41" s="28">
        <v>0</v>
      </c>
      <c r="R41" s="28">
        <v>0</v>
      </c>
      <c r="S41" s="28">
        <v>0</v>
      </c>
      <c r="T41" s="28">
        <v>0</v>
      </c>
      <c r="U41" s="64">
        <v>40</v>
      </c>
      <c r="V41" s="28">
        <f t="shared" si="3"/>
        <v>0</v>
      </c>
      <c r="W41" s="28">
        <f t="shared" si="4"/>
        <v>0</v>
      </c>
      <c r="X41" s="30">
        <f t="shared" si="5"/>
        <v>0</v>
      </c>
    </row>
    <row r="42" spans="1:24" x14ac:dyDescent="0.35">
      <c r="A42" s="22" t="s">
        <v>191</v>
      </c>
      <c r="B42" s="22" t="s">
        <v>181</v>
      </c>
      <c r="C42" s="22" t="s">
        <v>538</v>
      </c>
      <c r="D42" s="22" t="s">
        <v>453</v>
      </c>
      <c r="E42" s="22" t="s">
        <v>192</v>
      </c>
      <c r="F42" s="28">
        <v>0</v>
      </c>
      <c r="G42" s="28">
        <v>0</v>
      </c>
      <c r="H42" s="28">
        <v>0</v>
      </c>
      <c r="I42" s="28">
        <v>0</v>
      </c>
      <c r="J42" s="28">
        <v>0</v>
      </c>
      <c r="K42" s="28">
        <v>0</v>
      </c>
      <c r="L42" s="28">
        <v>0</v>
      </c>
      <c r="M42" s="30">
        <v>0</v>
      </c>
      <c r="N42" s="28">
        <v>0</v>
      </c>
      <c r="O42" s="28">
        <v>0</v>
      </c>
      <c r="Q42" s="28">
        <v>0</v>
      </c>
      <c r="R42" s="28">
        <v>0</v>
      </c>
      <c r="S42" s="28">
        <v>0</v>
      </c>
      <c r="T42" s="28">
        <v>0</v>
      </c>
      <c r="U42" s="64">
        <v>41</v>
      </c>
      <c r="V42" s="28">
        <f t="shared" si="3"/>
        <v>0</v>
      </c>
      <c r="W42" s="28">
        <f t="shared" si="4"/>
        <v>0</v>
      </c>
      <c r="X42" s="30">
        <f t="shared" si="5"/>
        <v>0</v>
      </c>
    </row>
    <row r="43" spans="1:24" x14ac:dyDescent="0.35">
      <c r="A43" s="22" t="s">
        <v>318</v>
      </c>
      <c r="B43" s="22" t="s">
        <v>234</v>
      </c>
      <c r="C43" s="22" t="s">
        <v>538</v>
      </c>
      <c r="D43" s="22" t="s">
        <v>458</v>
      </c>
      <c r="E43" s="22" t="s">
        <v>319</v>
      </c>
      <c r="F43" s="28">
        <v>24537.319358499015</v>
      </c>
      <c r="G43" s="28">
        <v>817910.64528330055</v>
      </c>
      <c r="H43" s="28">
        <v>433931.29746705876</v>
      </c>
      <c r="I43" s="28">
        <v>197648.01188448534</v>
      </c>
      <c r="J43" s="28">
        <v>186331.31433814904</v>
      </c>
      <c r="K43" s="28">
        <v>101051.70072875865</v>
      </c>
      <c r="L43" s="28">
        <v>85279.613609390406</v>
      </c>
      <c r="M43" s="30">
        <v>519210.91107644915</v>
      </c>
      <c r="N43" s="28">
        <v>842447.96464179957</v>
      </c>
      <c r="O43" s="28">
        <v>819798.13138780044</v>
      </c>
      <c r="Q43" s="28">
        <v>434807.7170378408</v>
      </c>
      <c r="R43" s="28">
        <v>240816.58174403492</v>
      </c>
      <c r="S43" s="28">
        <v>488322.51298095973</v>
      </c>
      <c r="T43" s="28">
        <v>297676.05243359873</v>
      </c>
      <c r="U43" s="64">
        <v>42</v>
      </c>
      <c r="V43" s="28">
        <f t="shared" si="3"/>
        <v>819798.13138780044</v>
      </c>
      <c r="W43" s="28">
        <f t="shared" si="4"/>
        <v>488322.51298095973</v>
      </c>
      <c r="X43" s="30">
        <f t="shared" si="5"/>
        <v>331475.61840684072</v>
      </c>
    </row>
    <row r="44" spans="1:24" x14ac:dyDescent="0.35">
      <c r="A44" s="22" t="s">
        <v>193</v>
      </c>
      <c r="B44" s="22" t="s">
        <v>181</v>
      </c>
      <c r="C44" s="22" t="s">
        <v>538</v>
      </c>
      <c r="D44" s="22" t="s">
        <v>453</v>
      </c>
      <c r="E44" s="22" t="s">
        <v>194</v>
      </c>
      <c r="F44" s="28">
        <v>1187241.4011265778</v>
      </c>
      <c r="G44" s="28">
        <v>27560961.097581267</v>
      </c>
      <c r="H44" s="28">
        <v>8411811.8746483102</v>
      </c>
      <c r="I44" s="28">
        <v>7801921.2951195985</v>
      </c>
      <c r="J44" s="28">
        <v>11347228.552368877</v>
      </c>
      <c r="K44" s="28">
        <v>1150260.6652990365</v>
      </c>
      <c r="L44" s="28">
        <v>10196967.887069842</v>
      </c>
      <c r="M44" s="30">
        <v>18608779.761718154</v>
      </c>
      <c r="N44" s="28">
        <v>28748202.498707846</v>
      </c>
      <c r="O44" s="28">
        <v>27652287.35920639</v>
      </c>
      <c r="Q44" s="28">
        <v>109617718.96437177</v>
      </c>
      <c r="R44" s="28">
        <v>84596283.113808647</v>
      </c>
      <c r="S44" s="28">
        <v>133447657.86966997</v>
      </c>
      <c r="T44" s="28">
        <v>108426222.01910685</v>
      </c>
      <c r="U44" s="64">
        <v>43</v>
      </c>
      <c r="V44" s="28">
        <f t="shared" si="3"/>
        <v>27652287.35920639</v>
      </c>
      <c r="W44" s="28">
        <f t="shared" si="4"/>
        <v>133447657.86966997</v>
      </c>
      <c r="X44" s="30">
        <f t="shared" si="5"/>
        <v>-105795370.51046358</v>
      </c>
    </row>
    <row r="45" spans="1:24" x14ac:dyDescent="0.35">
      <c r="A45" s="22" t="s">
        <v>377</v>
      </c>
      <c r="B45" s="22" t="s">
        <v>343</v>
      </c>
      <c r="C45" s="22" t="s">
        <v>541</v>
      </c>
      <c r="D45" s="22" t="s">
        <v>459</v>
      </c>
      <c r="E45" s="22" t="s">
        <v>378</v>
      </c>
      <c r="F45" s="28">
        <v>0</v>
      </c>
      <c r="G45" s="28">
        <v>0</v>
      </c>
      <c r="H45" s="28">
        <v>0</v>
      </c>
      <c r="I45" s="28">
        <v>0</v>
      </c>
      <c r="J45" s="28">
        <v>0</v>
      </c>
      <c r="K45" s="28">
        <v>0</v>
      </c>
      <c r="L45" s="28">
        <v>0</v>
      </c>
      <c r="M45" s="30">
        <v>0</v>
      </c>
      <c r="N45" s="28">
        <v>0</v>
      </c>
      <c r="O45" s="28">
        <v>0</v>
      </c>
      <c r="Q45" s="28">
        <v>0</v>
      </c>
      <c r="R45" s="28">
        <v>0</v>
      </c>
      <c r="S45" s="28">
        <v>0</v>
      </c>
      <c r="T45" s="28">
        <v>0</v>
      </c>
      <c r="U45" s="64">
        <v>44</v>
      </c>
      <c r="V45" s="28">
        <f t="shared" si="3"/>
        <v>0</v>
      </c>
      <c r="W45" s="28">
        <f t="shared" si="4"/>
        <v>0</v>
      </c>
      <c r="X45" s="30">
        <f t="shared" si="5"/>
        <v>0</v>
      </c>
    </row>
    <row r="46" spans="1:24" x14ac:dyDescent="0.35">
      <c r="A46" s="22" t="s">
        <v>379</v>
      </c>
      <c r="B46" s="22" t="s">
        <v>343</v>
      </c>
      <c r="C46" s="22" t="s">
        <v>538</v>
      </c>
      <c r="D46" s="22" t="s">
        <v>458</v>
      </c>
      <c r="E46" s="22" t="s">
        <v>380</v>
      </c>
      <c r="F46" s="28">
        <v>0</v>
      </c>
      <c r="G46" s="28">
        <v>73885.163428110871</v>
      </c>
      <c r="H46" s="28">
        <v>43423.95922595857</v>
      </c>
      <c r="I46" s="28">
        <v>2949.931395394995</v>
      </c>
      <c r="J46" s="28">
        <v>27511.269691759677</v>
      </c>
      <c r="K46" s="28">
        <v>11424.097328246733</v>
      </c>
      <c r="L46" s="28">
        <v>16087.172363512944</v>
      </c>
      <c r="M46" s="30">
        <v>59511.131589471515</v>
      </c>
      <c r="N46" s="28">
        <v>73885.163428110871</v>
      </c>
      <c r="O46" s="28">
        <v>73885.163428110871</v>
      </c>
      <c r="Q46" s="28">
        <v>187681.42375789999</v>
      </c>
      <c r="R46" s="28">
        <v>109571.23583553698</v>
      </c>
      <c r="S46" s="28">
        <v>193828.98484438227</v>
      </c>
      <c r="T46" s="28">
        <v>115718.79692201926</v>
      </c>
      <c r="U46" s="64">
        <v>45</v>
      </c>
      <c r="V46" s="28">
        <f t="shared" si="3"/>
        <v>73885.163428110871</v>
      </c>
      <c r="W46" s="28">
        <f t="shared" si="4"/>
        <v>193828.98484438227</v>
      </c>
      <c r="X46" s="30">
        <f t="shared" si="5"/>
        <v>-119943.8214162714</v>
      </c>
    </row>
    <row r="47" spans="1:24" x14ac:dyDescent="0.35">
      <c r="A47" s="22" t="s">
        <v>195</v>
      </c>
      <c r="B47" s="22" t="s">
        <v>181</v>
      </c>
      <c r="C47" s="22" t="s">
        <v>538</v>
      </c>
      <c r="D47" s="22" t="s">
        <v>453</v>
      </c>
      <c r="E47" s="22" t="s">
        <v>196</v>
      </c>
      <c r="F47" s="28">
        <v>4978.6945857198361</v>
      </c>
      <c r="G47" s="28">
        <v>115576.83859706762</v>
      </c>
      <c r="H47" s="28">
        <v>58552.173872679632</v>
      </c>
      <c r="I47" s="28">
        <v>20056.378675656346</v>
      </c>
      <c r="J47" s="28">
        <v>36968.28102749477</v>
      </c>
      <c r="K47" s="28">
        <v>13394.461600603106</v>
      </c>
      <c r="L47" s="28">
        <v>23573.81942689166</v>
      </c>
      <c r="M47" s="30">
        <v>82125.993299571288</v>
      </c>
      <c r="N47" s="28">
        <v>120555.53318278745</v>
      </c>
      <c r="O47" s="28">
        <v>115959.81510366144</v>
      </c>
      <c r="Q47" s="28">
        <v>494183.09351012867</v>
      </c>
      <c r="R47" s="28">
        <v>381380.43086107756</v>
      </c>
      <c r="S47" s="28">
        <v>601614.2007949393</v>
      </c>
      <c r="T47" s="28">
        <v>488811.53814588819</v>
      </c>
      <c r="U47" s="64">
        <v>46</v>
      </c>
      <c r="V47" s="28">
        <f t="shared" si="3"/>
        <v>115959.81510366144</v>
      </c>
      <c r="W47" s="28">
        <f t="shared" si="4"/>
        <v>601614.2007949393</v>
      </c>
      <c r="X47" s="30">
        <f t="shared" si="5"/>
        <v>-485654.38569127786</v>
      </c>
    </row>
    <row r="48" spans="1:24" x14ac:dyDescent="0.35">
      <c r="A48" s="22" t="s">
        <v>381</v>
      </c>
      <c r="B48" s="22" t="s">
        <v>343</v>
      </c>
      <c r="C48" s="22" t="s">
        <v>539</v>
      </c>
      <c r="D48" s="22" t="s">
        <v>458</v>
      </c>
      <c r="E48" s="22" t="s">
        <v>382</v>
      </c>
      <c r="F48" s="28">
        <v>233966.62510963317</v>
      </c>
      <c r="G48" s="28">
        <v>12673192.193438463</v>
      </c>
      <c r="H48" s="28">
        <v>6764022.0565231033</v>
      </c>
      <c r="I48" s="28">
        <v>83075.744007351299</v>
      </c>
      <c r="J48" s="28">
        <v>5826093.9067333583</v>
      </c>
      <c r="K48" s="28">
        <v>1871588.0988023528</v>
      </c>
      <c r="L48" s="28">
        <v>3954505.8079310055</v>
      </c>
      <c r="M48" s="30">
        <v>10718527.864454109</v>
      </c>
      <c r="N48" s="28">
        <v>12907158.818548096</v>
      </c>
      <c r="O48" s="28">
        <v>12691189.626139203</v>
      </c>
      <c r="Q48" s="28">
        <v>18051479.857312325</v>
      </c>
      <c r="R48" s="28">
        <v>10538725.234615864</v>
      </c>
      <c r="S48" s="28">
        <v>18642761.471135657</v>
      </c>
      <c r="T48" s="28">
        <v>11130006.848439198</v>
      </c>
      <c r="U48" s="64">
        <v>47</v>
      </c>
      <c r="V48" s="28">
        <f t="shared" si="3"/>
        <v>12691189.626139203</v>
      </c>
      <c r="W48" s="28">
        <f t="shared" si="4"/>
        <v>18642761.471135657</v>
      </c>
      <c r="X48" s="30">
        <f t="shared" si="5"/>
        <v>-5951571.8449964542</v>
      </c>
    </row>
    <row r="49" spans="1:24" x14ac:dyDescent="0.35">
      <c r="A49" s="22" t="s">
        <v>262</v>
      </c>
      <c r="B49" s="22" t="s">
        <v>234</v>
      </c>
      <c r="C49" s="22" t="s">
        <v>538</v>
      </c>
      <c r="D49" s="22" t="s">
        <v>453</v>
      </c>
      <c r="E49" s="22" t="s">
        <v>263</v>
      </c>
      <c r="F49" s="28">
        <v>37354.564936079121</v>
      </c>
      <c r="G49" s="28">
        <v>1245152.1645359709</v>
      </c>
      <c r="H49" s="28">
        <v>673070.45699296705</v>
      </c>
      <c r="I49" s="28">
        <v>110725.24585529731</v>
      </c>
      <c r="J49" s="28">
        <v>461356.43304948404</v>
      </c>
      <c r="K49" s="28">
        <v>122092.01465273804</v>
      </c>
      <c r="L49" s="28">
        <v>339264.41839674598</v>
      </c>
      <c r="M49" s="30">
        <v>1012334.8753897131</v>
      </c>
      <c r="N49" s="28">
        <v>1282506.72947205</v>
      </c>
      <c r="O49" s="28">
        <v>1248025.5926079769</v>
      </c>
      <c r="Q49" s="28">
        <v>1852826.2663309299</v>
      </c>
      <c r="R49" s="28">
        <v>1026180.7013525151</v>
      </c>
      <c r="S49" s="28">
        <v>2080866.4221870445</v>
      </c>
      <c r="T49" s="28">
        <v>1268473.3669496367</v>
      </c>
      <c r="U49" s="64">
        <v>48</v>
      </c>
      <c r="V49" s="28">
        <f t="shared" si="3"/>
        <v>1248025.5926079769</v>
      </c>
      <c r="W49" s="28">
        <f t="shared" si="4"/>
        <v>2080866.4221870445</v>
      </c>
      <c r="X49" s="30">
        <f t="shared" si="5"/>
        <v>-832840.82957906765</v>
      </c>
    </row>
    <row r="50" spans="1:24" x14ac:dyDescent="0.35">
      <c r="A50" s="22" t="s">
        <v>385</v>
      </c>
      <c r="B50" s="22" t="s">
        <v>343</v>
      </c>
      <c r="C50" s="22" t="s">
        <v>536</v>
      </c>
      <c r="D50" s="22" t="s">
        <v>459</v>
      </c>
      <c r="E50" s="22" t="s">
        <v>386</v>
      </c>
      <c r="F50" s="28">
        <v>0</v>
      </c>
      <c r="G50" s="28">
        <v>0</v>
      </c>
      <c r="H50" s="28">
        <v>0</v>
      </c>
      <c r="I50" s="28">
        <v>0</v>
      </c>
      <c r="J50" s="28">
        <v>0</v>
      </c>
      <c r="K50" s="28">
        <v>0</v>
      </c>
      <c r="L50" s="28">
        <v>0</v>
      </c>
      <c r="M50" s="30">
        <v>0</v>
      </c>
      <c r="N50" s="28">
        <v>0</v>
      </c>
      <c r="O50" s="28">
        <v>0</v>
      </c>
      <c r="Q50" s="28">
        <v>0</v>
      </c>
      <c r="R50" s="28">
        <v>0</v>
      </c>
      <c r="S50" s="28">
        <v>0</v>
      </c>
      <c r="T50" s="28">
        <v>0</v>
      </c>
      <c r="U50" s="64">
        <v>49</v>
      </c>
      <c r="V50" s="28">
        <f t="shared" si="3"/>
        <v>0</v>
      </c>
      <c r="W50" s="28">
        <f t="shared" si="4"/>
        <v>0</v>
      </c>
      <c r="X50" s="30">
        <f t="shared" si="5"/>
        <v>0</v>
      </c>
    </row>
    <row r="51" spans="1:24" x14ac:dyDescent="0.35">
      <c r="A51" s="22" t="s">
        <v>387</v>
      </c>
      <c r="B51" s="22" t="s">
        <v>343</v>
      </c>
      <c r="C51" s="22" t="s">
        <v>536</v>
      </c>
      <c r="D51" s="22" t="s">
        <v>458</v>
      </c>
      <c r="E51" s="22" t="s">
        <v>388</v>
      </c>
      <c r="F51" s="28">
        <v>0</v>
      </c>
      <c r="G51" s="28">
        <v>1016214.2089992005</v>
      </c>
      <c r="H51" s="28">
        <v>343138.836498574</v>
      </c>
      <c r="I51" s="28">
        <v>23689.861075289333</v>
      </c>
      <c r="J51" s="28">
        <v>649385.56310662208</v>
      </c>
      <c r="K51" s="28">
        <v>29699.914640440602</v>
      </c>
      <c r="L51" s="28">
        <v>619685.64846618159</v>
      </c>
      <c r="M51" s="30">
        <v>962824.4849647556</v>
      </c>
      <c r="N51" s="28">
        <v>1016214.2089992005</v>
      </c>
      <c r="O51" s="28">
        <v>1016214.2089992005</v>
      </c>
      <c r="Q51" s="28">
        <v>1770617.2753814694</v>
      </c>
      <c r="R51" s="28">
        <v>1033712.9758007422</v>
      </c>
      <c r="S51" s="28">
        <v>1828614.373033656</v>
      </c>
      <c r="T51" s="28">
        <v>1091710.073452929</v>
      </c>
      <c r="U51" s="64">
        <v>50</v>
      </c>
      <c r="V51" s="28">
        <f t="shared" si="3"/>
        <v>1016214.2089992005</v>
      </c>
      <c r="W51" s="28">
        <f t="shared" si="4"/>
        <v>1828614.373033656</v>
      </c>
      <c r="X51" s="30">
        <f t="shared" si="5"/>
        <v>-812400.16403445555</v>
      </c>
    </row>
    <row r="52" spans="1:24" x14ac:dyDescent="0.35">
      <c r="A52" s="22" t="s">
        <v>264</v>
      </c>
      <c r="B52" s="22" t="s">
        <v>181</v>
      </c>
      <c r="C52" s="22" t="s">
        <v>538</v>
      </c>
      <c r="D52" s="22" t="s">
        <v>453</v>
      </c>
      <c r="E52" s="22" t="s">
        <v>265</v>
      </c>
      <c r="F52" s="28">
        <v>4880.2931214488208</v>
      </c>
      <c r="G52" s="28">
        <v>113292.51889077618</v>
      </c>
      <c r="H52" s="28">
        <v>20756.195849886157</v>
      </c>
      <c r="I52" s="28">
        <v>25666.325668968529</v>
      </c>
      <c r="J52" s="28">
        <v>66869.999349417587</v>
      </c>
      <c r="K52" s="28">
        <v>6295.7417079009465</v>
      </c>
      <c r="L52" s="28">
        <v>60574.257641516648</v>
      </c>
      <c r="M52" s="30">
        <v>81330.453491402805</v>
      </c>
      <c r="N52" s="28">
        <v>118172.812012225</v>
      </c>
      <c r="O52" s="28">
        <v>113667.92605396455</v>
      </c>
      <c r="Q52" s="28">
        <v>266982.00188436516</v>
      </c>
      <c r="R52" s="28">
        <v>206040.45797597748</v>
      </c>
      <c r="S52" s="28">
        <v>325021.56751140108</v>
      </c>
      <c r="T52" s="28">
        <v>264080.02360301337</v>
      </c>
      <c r="U52" s="64">
        <v>51</v>
      </c>
      <c r="V52" s="28">
        <f t="shared" si="3"/>
        <v>113667.92605396455</v>
      </c>
      <c r="W52" s="28">
        <f t="shared" si="4"/>
        <v>325021.56751140108</v>
      </c>
      <c r="X52" s="30">
        <f t="shared" si="5"/>
        <v>-211353.64145743655</v>
      </c>
    </row>
    <row r="53" spans="1:24" x14ac:dyDescent="0.35">
      <c r="A53" s="22" t="s">
        <v>197</v>
      </c>
      <c r="B53" s="22" t="s">
        <v>181</v>
      </c>
      <c r="C53" s="22" t="s">
        <v>538</v>
      </c>
      <c r="D53" s="22" t="s">
        <v>453</v>
      </c>
      <c r="E53" s="22" t="s">
        <v>198</v>
      </c>
      <c r="F53" s="28">
        <v>0</v>
      </c>
      <c r="G53" s="28">
        <v>0</v>
      </c>
      <c r="H53" s="28">
        <v>0</v>
      </c>
      <c r="I53" s="28">
        <v>0</v>
      </c>
      <c r="J53" s="28">
        <v>0</v>
      </c>
      <c r="K53" s="28">
        <v>0</v>
      </c>
      <c r="L53" s="28">
        <v>0</v>
      </c>
      <c r="M53" s="30">
        <v>0</v>
      </c>
      <c r="N53" s="28">
        <v>0</v>
      </c>
      <c r="O53" s="28">
        <v>0</v>
      </c>
      <c r="Q53" s="28">
        <v>0</v>
      </c>
      <c r="R53" s="28">
        <v>0</v>
      </c>
      <c r="S53" s="28">
        <v>0</v>
      </c>
      <c r="T53" s="28">
        <v>0</v>
      </c>
      <c r="U53" s="64">
        <v>52</v>
      </c>
      <c r="V53" s="28">
        <f t="shared" si="3"/>
        <v>0</v>
      </c>
      <c r="W53" s="28">
        <f t="shared" si="4"/>
        <v>0</v>
      </c>
      <c r="X53" s="30">
        <f t="shared" si="5"/>
        <v>0</v>
      </c>
    </row>
    <row r="54" spans="1:24" x14ac:dyDescent="0.35">
      <c r="A54" s="22" t="s">
        <v>80</v>
      </c>
      <c r="B54" s="22" t="s">
        <v>343</v>
      </c>
      <c r="C54" s="22" t="s">
        <v>536</v>
      </c>
      <c r="D54" s="22">
        <v>0</v>
      </c>
      <c r="E54" s="22" t="s">
        <v>81</v>
      </c>
      <c r="F54" s="28">
        <v>193222.47553950062</v>
      </c>
      <c r="G54" s="28">
        <v>10466217.425056284</v>
      </c>
      <c r="H54" s="28">
        <v>7074418.3105048705</v>
      </c>
      <c r="I54" s="28">
        <v>123931.11458634284</v>
      </c>
      <c r="J54" s="28">
        <v>3267868.4080990059</v>
      </c>
      <c r="K54" s="28">
        <v>261558.78605243884</v>
      </c>
      <c r="L54" s="28">
        <v>3006309.622046567</v>
      </c>
      <c r="M54" s="30">
        <v>10080727.932551438</v>
      </c>
      <c r="N54" s="28">
        <v>10659439.900595786</v>
      </c>
      <c r="O54" s="28">
        <v>10481080.692405477</v>
      </c>
      <c r="Q54" s="28">
        <v>13213172.975809736</v>
      </c>
      <c r="R54" s="28">
        <v>7714048.9627559716</v>
      </c>
      <c r="S54" s="28">
        <v>13645974.402763041</v>
      </c>
      <c r="T54" s="28">
        <v>8146850.389709278</v>
      </c>
      <c r="U54" s="64">
        <v>53</v>
      </c>
      <c r="V54" s="28">
        <f t="shared" si="3"/>
        <v>10481080.692405477</v>
      </c>
      <c r="W54" s="28">
        <f t="shared" si="4"/>
        <v>13645974.402763041</v>
      </c>
      <c r="X54" s="30">
        <f t="shared" si="5"/>
        <v>-3164893.7103575636</v>
      </c>
    </row>
    <row r="55" spans="1:24" x14ac:dyDescent="0.35">
      <c r="A55" s="22" t="s">
        <v>268</v>
      </c>
      <c r="B55" s="22" t="s">
        <v>234</v>
      </c>
      <c r="C55" s="22" t="s">
        <v>536</v>
      </c>
      <c r="D55" s="22" t="s">
        <v>453</v>
      </c>
      <c r="E55" s="22" t="s">
        <v>269</v>
      </c>
      <c r="F55" s="28">
        <v>0</v>
      </c>
      <c r="G55" s="28">
        <v>0</v>
      </c>
      <c r="H55" s="28">
        <v>0</v>
      </c>
      <c r="I55" s="28">
        <v>0</v>
      </c>
      <c r="J55" s="28">
        <v>0</v>
      </c>
      <c r="K55" s="28">
        <v>0</v>
      </c>
      <c r="L55" s="28">
        <v>0</v>
      </c>
      <c r="M55" s="30">
        <v>0</v>
      </c>
      <c r="N55" s="28">
        <v>0</v>
      </c>
      <c r="O55" s="28">
        <v>0</v>
      </c>
      <c r="Q55" s="28">
        <v>0</v>
      </c>
      <c r="R55" s="28">
        <v>0</v>
      </c>
      <c r="S55" s="28">
        <v>0</v>
      </c>
      <c r="T55" s="28">
        <v>0</v>
      </c>
      <c r="U55" s="64">
        <v>54</v>
      </c>
      <c r="V55" s="28">
        <f t="shared" si="3"/>
        <v>0</v>
      </c>
      <c r="W55" s="28">
        <f t="shared" si="4"/>
        <v>0</v>
      </c>
      <c r="X55" s="30">
        <f t="shared" si="5"/>
        <v>0</v>
      </c>
    </row>
    <row r="56" spans="1:24" x14ac:dyDescent="0.35">
      <c r="A56" s="22" t="s">
        <v>266</v>
      </c>
      <c r="B56" s="22" t="s">
        <v>234</v>
      </c>
      <c r="C56" s="22" t="s">
        <v>536</v>
      </c>
      <c r="D56" s="22" t="s">
        <v>453</v>
      </c>
      <c r="E56" s="22" t="s">
        <v>267</v>
      </c>
      <c r="F56" s="28">
        <v>0</v>
      </c>
      <c r="G56" s="28">
        <v>0</v>
      </c>
      <c r="H56" s="28">
        <v>0</v>
      </c>
      <c r="I56" s="28">
        <v>0</v>
      </c>
      <c r="J56" s="28">
        <v>0</v>
      </c>
      <c r="K56" s="28">
        <v>0</v>
      </c>
      <c r="L56" s="28">
        <v>0</v>
      </c>
      <c r="M56" s="30">
        <v>0</v>
      </c>
      <c r="N56" s="28">
        <v>0</v>
      </c>
      <c r="O56" s="28">
        <v>0</v>
      </c>
      <c r="Q56" s="28">
        <v>0</v>
      </c>
      <c r="R56" s="28">
        <v>0</v>
      </c>
      <c r="S56" s="28">
        <v>0</v>
      </c>
      <c r="T56" s="28">
        <v>0</v>
      </c>
      <c r="U56" s="64">
        <v>55</v>
      </c>
      <c r="V56" s="28">
        <f t="shared" si="3"/>
        <v>0</v>
      </c>
      <c r="W56" s="28">
        <f t="shared" si="4"/>
        <v>0</v>
      </c>
      <c r="X56" s="30">
        <f t="shared" si="5"/>
        <v>0</v>
      </c>
    </row>
    <row r="57" spans="1:24" x14ac:dyDescent="0.35">
      <c r="A57" s="22" t="s">
        <v>270</v>
      </c>
      <c r="B57" s="22" t="s">
        <v>234</v>
      </c>
      <c r="C57" s="22" t="s">
        <v>537</v>
      </c>
      <c r="D57" s="22" t="s">
        <v>458</v>
      </c>
      <c r="E57" s="22" t="s">
        <v>271</v>
      </c>
      <c r="F57" s="28">
        <v>649391.76529339468</v>
      </c>
      <c r="G57" s="28">
        <v>21646392.17644649</v>
      </c>
      <c r="H57" s="28">
        <v>7418284.8540735049</v>
      </c>
      <c r="I57" s="28">
        <v>477996.78607982234</v>
      </c>
      <c r="J57" s="28">
        <v>13750110.507055694</v>
      </c>
      <c r="K57" s="28">
        <v>2966048.3296044054</v>
      </c>
      <c r="L57" s="28">
        <v>10784062.177451288</v>
      </c>
      <c r="M57" s="30">
        <v>18202347.031524792</v>
      </c>
      <c r="N57" s="28">
        <v>22295783.941739883</v>
      </c>
      <c r="O57" s="28">
        <v>21696345.389161367</v>
      </c>
      <c r="Q57" s="28">
        <v>43506702.906608582</v>
      </c>
      <c r="R57" s="28">
        <v>24096020.071352445</v>
      </c>
      <c r="S57" s="28">
        <v>48861374.033575788</v>
      </c>
      <c r="T57" s="28">
        <v>29785358.143755104</v>
      </c>
      <c r="U57" s="64">
        <v>56</v>
      </c>
      <c r="V57" s="28">
        <f t="shared" si="3"/>
        <v>21696345.389161367</v>
      </c>
      <c r="W57" s="28">
        <f t="shared" si="4"/>
        <v>48861374.033575788</v>
      </c>
      <c r="X57" s="30">
        <f t="shared" si="5"/>
        <v>-27165028.644414421</v>
      </c>
    </row>
    <row r="58" spans="1:24" x14ac:dyDescent="0.35">
      <c r="A58" s="22" t="s">
        <v>389</v>
      </c>
      <c r="B58" s="22" t="s">
        <v>234</v>
      </c>
      <c r="C58" s="22" t="s">
        <v>541</v>
      </c>
      <c r="D58" s="22" t="s">
        <v>458</v>
      </c>
      <c r="E58" s="22" t="s">
        <v>390</v>
      </c>
      <c r="F58" s="28">
        <v>0</v>
      </c>
      <c r="G58" s="28">
        <v>0</v>
      </c>
      <c r="H58" s="28">
        <v>0</v>
      </c>
      <c r="I58" s="28">
        <v>0</v>
      </c>
      <c r="J58" s="28">
        <v>0</v>
      </c>
      <c r="K58" s="28">
        <v>0</v>
      </c>
      <c r="L58" s="28">
        <v>0</v>
      </c>
      <c r="M58" s="30">
        <v>0</v>
      </c>
      <c r="N58" s="28">
        <v>0</v>
      </c>
      <c r="O58" s="28">
        <v>0</v>
      </c>
      <c r="Q58" s="28">
        <v>0</v>
      </c>
      <c r="R58" s="28">
        <v>0</v>
      </c>
      <c r="S58" s="28">
        <v>0</v>
      </c>
      <c r="T58" s="28">
        <v>0</v>
      </c>
      <c r="U58" s="64">
        <v>57</v>
      </c>
      <c r="V58" s="28">
        <f t="shared" si="3"/>
        <v>0</v>
      </c>
      <c r="W58" s="28">
        <f t="shared" si="4"/>
        <v>0</v>
      </c>
      <c r="X58" s="30">
        <f t="shared" si="5"/>
        <v>0</v>
      </c>
    </row>
    <row r="59" spans="1:24" x14ac:dyDescent="0.35">
      <c r="A59" s="22" t="s">
        <v>272</v>
      </c>
      <c r="B59" s="22" t="s">
        <v>234</v>
      </c>
      <c r="C59" s="22" t="s">
        <v>540</v>
      </c>
      <c r="D59" s="22" t="s">
        <v>458</v>
      </c>
      <c r="E59" s="22" t="s">
        <v>273</v>
      </c>
      <c r="F59" s="28">
        <v>65464886.456582204</v>
      </c>
      <c r="G59" s="28">
        <v>1519720578.4563725</v>
      </c>
      <c r="H59" s="28">
        <v>839449548.62128162</v>
      </c>
      <c r="I59" s="28">
        <v>3682686.4635687456</v>
      </c>
      <c r="J59" s="28">
        <v>676588370.39452779</v>
      </c>
      <c r="K59" s="28">
        <v>152062772.61613017</v>
      </c>
      <c r="L59" s="28">
        <v>524525597.77839762</v>
      </c>
      <c r="M59" s="30">
        <v>1363975146.3996792</v>
      </c>
      <c r="N59" s="28">
        <v>1585185464.9129548</v>
      </c>
      <c r="O59" s="28">
        <v>1524756338.9530327</v>
      </c>
      <c r="Q59" s="28">
        <v>576095799.55505919</v>
      </c>
      <c r="R59" s="28">
        <v>319068442.83049434</v>
      </c>
      <c r="S59" s="28">
        <v>646999897.96183574</v>
      </c>
      <c r="T59" s="28">
        <v>394404047.38769442</v>
      </c>
      <c r="U59" s="64">
        <v>58</v>
      </c>
      <c r="V59" s="28">
        <f t="shared" si="3"/>
        <v>1524756338.9530327</v>
      </c>
      <c r="W59" s="28">
        <f t="shared" si="4"/>
        <v>646999897.96183574</v>
      </c>
      <c r="X59" s="30">
        <f t="shared" si="5"/>
        <v>877756440.99119699</v>
      </c>
    </row>
    <row r="60" spans="1:24" x14ac:dyDescent="0.35">
      <c r="A60" s="22" t="s">
        <v>391</v>
      </c>
      <c r="B60" s="22" t="s">
        <v>343</v>
      </c>
      <c r="C60" s="22" t="s">
        <v>540</v>
      </c>
      <c r="D60" s="22" t="s">
        <v>458</v>
      </c>
      <c r="E60" s="22" t="s">
        <v>392</v>
      </c>
      <c r="F60" s="28">
        <v>1500834.4876222878</v>
      </c>
      <c r="G60" s="28">
        <v>81295201.412873924</v>
      </c>
      <c r="H60" s="28">
        <v>40112469.51005505</v>
      </c>
      <c r="I60" s="28">
        <v>609323.60706092627</v>
      </c>
      <c r="J60" s="28">
        <v>40573413.877140045</v>
      </c>
      <c r="K60" s="28">
        <v>0</v>
      </c>
      <c r="L60" s="28">
        <v>40573413.877140045</v>
      </c>
      <c r="M60" s="30">
        <v>80685883.387195095</v>
      </c>
      <c r="N60" s="28">
        <v>82796035.900496215</v>
      </c>
      <c r="O60" s="28">
        <v>81410650.219614103</v>
      </c>
      <c r="Q60" s="28">
        <v>194017174.59693003</v>
      </c>
      <c r="R60" s="28">
        <v>113270142.39473949</v>
      </c>
      <c r="S60" s="28">
        <v>200372265.09432465</v>
      </c>
      <c r="T60" s="28">
        <v>119625232.89213412</v>
      </c>
      <c r="U60" s="64">
        <v>59</v>
      </c>
      <c r="V60" s="28">
        <f t="shared" si="3"/>
        <v>81410650.219614103</v>
      </c>
      <c r="W60" s="28">
        <f t="shared" si="4"/>
        <v>200372265.09432465</v>
      </c>
      <c r="X60" s="30">
        <f t="shared" si="5"/>
        <v>-118961614.87471054</v>
      </c>
    </row>
    <row r="61" spans="1:24" x14ac:dyDescent="0.35">
      <c r="A61" s="22" t="s">
        <v>393</v>
      </c>
      <c r="B61" s="22" t="s">
        <v>343</v>
      </c>
      <c r="C61" s="22" t="s">
        <v>536</v>
      </c>
      <c r="D61" s="22" t="s">
        <v>458</v>
      </c>
      <c r="E61" s="22" t="s">
        <v>394</v>
      </c>
      <c r="F61" s="28">
        <v>0</v>
      </c>
      <c r="G61" s="28">
        <v>0</v>
      </c>
      <c r="H61" s="28">
        <v>0</v>
      </c>
      <c r="I61" s="28">
        <v>0</v>
      </c>
      <c r="J61" s="28">
        <v>0</v>
      </c>
      <c r="K61" s="28">
        <v>0</v>
      </c>
      <c r="L61" s="28">
        <v>0</v>
      </c>
      <c r="M61" s="30">
        <v>0</v>
      </c>
      <c r="N61" s="28">
        <v>0</v>
      </c>
      <c r="O61" s="28">
        <v>0</v>
      </c>
      <c r="Q61" s="28">
        <v>0</v>
      </c>
      <c r="R61" s="28">
        <v>0</v>
      </c>
      <c r="S61" s="28">
        <v>0</v>
      </c>
      <c r="T61" s="28">
        <v>0</v>
      </c>
      <c r="U61" s="64">
        <v>60</v>
      </c>
      <c r="V61" s="28">
        <f t="shared" si="3"/>
        <v>0</v>
      </c>
      <c r="W61" s="28">
        <f t="shared" si="4"/>
        <v>0</v>
      </c>
      <c r="X61" s="30">
        <f t="shared" si="5"/>
        <v>0</v>
      </c>
    </row>
    <row r="62" spans="1:24" x14ac:dyDescent="0.35">
      <c r="A62" s="22" t="s">
        <v>274</v>
      </c>
      <c r="B62" s="22" t="s">
        <v>343</v>
      </c>
      <c r="C62" s="22" t="s">
        <v>540</v>
      </c>
      <c r="D62" s="22" t="s">
        <v>458</v>
      </c>
      <c r="E62" s="22" t="s">
        <v>275</v>
      </c>
      <c r="F62" s="28">
        <v>10718055.514712846</v>
      </c>
      <c r="G62" s="28">
        <v>248812003.02011964</v>
      </c>
      <c r="H62" s="28">
        <v>88526697.035763875</v>
      </c>
      <c r="I62" s="28">
        <v>20742824.805548042</v>
      </c>
      <c r="J62" s="28">
        <v>139542482.54319888</v>
      </c>
      <c r="K62" s="28">
        <v>46352697.417775005</v>
      </c>
      <c r="L62" s="28">
        <v>93189785.125423878</v>
      </c>
      <c r="M62" s="30">
        <v>181716482.16118777</v>
      </c>
      <c r="N62" s="28">
        <v>259530058.53483248</v>
      </c>
      <c r="O62" s="28">
        <v>249636468.8289437</v>
      </c>
      <c r="Q62" s="28">
        <v>494237322.54019433</v>
      </c>
      <c r="R62" s="28">
        <v>288543176.74311918</v>
      </c>
      <c r="S62" s="28">
        <v>510426213.64459372</v>
      </c>
      <c r="T62" s="28">
        <v>304732067.84751862</v>
      </c>
      <c r="U62" s="64">
        <v>61</v>
      </c>
      <c r="V62" s="28">
        <f t="shared" si="3"/>
        <v>249636468.8289437</v>
      </c>
      <c r="W62" s="28">
        <f t="shared" si="4"/>
        <v>510426213.64459372</v>
      </c>
      <c r="X62" s="30">
        <f t="shared" si="5"/>
        <v>-260789744.81565002</v>
      </c>
    </row>
    <row r="63" spans="1:24" x14ac:dyDescent="0.35">
      <c r="A63" s="22" t="s">
        <v>395</v>
      </c>
      <c r="B63" s="22" t="s">
        <v>343</v>
      </c>
      <c r="C63" s="22" t="s">
        <v>539</v>
      </c>
      <c r="D63" s="22" t="s">
        <v>458</v>
      </c>
      <c r="E63" s="22" t="s">
        <v>396</v>
      </c>
      <c r="F63" s="28">
        <v>0</v>
      </c>
      <c r="G63" s="28">
        <v>0</v>
      </c>
      <c r="H63" s="28">
        <v>0</v>
      </c>
      <c r="I63" s="28">
        <v>0</v>
      </c>
      <c r="J63" s="28">
        <v>0</v>
      </c>
      <c r="K63" s="28">
        <v>0</v>
      </c>
      <c r="L63" s="28">
        <v>0</v>
      </c>
      <c r="M63" s="30">
        <v>0</v>
      </c>
      <c r="N63" s="28">
        <v>0</v>
      </c>
      <c r="O63" s="28">
        <v>0</v>
      </c>
      <c r="Q63" s="28">
        <v>0</v>
      </c>
      <c r="R63" s="28">
        <v>0</v>
      </c>
      <c r="S63" s="28">
        <v>0</v>
      </c>
      <c r="T63" s="28">
        <v>0</v>
      </c>
      <c r="U63" s="64">
        <v>62</v>
      </c>
      <c r="V63" s="28">
        <f t="shared" si="3"/>
        <v>0</v>
      </c>
      <c r="W63" s="28">
        <f t="shared" si="4"/>
        <v>0</v>
      </c>
      <c r="X63" s="30">
        <f t="shared" si="5"/>
        <v>0</v>
      </c>
    </row>
    <row r="64" spans="1:24" x14ac:dyDescent="0.35">
      <c r="A64" s="22" t="s">
        <v>276</v>
      </c>
      <c r="B64" s="22" t="s">
        <v>234</v>
      </c>
      <c r="C64" s="22" t="s">
        <v>538</v>
      </c>
      <c r="D64" s="22" t="s">
        <v>459</v>
      </c>
      <c r="E64" s="22" t="s">
        <v>277</v>
      </c>
      <c r="F64" s="28">
        <v>1992026.4674224923</v>
      </c>
      <c r="G64" s="28">
        <v>66400882.247416407</v>
      </c>
      <c r="H64" s="28">
        <v>32359351.458566703</v>
      </c>
      <c r="I64" s="28">
        <v>12236230.830965908</v>
      </c>
      <c r="J64" s="28">
        <v>21805298.933877464</v>
      </c>
      <c r="K64" s="28">
        <v>6687111.6417950559</v>
      </c>
      <c r="L64" s="28">
        <v>15118187.292082407</v>
      </c>
      <c r="M64" s="30">
        <v>47477538.750649109</v>
      </c>
      <c r="N64" s="28">
        <v>68392908.714838907</v>
      </c>
      <c r="O64" s="28">
        <v>66554115.052602753</v>
      </c>
      <c r="Q64" s="28">
        <v>104367737.82994911</v>
      </c>
      <c r="R64" s="28">
        <v>57803670.182741046</v>
      </c>
      <c r="S64" s="28">
        <v>117212997.87055823</v>
      </c>
      <c r="T64" s="28">
        <v>71451758.975888237</v>
      </c>
      <c r="U64" s="64">
        <v>63</v>
      </c>
      <c r="V64" s="28">
        <f t="shared" si="3"/>
        <v>66554115.052602753</v>
      </c>
      <c r="W64" s="28">
        <f t="shared" si="4"/>
        <v>117212997.87055823</v>
      </c>
      <c r="X64" s="30">
        <f t="shared" si="5"/>
        <v>-50658882.817955479</v>
      </c>
    </row>
    <row r="65" spans="1:24" x14ac:dyDescent="0.35">
      <c r="A65" s="22" t="s">
        <v>282</v>
      </c>
      <c r="B65" s="22" t="s">
        <v>234</v>
      </c>
      <c r="C65" s="22" t="s">
        <v>541</v>
      </c>
      <c r="D65" s="22" t="s">
        <v>453</v>
      </c>
      <c r="E65" s="22" t="s">
        <v>283</v>
      </c>
      <c r="F65" s="28">
        <v>0</v>
      </c>
      <c r="G65" s="28">
        <v>0</v>
      </c>
      <c r="H65" s="28">
        <v>0</v>
      </c>
      <c r="I65" s="28">
        <v>0</v>
      </c>
      <c r="J65" s="28">
        <v>0</v>
      </c>
      <c r="K65" s="28">
        <v>0</v>
      </c>
      <c r="L65" s="28">
        <v>0</v>
      </c>
      <c r="M65" s="30">
        <v>0</v>
      </c>
      <c r="N65" s="28">
        <v>0</v>
      </c>
      <c r="O65" s="28">
        <v>0</v>
      </c>
      <c r="Q65" s="28">
        <v>0</v>
      </c>
      <c r="R65" s="28">
        <v>0</v>
      </c>
      <c r="S65" s="28">
        <v>0</v>
      </c>
      <c r="T65" s="28">
        <v>0</v>
      </c>
      <c r="U65" s="64">
        <v>64</v>
      </c>
      <c r="V65" s="28">
        <f t="shared" si="3"/>
        <v>0</v>
      </c>
      <c r="W65" s="28">
        <f t="shared" si="4"/>
        <v>0</v>
      </c>
      <c r="X65" s="30">
        <f t="shared" si="5"/>
        <v>0</v>
      </c>
    </row>
    <row r="66" spans="1:24" x14ac:dyDescent="0.35">
      <c r="A66" s="22" t="s">
        <v>211</v>
      </c>
      <c r="B66" s="22" t="s">
        <v>181</v>
      </c>
      <c r="C66" s="22" t="s">
        <v>541</v>
      </c>
      <c r="D66" s="22">
        <v>0</v>
      </c>
      <c r="E66" s="22" t="s">
        <v>212</v>
      </c>
      <c r="F66" s="28">
        <v>0</v>
      </c>
      <c r="G66" s="28">
        <v>0</v>
      </c>
      <c r="H66" s="28">
        <v>0</v>
      </c>
      <c r="I66" s="28">
        <v>0</v>
      </c>
      <c r="J66" s="28">
        <v>0</v>
      </c>
      <c r="K66" s="28">
        <v>0</v>
      </c>
      <c r="L66" s="28">
        <v>0</v>
      </c>
      <c r="M66" s="30">
        <v>0</v>
      </c>
      <c r="N66" s="28">
        <v>0</v>
      </c>
      <c r="O66" s="28">
        <v>0</v>
      </c>
      <c r="Q66" s="28">
        <v>0</v>
      </c>
      <c r="R66" s="28">
        <v>0</v>
      </c>
      <c r="S66" s="28">
        <v>0</v>
      </c>
      <c r="T66" s="28">
        <v>0</v>
      </c>
      <c r="U66" s="64">
        <v>65</v>
      </c>
      <c r="V66" s="28">
        <f t="shared" si="3"/>
        <v>0</v>
      </c>
      <c r="W66" s="28">
        <f t="shared" si="4"/>
        <v>0</v>
      </c>
      <c r="X66" s="30">
        <f t="shared" si="5"/>
        <v>0</v>
      </c>
    </row>
    <row r="67" spans="1:24" x14ac:dyDescent="0.35">
      <c r="A67" s="22" t="s">
        <v>447</v>
      </c>
      <c r="B67" s="22" t="s">
        <v>343</v>
      </c>
      <c r="C67" s="22" t="s">
        <v>539</v>
      </c>
      <c r="D67" s="22" t="s">
        <v>453</v>
      </c>
      <c r="E67" s="22" t="s">
        <v>448</v>
      </c>
      <c r="F67" s="28">
        <v>0</v>
      </c>
      <c r="G67" s="28">
        <v>0</v>
      </c>
      <c r="H67" s="28">
        <v>0</v>
      </c>
      <c r="I67" s="28">
        <v>0</v>
      </c>
      <c r="J67" s="28">
        <v>0</v>
      </c>
      <c r="K67" s="28">
        <v>0</v>
      </c>
      <c r="L67" s="28">
        <v>0</v>
      </c>
      <c r="M67" s="30">
        <v>0</v>
      </c>
      <c r="N67" s="28">
        <v>0</v>
      </c>
      <c r="O67" s="28">
        <v>0</v>
      </c>
      <c r="Q67" s="28">
        <v>0</v>
      </c>
      <c r="R67" s="28">
        <v>0</v>
      </c>
      <c r="S67" s="28">
        <v>0</v>
      </c>
      <c r="T67" s="28">
        <v>0</v>
      </c>
      <c r="U67" s="64">
        <v>66</v>
      </c>
      <c r="V67" s="28">
        <f t="shared" ref="V67:V98" si="6">HLOOKUP($V$2,$F$2:$O$138,$U67,FALSE)</f>
        <v>0</v>
      </c>
      <c r="W67" s="28">
        <f t="shared" ref="W67:W98" si="7">HLOOKUP($W$2,$Q$2:$T$138,$U67,FALSE)</f>
        <v>0</v>
      </c>
      <c r="X67" s="30">
        <f t="shared" ref="X67:X98" si="8">V67-W67</f>
        <v>0</v>
      </c>
    </row>
    <row r="68" spans="1:24" x14ac:dyDescent="0.35">
      <c r="A68" s="22" t="s">
        <v>278</v>
      </c>
      <c r="B68" s="22" t="s">
        <v>234</v>
      </c>
      <c r="C68" s="22" t="s">
        <v>539</v>
      </c>
      <c r="D68" s="22" t="s">
        <v>453</v>
      </c>
      <c r="E68" s="22" t="s">
        <v>279</v>
      </c>
      <c r="F68" s="28">
        <v>2525.9845011483671</v>
      </c>
      <c r="G68" s="28">
        <v>84199.483371612238</v>
      </c>
      <c r="H68" s="28">
        <v>44995.312644614591</v>
      </c>
      <c r="I68" s="28">
        <v>4934.0139275799929</v>
      </c>
      <c r="J68" s="28">
        <v>34270.15899536138</v>
      </c>
      <c r="K68" s="28">
        <v>37.217431639738805</v>
      </c>
      <c r="L68" s="28">
        <v>34232.941563721637</v>
      </c>
      <c r="M68" s="30">
        <v>79228.254208336235</v>
      </c>
      <c r="N68" s="28">
        <v>86725.467872760608</v>
      </c>
      <c r="O68" s="28">
        <v>84393.789871700574</v>
      </c>
      <c r="Q68" s="28">
        <v>171982.4290553676</v>
      </c>
      <c r="R68" s="28">
        <v>95251.806861434365</v>
      </c>
      <c r="S68" s="28">
        <v>193149.49724679746</v>
      </c>
      <c r="T68" s="28">
        <v>117741.81681482858</v>
      </c>
      <c r="U68" s="64">
        <v>67</v>
      </c>
      <c r="V68" s="28">
        <f t="shared" si="6"/>
        <v>84393.789871700574</v>
      </c>
      <c r="W68" s="28">
        <f t="shared" si="7"/>
        <v>193149.49724679746</v>
      </c>
      <c r="X68" s="30">
        <f t="shared" si="8"/>
        <v>-108755.70737509688</v>
      </c>
    </row>
    <row r="69" spans="1:24" x14ac:dyDescent="0.35">
      <c r="A69" s="22" t="s">
        <v>284</v>
      </c>
      <c r="B69" s="22" t="s">
        <v>234</v>
      </c>
      <c r="C69" s="22" t="s">
        <v>541</v>
      </c>
      <c r="D69" s="22" t="s">
        <v>453</v>
      </c>
      <c r="E69" s="22" t="s">
        <v>285</v>
      </c>
      <c r="F69" s="28">
        <v>0</v>
      </c>
      <c r="G69" s="28">
        <v>0</v>
      </c>
      <c r="H69" s="28">
        <v>0</v>
      </c>
      <c r="I69" s="28">
        <v>0</v>
      </c>
      <c r="J69" s="28">
        <v>0</v>
      </c>
      <c r="K69" s="28">
        <v>0</v>
      </c>
      <c r="L69" s="28">
        <v>0</v>
      </c>
      <c r="M69" s="30">
        <v>0</v>
      </c>
      <c r="N69" s="28">
        <v>0</v>
      </c>
      <c r="O69" s="28">
        <v>0</v>
      </c>
      <c r="Q69" s="28">
        <v>0</v>
      </c>
      <c r="R69" s="28">
        <v>0</v>
      </c>
      <c r="S69" s="28">
        <v>0</v>
      </c>
      <c r="T69" s="28">
        <v>0</v>
      </c>
      <c r="U69" s="64">
        <v>68</v>
      </c>
      <c r="V69" s="28">
        <f t="shared" si="6"/>
        <v>0</v>
      </c>
      <c r="W69" s="28">
        <f t="shared" si="7"/>
        <v>0</v>
      </c>
      <c r="X69" s="30">
        <f t="shared" si="8"/>
        <v>0</v>
      </c>
    </row>
    <row r="70" spans="1:24" x14ac:dyDescent="0.35">
      <c r="A70" s="22" t="s">
        <v>286</v>
      </c>
      <c r="B70" s="22" t="s">
        <v>234</v>
      </c>
      <c r="C70" s="22" t="s">
        <v>540</v>
      </c>
      <c r="D70" s="22" t="s">
        <v>458</v>
      </c>
      <c r="E70" s="22" t="s">
        <v>287</v>
      </c>
      <c r="F70" s="28">
        <v>12003051.359925305</v>
      </c>
      <c r="G70" s="28">
        <v>278642263.71255177</v>
      </c>
      <c r="H70" s="28">
        <v>80405277.156276166</v>
      </c>
      <c r="I70" s="28">
        <v>29085866.450701848</v>
      </c>
      <c r="J70" s="28">
        <v>169151122.38272351</v>
      </c>
      <c r="K70" s="28">
        <v>72418252.94253473</v>
      </c>
      <c r="L70" s="28">
        <v>96732869.440188766</v>
      </c>
      <c r="M70" s="30">
        <v>177138146.59646493</v>
      </c>
      <c r="N70" s="28">
        <v>290645315.07247704</v>
      </c>
      <c r="O70" s="28">
        <v>279565575.35562295</v>
      </c>
      <c r="Q70" s="28">
        <v>135000184.07748497</v>
      </c>
      <c r="R70" s="28">
        <v>74769332.719837829</v>
      </c>
      <c r="S70" s="28">
        <v>151615591.34856004</v>
      </c>
      <c r="T70" s="28">
        <v>92423202.945355088</v>
      </c>
      <c r="U70" s="64">
        <v>69</v>
      </c>
      <c r="V70" s="28">
        <f t="shared" si="6"/>
        <v>279565575.35562295</v>
      </c>
      <c r="W70" s="28">
        <f t="shared" si="7"/>
        <v>151615591.34856004</v>
      </c>
      <c r="X70" s="30">
        <f t="shared" si="8"/>
        <v>127949984.00706291</v>
      </c>
    </row>
    <row r="71" spans="1:24" x14ac:dyDescent="0.35">
      <c r="A71" s="22" t="s">
        <v>290</v>
      </c>
      <c r="B71" s="22" t="s">
        <v>234</v>
      </c>
      <c r="C71" s="22" t="s">
        <v>538</v>
      </c>
      <c r="D71" s="22" t="s">
        <v>453</v>
      </c>
      <c r="E71" s="22" t="s">
        <v>291</v>
      </c>
      <c r="F71" s="28">
        <v>2433.5663090463345</v>
      </c>
      <c r="G71" s="28">
        <v>81118.876968211145</v>
      </c>
      <c r="H71" s="28">
        <v>33385.323028913321</v>
      </c>
      <c r="I71" s="28">
        <v>35999.315007963669</v>
      </c>
      <c r="J71" s="28">
        <v>11734.238026153833</v>
      </c>
      <c r="K71" s="28">
        <v>334.48804243629678</v>
      </c>
      <c r="L71" s="28">
        <v>11399.749983717536</v>
      </c>
      <c r="M71" s="30">
        <v>44785.073012630855</v>
      </c>
      <c r="N71" s="28">
        <v>83552.44327725748</v>
      </c>
      <c r="O71" s="28">
        <v>81306.074376599325</v>
      </c>
      <c r="Q71" s="28">
        <v>105230.4940426325</v>
      </c>
      <c r="R71" s="28">
        <v>58281.504392842617</v>
      </c>
      <c r="S71" s="28">
        <v>118181.93946326419</v>
      </c>
      <c r="T71" s="28">
        <v>72042.415152263799</v>
      </c>
      <c r="U71" s="64">
        <v>70</v>
      </c>
      <c r="V71" s="28">
        <f t="shared" si="6"/>
        <v>81306.074376599325</v>
      </c>
      <c r="W71" s="28">
        <f t="shared" si="7"/>
        <v>118181.93946326419</v>
      </c>
      <c r="X71" s="30">
        <f t="shared" si="8"/>
        <v>-36875.865086664868</v>
      </c>
    </row>
    <row r="72" spans="1:24" x14ac:dyDescent="0.35">
      <c r="A72" s="22" t="s">
        <v>199</v>
      </c>
      <c r="B72" s="22" t="s">
        <v>181</v>
      </c>
      <c r="C72" s="22" t="s">
        <v>538</v>
      </c>
      <c r="D72" s="22" t="s">
        <v>453</v>
      </c>
      <c r="E72" s="22" t="s">
        <v>200</v>
      </c>
      <c r="F72" s="28">
        <v>9640.3620900253045</v>
      </c>
      <c r="G72" s="28">
        <v>223794.11994701601</v>
      </c>
      <c r="H72" s="28">
        <v>14623.11150500451</v>
      </c>
      <c r="I72" s="28">
        <v>39266.266430354342</v>
      </c>
      <c r="J72" s="28">
        <v>169904.72365291804</v>
      </c>
      <c r="K72" s="28">
        <v>114678.29913850105</v>
      </c>
      <c r="L72" s="28">
        <v>55226.424514416991</v>
      </c>
      <c r="M72" s="30">
        <v>69849.536019421503</v>
      </c>
      <c r="N72" s="28">
        <v>233434.48203704131</v>
      </c>
      <c r="O72" s="28">
        <v>224535.68626163332</v>
      </c>
      <c r="Q72" s="28">
        <v>209915.33895387113</v>
      </c>
      <c r="R72" s="28">
        <v>161999.88114918317</v>
      </c>
      <c r="S72" s="28">
        <v>255549.10829166922</v>
      </c>
      <c r="T72" s="28">
        <v>207633.65048698123</v>
      </c>
      <c r="U72" s="64">
        <v>71</v>
      </c>
      <c r="V72" s="28">
        <f t="shared" si="6"/>
        <v>224535.68626163332</v>
      </c>
      <c r="W72" s="28">
        <f t="shared" si="7"/>
        <v>255549.10829166922</v>
      </c>
      <c r="X72" s="30">
        <f t="shared" si="8"/>
        <v>-31013.422030035901</v>
      </c>
    </row>
    <row r="73" spans="1:24" x14ac:dyDescent="0.35">
      <c r="A73" s="22" t="s">
        <v>397</v>
      </c>
      <c r="B73" s="22" t="s">
        <v>343</v>
      </c>
      <c r="C73" s="22" t="s">
        <v>540</v>
      </c>
      <c r="D73" s="22" t="s">
        <v>458</v>
      </c>
      <c r="E73" s="22" t="s">
        <v>398</v>
      </c>
      <c r="F73" s="28">
        <v>666238.48325250414</v>
      </c>
      <c r="G73" s="28">
        <v>36087917.842843972</v>
      </c>
      <c r="H73" s="28">
        <v>7939341.9254256729</v>
      </c>
      <c r="I73" s="28">
        <v>10465496.174424753</v>
      </c>
      <c r="J73" s="28">
        <v>17683079.742993549</v>
      </c>
      <c r="K73" s="28">
        <v>4691429.3195697181</v>
      </c>
      <c r="L73" s="28">
        <v>12991650.423423829</v>
      </c>
      <c r="M73" s="30">
        <v>20930992.348849501</v>
      </c>
      <c r="N73" s="28">
        <v>36754156.326096475</v>
      </c>
      <c r="O73" s="28">
        <v>36139166.956940316</v>
      </c>
      <c r="Q73" s="28">
        <v>29691067.657415256</v>
      </c>
      <c r="R73" s="28">
        <v>17334091.522537228</v>
      </c>
      <c r="S73" s="28">
        <v>30663607.445808429</v>
      </c>
      <c r="T73" s="28">
        <v>18306631.310930405</v>
      </c>
      <c r="U73" s="64">
        <v>72</v>
      </c>
      <c r="V73" s="28">
        <f t="shared" si="6"/>
        <v>36139166.956940316</v>
      </c>
      <c r="W73" s="28">
        <f t="shared" si="7"/>
        <v>30663607.445808429</v>
      </c>
      <c r="X73" s="30">
        <f t="shared" si="8"/>
        <v>5475559.5111318864</v>
      </c>
    </row>
    <row r="74" spans="1:24" x14ac:dyDescent="0.35">
      <c r="A74" s="22" t="s">
        <v>201</v>
      </c>
      <c r="B74" s="22" t="s">
        <v>181</v>
      </c>
      <c r="C74" s="22" t="s">
        <v>538</v>
      </c>
      <c r="D74" s="22" t="s">
        <v>453</v>
      </c>
      <c r="E74" s="22" t="s">
        <v>202</v>
      </c>
      <c r="F74" s="28">
        <v>0</v>
      </c>
      <c r="G74" s="28">
        <v>0</v>
      </c>
      <c r="H74" s="28">
        <v>0</v>
      </c>
      <c r="I74" s="28">
        <v>0</v>
      </c>
      <c r="J74" s="28">
        <v>0</v>
      </c>
      <c r="K74" s="28">
        <v>0</v>
      </c>
      <c r="L74" s="28">
        <v>0</v>
      </c>
      <c r="M74" s="30">
        <v>0</v>
      </c>
      <c r="N74" s="28">
        <v>0</v>
      </c>
      <c r="O74" s="28">
        <v>0</v>
      </c>
      <c r="Q74" s="28">
        <v>0</v>
      </c>
      <c r="R74" s="28">
        <v>0</v>
      </c>
      <c r="S74" s="28">
        <v>0</v>
      </c>
      <c r="T74" s="28">
        <v>0</v>
      </c>
      <c r="U74" s="64">
        <v>73</v>
      </c>
      <c r="V74" s="28">
        <f t="shared" si="6"/>
        <v>0</v>
      </c>
      <c r="W74" s="28">
        <f t="shared" si="7"/>
        <v>0</v>
      </c>
      <c r="X74" s="30">
        <f t="shared" si="8"/>
        <v>0</v>
      </c>
    </row>
    <row r="75" spans="1:24" x14ac:dyDescent="0.35">
      <c r="A75" s="22" t="s">
        <v>207</v>
      </c>
      <c r="B75" s="22" t="s">
        <v>181</v>
      </c>
      <c r="C75" s="22" t="s">
        <v>538</v>
      </c>
      <c r="D75" s="22" t="s">
        <v>453</v>
      </c>
      <c r="E75" s="22" t="s">
        <v>208</v>
      </c>
      <c r="F75" s="28">
        <v>116040.79022492967</v>
      </c>
      <c r="G75" s="28">
        <v>2693804.0587930107</v>
      </c>
      <c r="H75" s="28">
        <v>495270.34848364547</v>
      </c>
      <c r="I75" s="28">
        <v>1663097.0697040271</v>
      </c>
      <c r="J75" s="28">
        <v>535436.65449226485</v>
      </c>
      <c r="K75" s="28">
        <v>155384.62990120964</v>
      </c>
      <c r="L75" s="28">
        <v>380052.02459105517</v>
      </c>
      <c r="M75" s="30">
        <v>875322.37307470059</v>
      </c>
      <c r="N75" s="28">
        <v>2809844.84901794</v>
      </c>
      <c r="O75" s="28">
        <v>2702730.2734256973</v>
      </c>
      <c r="Q75" s="28">
        <v>6093346.2124083098</v>
      </c>
      <c r="R75" s="28">
        <v>4702473.7074020645</v>
      </c>
      <c r="S75" s="28">
        <v>7417986.6933666375</v>
      </c>
      <c r="T75" s="28">
        <v>6027114.188360393</v>
      </c>
      <c r="U75" s="64">
        <v>74</v>
      </c>
      <c r="V75" s="28">
        <f t="shared" si="6"/>
        <v>2702730.2734256973</v>
      </c>
      <c r="W75" s="28">
        <f t="shared" si="7"/>
        <v>7417986.6933666375</v>
      </c>
      <c r="X75" s="30">
        <f t="shared" si="8"/>
        <v>-4715256.4199409401</v>
      </c>
    </row>
    <row r="76" spans="1:24" x14ac:dyDescent="0.35">
      <c r="A76" s="22" t="s">
        <v>415</v>
      </c>
      <c r="B76" s="22" t="s">
        <v>343</v>
      </c>
      <c r="C76" s="22" t="s">
        <v>541</v>
      </c>
      <c r="D76" s="22" t="s">
        <v>458</v>
      </c>
      <c r="E76" s="22" t="s">
        <v>416</v>
      </c>
      <c r="F76" s="28">
        <v>1827160.6265150018</v>
      </c>
      <c r="G76" s="28">
        <v>98971200.602895916</v>
      </c>
      <c r="H76" s="28">
        <v>55634942.948740035</v>
      </c>
      <c r="I76" s="28">
        <v>4194.4393591500311</v>
      </c>
      <c r="J76" s="28">
        <v>43332062.198683694</v>
      </c>
      <c r="K76" s="28">
        <v>11580763.621315248</v>
      </c>
      <c r="L76" s="28">
        <v>31751298.577368446</v>
      </c>
      <c r="M76" s="30">
        <v>87386241.526108474</v>
      </c>
      <c r="N76" s="28">
        <v>100798361.2294109</v>
      </c>
      <c r="O76" s="28">
        <v>99111751.420320153</v>
      </c>
      <c r="Q76" s="28">
        <v>120729248.38302664</v>
      </c>
      <c r="R76" s="28">
        <v>70483549.634021327</v>
      </c>
      <c r="S76" s="28">
        <v>124683770.96975391</v>
      </c>
      <c r="T76" s="28">
        <v>74438072.220748603</v>
      </c>
      <c r="U76" s="64">
        <v>75</v>
      </c>
      <c r="V76" s="28">
        <f t="shared" si="6"/>
        <v>99111751.420320153</v>
      </c>
      <c r="W76" s="28">
        <f t="shared" si="7"/>
        <v>124683770.96975391</v>
      </c>
      <c r="X76" s="30">
        <f t="shared" si="8"/>
        <v>-25572019.549433753</v>
      </c>
    </row>
    <row r="77" spans="1:24" x14ac:dyDescent="0.35">
      <c r="A77" s="22" t="s">
        <v>403</v>
      </c>
      <c r="B77" s="22" t="s">
        <v>343</v>
      </c>
      <c r="C77" s="22" t="s">
        <v>537</v>
      </c>
      <c r="D77" s="22" t="s">
        <v>453</v>
      </c>
      <c r="E77" s="22" t="s">
        <v>404</v>
      </c>
      <c r="F77" s="28">
        <v>0</v>
      </c>
      <c r="G77" s="28">
        <v>0</v>
      </c>
      <c r="H77" s="28">
        <v>0</v>
      </c>
      <c r="I77" s="28">
        <v>0</v>
      </c>
      <c r="J77" s="28">
        <v>0</v>
      </c>
      <c r="K77" s="28">
        <v>0</v>
      </c>
      <c r="L77" s="28">
        <v>0</v>
      </c>
      <c r="M77" s="30">
        <v>0</v>
      </c>
      <c r="N77" s="28">
        <v>0</v>
      </c>
      <c r="O77" s="28">
        <v>0</v>
      </c>
      <c r="Q77" s="28">
        <v>0</v>
      </c>
      <c r="R77" s="28">
        <v>0</v>
      </c>
      <c r="S77" s="28">
        <v>0</v>
      </c>
      <c r="T77" s="28">
        <v>0</v>
      </c>
      <c r="U77" s="64">
        <v>76</v>
      </c>
      <c r="V77" s="28">
        <f t="shared" si="6"/>
        <v>0</v>
      </c>
      <c r="W77" s="28">
        <f t="shared" si="7"/>
        <v>0</v>
      </c>
      <c r="X77" s="30">
        <f t="shared" si="8"/>
        <v>0</v>
      </c>
    </row>
    <row r="78" spans="1:24" x14ac:dyDescent="0.35">
      <c r="A78" s="22" t="s">
        <v>203</v>
      </c>
      <c r="B78" s="22" t="s">
        <v>181</v>
      </c>
      <c r="C78" s="22" t="s">
        <v>538</v>
      </c>
      <c r="D78" s="22" t="s">
        <v>453</v>
      </c>
      <c r="E78" s="22" t="s">
        <v>204</v>
      </c>
      <c r="F78" s="28">
        <v>126090.00149375934</v>
      </c>
      <c r="G78" s="28">
        <v>2927089.3203908419</v>
      </c>
      <c r="H78" s="28">
        <v>858553.82452734688</v>
      </c>
      <c r="I78" s="28">
        <v>868411.41618799639</v>
      </c>
      <c r="J78" s="28">
        <v>1200124.0402782306</v>
      </c>
      <c r="K78" s="28">
        <v>202165.67752887815</v>
      </c>
      <c r="L78" s="28">
        <v>997958.36274935247</v>
      </c>
      <c r="M78" s="30">
        <v>1856512.1872766993</v>
      </c>
      <c r="N78" s="28">
        <v>3053179.3218846009</v>
      </c>
      <c r="O78" s="28">
        <v>2936788.5512749772</v>
      </c>
      <c r="Q78" s="28">
        <v>7683043.4803911792</v>
      </c>
      <c r="R78" s="28">
        <v>5929305.2946497146</v>
      </c>
      <c r="S78" s="28">
        <v>9353270.3239544779</v>
      </c>
      <c r="T78" s="28">
        <v>7599532.1382130142</v>
      </c>
      <c r="U78" s="64">
        <v>77</v>
      </c>
      <c r="V78" s="28">
        <f t="shared" si="6"/>
        <v>2936788.5512749772</v>
      </c>
      <c r="W78" s="28">
        <f t="shared" si="7"/>
        <v>9353270.3239544779</v>
      </c>
      <c r="X78" s="30">
        <f t="shared" si="8"/>
        <v>-6416481.7726795003</v>
      </c>
    </row>
    <row r="79" spans="1:24" x14ac:dyDescent="0.35">
      <c r="A79" s="22" t="s">
        <v>407</v>
      </c>
      <c r="B79" s="22" t="s">
        <v>343</v>
      </c>
      <c r="C79" s="22" t="s">
        <v>541</v>
      </c>
      <c r="D79" s="22" t="s">
        <v>453</v>
      </c>
      <c r="E79" s="22" t="s">
        <v>408</v>
      </c>
      <c r="F79" s="28">
        <v>0</v>
      </c>
      <c r="G79" s="28">
        <v>0</v>
      </c>
      <c r="H79" s="28">
        <v>0</v>
      </c>
      <c r="I79" s="28">
        <v>0</v>
      </c>
      <c r="J79" s="28">
        <v>0</v>
      </c>
      <c r="K79" s="28">
        <v>0</v>
      </c>
      <c r="L79" s="28">
        <v>0</v>
      </c>
      <c r="M79" s="30">
        <v>0</v>
      </c>
      <c r="N79" s="28">
        <v>0</v>
      </c>
      <c r="O79" s="28">
        <v>0</v>
      </c>
      <c r="Q79" s="28">
        <v>0</v>
      </c>
      <c r="R79" s="28">
        <v>0</v>
      </c>
      <c r="S79" s="28">
        <v>0</v>
      </c>
      <c r="T79" s="28">
        <v>0</v>
      </c>
      <c r="U79" s="64">
        <v>78</v>
      </c>
      <c r="V79" s="28">
        <f t="shared" si="6"/>
        <v>0</v>
      </c>
      <c r="W79" s="28">
        <f t="shared" si="7"/>
        <v>0</v>
      </c>
      <c r="X79" s="30">
        <f t="shared" si="8"/>
        <v>0</v>
      </c>
    </row>
    <row r="80" spans="1:24" x14ac:dyDescent="0.35">
      <c r="A80" s="22" t="s">
        <v>298</v>
      </c>
      <c r="B80" s="22" t="s">
        <v>234</v>
      </c>
      <c r="C80" s="22" t="s">
        <v>538</v>
      </c>
      <c r="D80" s="22" t="s">
        <v>453</v>
      </c>
      <c r="E80" s="22" t="s">
        <v>299</v>
      </c>
      <c r="F80" s="28">
        <v>325847.41575484409</v>
      </c>
      <c r="G80" s="28">
        <v>10861580.525161471</v>
      </c>
      <c r="H80" s="28">
        <v>4213112.284694925</v>
      </c>
      <c r="I80" s="28">
        <v>2585448.3221994238</v>
      </c>
      <c r="J80" s="28">
        <v>4063019.4864239232</v>
      </c>
      <c r="K80" s="28">
        <v>468006.4802332957</v>
      </c>
      <c r="L80" s="28">
        <v>3595013.0061906273</v>
      </c>
      <c r="M80" s="30">
        <v>7808125.2908855528</v>
      </c>
      <c r="N80" s="28">
        <v>11187427.940916315</v>
      </c>
      <c r="O80" s="28">
        <v>10886645.710988767</v>
      </c>
      <c r="Q80" s="28">
        <v>18101485.254242916</v>
      </c>
      <c r="R80" s="28">
        <v>10025437.986965308</v>
      </c>
      <c r="S80" s="28">
        <v>20329360.362457428</v>
      </c>
      <c r="T80" s="28">
        <v>12392555.289443227</v>
      </c>
      <c r="U80" s="64">
        <v>79</v>
      </c>
      <c r="V80" s="28">
        <f t="shared" si="6"/>
        <v>10886645.710988767</v>
      </c>
      <c r="W80" s="28">
        <f t="shared" si="7"/>
        <v>20329360.362457428</v>
      </c>
      <c r="X80" s="30">
        <f t="shared" si="8"/>
        <v>-9442714.6514686607</v>
      </c>
    </row>
    <row r="81" spans="1:24" x14ac:dyDescent="0.35">
      <c r="A81" s="22" t="s">
        <v>413</v>
      </c>
      <c r="B81" s="22" t="s">
        <v>343</v>
      </c>
      <c r="C81" s="22" t="s">
        <v>538</v>
      </c>
      <c r="D81" s="22" t="s">
        <v>458</v>
      </c>
      <c r="E81" s="22" t="s">
        <v>414</v>
      </c>
      <c r="F81" s="28">
        <v>0</v>
      </c>
      <c r="G81" s="28">
        <v>0</v>
      </c>
      <c r="H81" s="28">
        <v>0</v>
      </c>
      <c r="I81" s="28">
        <v>0</v>
      </c>
      <c r="J81" s="28">
        <v>0</v>
      </c>
      <c r="K81" s="28">
        <v>0</v>
      </c>
      <c r="L81" s="28">
        <v>0</v>
      </c>
      <c r="M81" s="30">
        <v>0</v>
      </c>
      <c r="N81" s="28">
        <v>0</v>
      </c>
      <c r="O81" s="28">
        <v>0</v>
      </c>
      <c r="Q81" s="28">
        <v>0</v>
      </c>
      <c r="R81" s="28">
        <v>0</v>
      </c>
      <c r="S81" s="28">
        <v>0</v>
      </c>
      <c r="T81" s="28">
        <v>0</v>
      </c>
      <c r="U81" s="64">
        <v>80</v>
      </c>
      <c r="V81" s="28">
        <f t="shared" si="6"/>
        <v>0</v>
      </c>
      <c r="W81" s="28">
        <f t="shared" si="7"/>
        <v>0</v>
      </c>
      <c r="X81" s="30">
        <f t="shared" si="8"/>
        <v>0</v>
      </c>
    </row>
    <row r="82" spans="1:24" x14ac:dyDescent="0.35">
      <c r="A82" s="22" t="s">
        <v>405</v>
      </c>
      <c r="B82" s="22" t="s">
        <v>343</v>
      </c>
      <c r="C82" s="22" t="s">
        <v>536</v>
      </c>
      <c r="D82" s="22" t="s">
        <v>458</v>
      </c>
      <c r="E82" s="22" t="s">
        <v>406</v>
      </c>
      <c r="F82" s="28">
        <v>5269962.6816163315</v>
      </c>
      <c r="G82" s="28">
        <v>285456311.92088461</v>
      </c>
      <c r="H82" s="28">
        <v>143002880.71587399</v>
      </c>
      <c r="I82" s="28">
        <v>321608.84191019397</v>
      </c>
      <c r="J82" s="28">
        <v>142131809.37220272</v>
      </c>
      <c r="K82" s="28">
        <v>24036490.755984653</v>
      </c>
      <c r="L82" s="28">
        <v>118095318.61621808</v>
      </c>
      <c r="M82" s="30">
        <v>261098199.33209205</v>
      </c>
      <c r="N82" s="28">
        <v>290726274.60250092</v>
      </c>
      <c r="O82" s="28">
        <v>285861693.66562432</v>
      </c>
      <c r="Q82" s="28">
        <v>277709731.48450089</v>
      </c>
      <c r="R82" s="28">
        <v>162131114.91291669</v>
      </c>
      <c r="S82" s="28">
        <v>286806196.67763484</v>
      </c>
      <c r="T82" s="28">
        <v>171227580.10605064</v>
      </c>
      <c r="U82" s="64">
        <v>81</v>
      </c>
      <c r="V82" s="28">
        <f t="shared" si="6"/>
        <v>285861693.66562432</v>
      </c>
      <c r="W82" s="28">
        <f t="shared" si="7"/>
        <v>286806196.67763484</v>
      </c>
      <c r="X82" s="30">
        <f t="shared" si="8"/>
        <v>-944503.01201051474</v>
      </c>
    </row>
    <row r="83" spans="1:24" x14ac:dyDescent="0.35">
      <c r="A83" s="22" t="s">
        <v>260</v>
      </c>
      <c r="B83" s="22" t="s">
        <v>234</v>
      </c>
      <c r="C83" s="22" t="s">
        <v>541</v>
      </c>
      <c r="D83" s="22" t="s">
        <v>453</v>
      </c>
      <c r="E83" s="22" t="s">
        <v>261</v>
      </c>
      <c r="F83" s="28">
        <v>0</v>
      </c>
      <c r="G83" s="28">
        <v>0</v>
      </c>
      <c r="H83" s="28">
        <v>0</v>
      </c>
      <c r="I83" s="28">
        <v>0</v>
      </c>
      <c r="J83" s="28">
        <v>0</v>
      </c>
      <c r="K83" s="28">
        <v>0</v>
      </c>
      <c r="L83" s="28">
        <v>0</v>
      </c>
      <c r="M83" s="30">
        <v>0</v>
      </c>
      <c r="N83" s="28">
        <v>0</v>
      </c>
      <c r="O83" s="28">
        <v>0</v>
      </c>
      <c r="Q83" s="28">
        <v>0</v>
      </c>
      <c r="R83" s="28">
        <v>0</v>
      </c>
      <c r="S83" s="28">
        <v>0</v>
      </c>
      <c r="T83" s="28">
        <v>0</v>
      </c>
      <c r="U83" s="64">
        <v>82</v>
      </c>
      <c r="V83" s="28">
        <f t="shared" si="6"/>
        <v>0</v>
      </c>
      <c r="W83" s="28">
        <f t="shared" si="7"/>
        <v>0</v>
      </c>
      <c r="X83" s="30">
        <f t="shared" si="8"/>
        <v>0</v>
      </c>
    </row>
    <row r="84" spans="1:24" x14ac:dyDescent="0.35">
      <c r="A84" s="22" t="s">
        <v>401</v>
      </c>
      <c r="B84" s="22" t="s">
        <v>343</v>
      </c>
      <c r="C84" s="22" t="s">
        <v>539</v>
      </c>
      <c r="D84" s="22" t="s">
        <v>458</v>
      </c>
      <c r="E84" s="22" t="s">
        <v>402</v>
      </c>
      <c r="F84" s="28">
        <v>2159845.0671911519</v>
      </c>
      <c r="G84" s="28">
        <v>50139260.488366038</v>
      </c>
      <c r="H84" s="28">
        <v>32717129.558670964</v>
      </c>
      <c r="I84" s="28">
        <v>1745818.4222313969</v>
      </c>
      <c r="J84" s="28">
        <v>15676311.908418043</v>
      </c>
      <c r="K84" s="28">
        <v>927397.75477935176</v>
      </c>
      <c r="L84" s="28">
        <v>14748914.153638691</v>
      </c>
      <c r="M84" s="30">
        <v>47466043.712309659</v>
      </c>
      <c r="N84" s="28">
        <v>52299105.555557184</v>
      </c>
      <c r="O84" s="28">
        <v>50305402.416611508</v>
      </c>
      <c r="Q84" s="28">
        <v>72628035.656348914</v>
      </c>
      <c r="R84" s="28">
        <v>42401338.735787511</v>
      </c>
      <c r="S84" s="28">
        <v>75006988.654726431</v>
      </c>
      <c r="T84" s="28">
        <v>44780291.734165035</v>
      </c>
      <c r="U84" s="64">
        <v>83</v>
      </c>
      <c r="V84" s="28">
        <f t="shared" si="6"/>
        <v>50305402.416611508</v>
      </c>
      <c r="W84" s="28">
        <f t="shared" si="7"/>
        <v>75006988.654726431</v>
      </c>
      <c r="X84" s="30">
        <f t="shared" si="8"/>
        <v>-24701586.238114923</v>
      </c>
    </row>
    <row r="85" spans="1:24" x14ac:dyDescent="0.35">
      <c r="A85" s="22" t="s">
        <v>296</v>
      </c>
      <c r="B85" s="22" t="s">
        <v>234</v>
      </c>
      <c r="C85" s="22" t="s">
        <v>541</v>
      </c>
      <c r="D85" s="22" t="s">
        <v>458</v>
      </c>
      <c r="E85" s="22" t="s">
        <v>297</v>
      </c>
      <c r="F85" s="28">
        <v>0</v>
      </c>
      <c r="G85" s="28">
        <v>0</v>
      </c>
      <c r="H85" s="28">
        <v>0</v>
      </c>
      <c r="I85" s="28">
        <v>0</v>
      </c>
      <c r="J85" s="28">
        <v>0</v>
      </c>
      <c r="K85" s="28">
        <v>0</v>
      </c>
      <c r="L85" s="28">
        <v>0</v>
      </c>
      <c r="M85" s="30">
        <v>0</v>
      </c>
      <c r="N85" s="28">
        <v>0</v>
      </c>
      <c r="O85" s="28">
        <v>0</v>
      </c>
      <c r="Q85" s="28">
        <v>0</v>
      </c>
      <c r="R85" s="28">
        <v>0</v>
      </c>
      <c r="S85" s="28">
        <v>0</v>
      </c>
      <c r="T85" s="28">
        <v>0</v>
      </c>
      <c r="U85" s="64">
        <v>84</v>
      </c>
      <c r="V85" s="28">
        <f t="shared" si="6"/>
        <v>0</v>
      </c>
      <c r="W85" s="28">
        <f t="shared" si="7"/>
        <v>0</v>
      </c>
      <c r="X85" s="30">
        <f t="shared" si="8"/>
        <v>0</v>
      </c>
    </row>
    <row r="86" spans="1:24" x14ac:dyDescent="0.35">
      <c r="A86" s="22" t="s">
        <v>411</v>
      </c>
      <c r="B86" s="22" t="s">
        <v>343</v>
      </c>
      <c r="C86" s="22" t="s">
        <v>539</v>
      </c>
      <c r="D86" s="22" t="s">
        <v>458</v>
      </c>
      <c r="E86" s="22" t="s">
        <v>412</v>
      </c>
      <c r="F86" s="28">
        <v>1943786.6593763472</v>
      </c>
      <c r="G86" s="28">
        <v>45123618.878379494</v>
      </c>
      <c r="H86" s="28">
        <v>27604852.832098264</v>
      </c>
      <c r="I86" s="28">
        <v>0</v>
      </c>
      <c r="J86" s="28">
        <v>17518766.350894716</v>
      </c>
      <c r="K86" s="28">
        <v>333675.63473667135</v>
      </c>
      <c r="L86" s="28">
        <v>17185090.716158044</v>
      </c>
      <c r="M86" s="30">
        <v>44789943.548256308</v>
      </c>
      <c r="N86" s="28">
        <v>47067405.537755847</v>
      </c>
      <c r="O86" s="28">
        <v>45273140.929100752</v>
      </c>
      <c r="Q86" s="28">
        <v>27212470.634050246</v>
      </c>
      <c r="R86" s="28">
        <v>15887049.329705635</v>
      </c>
      <c r="S86" s="28">
        <v>28103823.236706998</v>
      </c>
      <c r="T86" s="28">
        <v>16778401.932362385</v>
      </c>
      <c r="U86" s="64">
        <v>85</v>
      </c>
      <c r="V86" s="28">
        <f t="shared" si="6"/>
        <v>45273140.929100752</v>
      </c>
      <c r="W86" s="28">
        <f t="shared" si="7"/>
        <v>28103823.236706998</v>
      </c>
      <c r="X86" s="30">
        <f t="shared" si="8"/>
        <v>17169317.692393754</v>
      </c>
    </row>
    <row r="87" spans="1:24" x14ac:dyDescent="0.35">
      <c r="A87" s="22" t="s">
        <v>292</v>
      </c>
      <c r="B87" s="22" t="s">
        <v>234</v>
      </c>
      <c r="C87" s="22" t="s">
        <v>540</v>
      </c>
      <c r="D87" s="22" t="s">
        <v>458</v>
      </c>
      <c r="E87" s="22" t="s">
        <v>293</v>
      </c>
      <c r="F87" s="28">
        <v>145308.7533920698</v>
      </c>
      <c r="G87" s="28">
        <v>4843625.1130689941</v>
      </c>
      <c r="H87" s="28">
        <v>1881940.0158195198</v>
      </c>
      <c r="I87" s="28">
        <v>175484.95578252946</v>
      </c>
      <c r="J87" s="28">
        <v>2786200.1103611747</v>
      </c>
      <c r="K87" s="28">
        <v>618374.70945741876</v>
      </c>
      <c r="L87" s="28">
        <v>2167825.4009037558</v>
      </c>
      <c r="M87" s="30">
        <v>4049765.4167232756</v>
      </c>
      <c r="N87" s="28">
        <v>4988933.8664610637</v>
      </c>
      <c r="O87" s="28">
        <v>4854802.7094837688</v>
      </c>
      <c r="Q87" s="28">
        <v>3259635.8440805273</v>
      </c>
      <c r="R87" s="28">
        <v>1805336.7751830614</v>
      </c>
      <c r="S87" s="28">
        <v>3660821.7941212077</v>
      </c>
      <c r="T87" s="28">
        <v>2231596.8471012842</v>
      </c>
      <c r="U87" s="64">
        <v>86</v>
      </c>
      <c r="V87" s="28">
        <f t="shared" si="6"/>
        <v>4854802.7094837688</v>
      </c>
      <c r="W87" s="28">
        <f t="shared" si="7"/>
        <v>3660821.7941212077</v>
      </c>
      <c r="X87" s="30">
        <f t="shared" si="8"/>
        <v>1193980.9153625611</v>
      </c>
    </row>
    <row r="88" spans="1:24" x14ac:dyDescent="0.35">
      <c r="A88" s="22" t="s">
        <v>205</v>
      </c>
      <c r="B88" s="22" t="s">
        <v>181</v>
      </c>
      <c r="C88" s="22" t="s">
        <v>538</v>
      </c>
      <c r="D88" s="22" t="s">
        <v>453</v>
      </c>
      <c r="E88" s="22" t="s">
        <v>206</v>
      </c>
      <c r="F88" s="28">
        <v>70551.887873227111</v>
      </c>
      <c r="G88" s="28">
        <v>1637811.6827713437</v>
      </c>
      <c r="H88" s="28">
        <v>465070.26008197555</v>
      </c>
      <c r="I88" s="28">
        <v>941985.57226626528</v>
      </c>
      <c r="J88" s="28">
        <v>230755.80517577971</v>
      </c>
      <c r="K88" s="28">
        <v>85363.536983933693</v>
      </c>
      <c r="L88" s="28">
        <v>145392.26819184603</v>
      </c>
      <c r="M88" s="30">
        <v>610462.52827382158</v>
      </c>
      <c r="N88" s="28">
        <v>1708363.5706445707</v>
      </c>
      <c r="O88" s="28">
        <v>1643238.7510692843</v>
      </c>
      <c r="Q88" s="28">
        <v>3873902.9275638261</v>
      </c>
      <c r="R88" s="28">
        <v>2989642.4767068657</v>
      </c>
      <c r="S88" s="28">
        <v>4716055.7379037887</v>
      </c>
      <c r="T88" s="28">
        <v>3831795.2870468283</v>
      </c>
      <c r="U88" s="64">
        <v>87</v>
      </c>
      <c r="V88" s="28">
        <f t="shared" si="6"/>
        <v>1643238.7510692843</v>
      </c>
      <c r="W88" s="28">
        <f t="shared" si="7"/>
        <v>4716055.7379037887</v>
      </c>
      <c r="X88" s="30">
        <f t="shared" si="8"/>
        <v>-3072816.9868345046</v>
      </c>
    </row>
    <row r="89" spans="1:24" x14ac:dyDescent="0.35">
      <c r="A89" s="22" t="s">
        <v>294</v>
      </c>
      <c r="B89" s="22" t="s">
        <v>234</v>
      </c>
      <c r="C89" s="22" t="s">
        <v>541</v>
      </c>
      <c r="D89" s="22" t="s">
        <v>453</v>
      </c>
      <c r="E89" s="22" t="s">
        <v>295</v>
      </c>
      <c r="F89" s="28">
        <v>0</v>
      </c>
      <c r="G89" s="28">
        <v>0</v>
      </c>
      <c r="H89" s="28">
        <v>0</v>
      </c>
      <c r="I89" s="28">
        <v>0</v>
      </c>
      <c r="J89" s="28">
        <v>0</v>
      </c>
      <c r="K89" s="28">
        <v>0</v>
      </c>
      <c r="L89" s="28">
        <v>0</v>
      </c>
      <c r="M89" s="30">
        <v>0</v>
      </c>
      <c r="N89" s="28">
        <v>0</v>
      </c>
      <c r="O89" s="28">
        <v>0</v>
      </c>
      <c r="Q89" s="28">
        <v>0</v>
      </c>
      <c r="R89" s="28">
        <v>0</v>
      </c>
      <c r="S89" s="28">
        <v>0</v>
      </c>
      <c r="T89" s="28">
        <v>0</v>
      </c>
      <c r="U89" s="64">
        <v>88</v>
      </c>
      <c r="V89" s="28">
        <f t="shared" si="6"/>
        <v>0</v>
      </c>
      <c r="W89" s="28">
        <f t="shared" si="7"/>
        <v>0</v>
      </c>
      <c r="X89" s="30">
        <f t="shared" si="8"/>
        <v>0</v>
      </c>
    </row>
    <row r="90" spans="1:24" x14ac:dyDescent="0.35">
      <c r="A90" s="22" t="s">
        <v>417</v>
      </c>
      <c r="B90" s="22" t="s">
        <v>343</v>
      </c>
      <c r="C90" s="22" t="s">
        <v>538</v>
      </c>
      <c r="D90" s="22" t="s">
        <v>458</v>
      </c>
      <c r="E90" s="22" t="s">
        <v>418</v>
      </c>
      <c r="F90" s="28">
        <v>0</v>
      </c>
      <c r="G90" s="28">
        <v>3662436.2754442571</v>
      </c>
      <c r="H90" s="28">
        <v>1738174.3817556661</v>
      </c>
      <c r="I90" s="28">
        <v>297952.14888307196</v>
      </c>
      <c r="J90" s="28">
        <v>1626309.7921470385</v>
      </c>
      <c r="K90" s="28">
        <v>1343724.0097967109</v>
      </c>
      <c r="L90" s="28">
        <v>282585.78235032753</v>
      </c>
      <c r="M90" s="30">
        <v>2020760.1641059937</v>
      </c>
      <c r="N90" s="28">
        <v>3662436.2754442571</v>
      </c>
      <c r="O90" s="28">
        <v>3662436.2754442571</v>
      </c>
      <c r="Q90" s="28">
        <v>4766841.0012816098</v>
      </c>
      <c r="R90" s="28">
        <v>2782953.4169331938</v>
      </c>
      <c r="S90" s="28">
        <v>4922980.3019016236</v>
      </c>
      <c r="T90" s="28">
        <v>2939092.7175532081</v>
      </c>
      <c r="U90" s="64">
        <v>89</v>
      </c>
      <c r="V90" s="28">
        <f t="shared" si="6"/>
        <v>3662436.2754442571</v>
      </c>
      <c r="W90" s="28">
        <f t="shared" si="7"/>
        <v>4922980.3019016236</v>
      </c>
      <c r="X90" s="30">
        <f t="shared" si="8"/>
        <v>-1260544.0264573665</v>
      </c>
    </row>
    <row r="91" spans="1:24" x14ac:dyDescent="0.35">
      <c r="A91" s="22" t="s">
        <v>304</v>
      </c>
      <c r="B91" s="22" t="s">
        <v>234</v>
      </c>
      <c r="C91" s="22" t="s">
        <v>537</v>
      </c>
      <c r="D91" s="22" t="s">
        <v>453</v>
      </c>
      <c r="E91" s="22" t="s">
        <v>305</v>
      </c>
      <c r="F91" s="28">
        <v>43570.295433766078</v>
      </c>
      <c r="G91" s="28">
        <v>1452343.1811255361</v>
      </c>
      <c r="H91" s="28">
        <v>482177.83366543491</v>
      </c>
      <c r="I91" s="28">
        <v>185034.92089462193</v>
      </c>
      <c r="J91" s="28">
        <v>785130.47905307519</v>
      </c>
      <c r="K91" s="28">
        <v>40630.69220685566</v>
      </c>
      <c r="L91" s="28">
        <v>744499.78684621956</v>
      </c>
      <c r="M91" s="30">
        <v>1226677.6205116545</v>
      </c>
      <c r="N91" s="28">
        <v>1495913.4765593021</v>
      </c>
      <c r="O91" s="28">
        <v>1455694.7423127489</v>
      </c>
      <c r="Q91" s="28">
        <v>3309490.6727366555</v>
      </c>
      <c r="R91" s="28">
        <v>1832948.6802849169</v>
      </c>
      <c r="S91" s="28">
        <v>3716812.6016888591</v>
      </c>
      <c r="T91" s="28">
        <v>2265728.2297966331</v>
      </c>
      <c r="U91" s="64">
        <v>90</v>
      </c>
      <c r="V91" s="28">
        <f t="shared" si="6"/>
        <v>1455694.7423127489</v>
      </c>
      <c r="W91" s="28">
        <f t="shared" si="7"/>
        <v>3716812.6016888591</v>
      </c>
      <c r="X91" s="30">
        <f t="shared" si="8"/>
        <v>-2261117.8593761101</v>
      </c>
    </row>
    <row r="92" spans="1:24" x14ac:dyDescent="0.35">
      <c r="A92" s="22" t="s">
        <v>302</v>
      </c>
      <c r="B92" s="22" t="s">
        <v>234</v>
      </c>
      <c r="C92" s="22" t="s">
        <v>536</v>
      </c>
      <c r="D92" s="22" t="s">
        <v>453</v>
      </c>
      <c r="E92" s="22" t="s">
        <v>303</v>
      </c>
      <c r="F92" s="28">
        <v>0</v>
      </c>
      <c r="G92" s="28">
        <v>0</v>
      </c>
      <c r="H92" s="28">
        <v>0</v>
      </c>
      <c r="I92" s="28">
        <v>0</v>
      </c>
      <c r="J92" s="28">
        <v>0</v>
      </c>
      <c r="K92" s="28">
        <v>0</v>
      </c>
      <c r="L92" s="28">
        <v>0</v>
      </c>
      <c r="M92" s="30">
        <v>0</v>
      </c>
      <c r="N92" s="28">
        <v>0</v>
      </c>
      <c r="O92" s="28">
        <v>0</v>
      </c>
      <c r="Q92" s="28">
        <v>0</v>
      </c>
      <c r="R92" s="28">
        <v>0</v>
      </c>
      <c r="S92" s="28">
        <v>0</v>
      </c>
      <c r="T92" s="28">
        <v>0</v>
      </c>
      <c r="U92" s="64">
        <v>91</v>
      </c>
      <c r="V92" s="28">
        <f t="shared" si="6"/>
        <v>0</v>
      </c>
      <c r="W92" s="28">
        <f t="shared" si="7"/>
        <v>0</v>
      </c>
      <c r="X92" s="30">
        <f t="shared" si="8"/>
        <v>0</v>
      </c>
    </row>
    <row r="93" spans="1:24" x14ac:dyDescent="0.35">
      <c r="A93" s="22" t="s">
        <v>209</v>
      </c>
      <c r="B93" s="22" t="s">
        <v>181</v>
      </c>
      <c r="C93" s="22" t="s">
        <v>538</v>
      </c>
      <c r="D93" s="22" t="s">
        <v>453</v>
      </c>
      <c r="E93" s="22" t="s">
        <v>210</v>
      </c>
      <c r="F93" s="28">
        <v>502472.03623023856</v>
      </c>
      <c r="G93" s="28">
        <v>11664529.412487682</v>
      </c>
      <c r="H93" s="28">
        <v>4257179.681332944</v>
      </c>
      <c r="I93" s="28">
        <v>1667235.3747232044</v>
      </c>
      <c r="J93" s="28">
        <v>5740114.611174549</v>
      </c>
      <c r="K93" s="28">
        <v>779458.69033141609</v>
      </c>
      <c r="L93" s="28">
        <v>4960655.9208431337</v>
      </c>
      <c r="M93" s="30">
        <v>9217835.6021760777</v>
      </c>
      <c r="N93" s="28">
        <v>12167001.448717922</v>
      </c>
      <c r="O93" s="28">
        <v>11703181.107582316</v>
      </c>
      <c r="Q93" s="28">
        <v>35768602.91409643</v>
      </c>
      <c r="R93" s="28">
        <v>27604030.50979181</v>
      </c>
      <c r="S93" s="28">
        <v>43544386.156291306</v>
      </c>
      <c r="T93" s="28">
        <v>35379813.751986682</v>
      </c>
      <c r="U93" s="64">
        <v>92</v>
      </c>
      <c r="V93" s="28">
        <f t="shared" si="6"/>
        <v>11703181.107582316</v>
      </c>
      <c r="W93" s="28">
        <f t="shared" si="7"/>
        <v>43544386.156291306</v>
      </c>
      <c r="X93" s="30">
        <f t="shared" si="8"/>
        <v>-31841205.04870899</v>
      </c>
    </row>
    <row r="94" spans="1:24" x14ac:dyDescent="0.35">
      <c r="A94" s="22" t="s">
        <v>300</v>
      </c>
      <c r="B94" s="22" t="s">
        <v>234</v>
      </c>
      <c r="C94" s="22" t="s">
        <v>538</v>
      </c>
      <c r="D94" s="22" t="s">
        <v>459</v>
      </c>
      <c r="E94" s="22" t="s">
        <v>301</v>
      </c>
      <c r="F94" s="28">
        <v>278918.18944901094</v>
      </c>
      <c r="G94" s="28">
        <v>9297272.9816336967</v>
      </c>
      <c r="H94" s="28">
        <v>1233996.0042609477</v>
      </c>
      <c r="I94" s="28">
        <v>731143.41456990992</v>
      </c>
      <c r="J94" s="28">
        <v>7332133.0538074877</v>
      </c>
      <c r="K94" s="28">
        <v>243579.36634023747</v>
      </c>
      <c r="L94" s="28">
        <v>7088553.68746725</v>
      </c>
      <c r="M94" s="30">
        <v>8322549.691728198</v>
      </c>
      <c r="N94" s="28">
        <v>9576191.171082709</v>
      </c>
      <c r="O94" s="28">
        <v>9318728.226975929</v>
      </c>
      <c r="Q94" s="28">
        <v>16501279.092847399</v>
      </c>
      <c r="R94" s="28">
        <v>9139169.9591154829</v>
      </c>
      <c r="S94" s="28">
        <v>18532205.750428617</v>
      </c>
      <c r="T94" s="28">
        <v>11297029.532795528</v>
      </c>
      <c r="U94" s="64">
        <v>93</v>
      </c>
      <c r="V94" s="28">
        <f t="shared" si="6"/>
        <v>9318728.226975929</v>
      </c>
      <c r="W94" s="28">
        <f t="shared" si="7"/>
        <v>18532205.750428617</v>
      </c>
      <c r="X94" s="30">
        <f t="shared" si="8"/>
        <v>-9213477.523452688</v>
      </c>
    </row>
    <row r="95" spans="1:24" x14ac:dyDescent="0.35">
      <c r="A95" s="22" t="s">
        <v>409</v>
      </c>
      <c r="B95" s="22" t="s">
        <v>343</v>
      </c>
      <c r="C95" s="22" t="s">
        <v>539</v>
      </c>
      <c r="D95" s="22" t="s">
        <v>458</v>
      </c>
      <c r="E95" s="22" t="s">
        <v>410</v>
      </c>
      <c r="F95" s="28">
        <v>96340.856958980745</v>
      </c>
      <c r="G95" s="28">
        <v>5218463.0852781227</v>
      </c>
      <c r="H95" s="28">
        <v>2843316.5259938492</v>
      </c>
      <c r="I95" s="28">
        <v>0</v>
      </c>
      <c r="J95" s="28">
        <v>2375146.1120482977</v>
      </c>
      <c r="K95" s="28">
        <v>196964.50592340101</v>
      </c>
      <c r="L95" s="28">
        <v>2178181.6061248966</v>
      </c>
      <c r="M95" s="30">
        <v>5021498.1321187457</v>
      </c>
      <c r="N95" s="28">
        <v>5314803.9422371043</v>
      </c>
      <c r="O95" s="28">
        <v>5225873.9204288134</v>
      </c>
      <c r="Q95" s="28">
        <v>5532928.5210336074</v>
      </c>
      <c r="R95" s="28">
        <v>3230206.8244184637</v>
      </c>
      <c r="S95" s="28">
        <v>5714161.2471560948</v>
      </c>
      <c r="T95" s="28">
        <v>3411439.550540952</v>
      </c>
      <c r="U95" s="64">
        <v>94</v>
      </c>
      <c r="V95" s="28">
        <f t="shared" si="6"/>
        <v>5225873.9204288134</v>
      </c>
      <c r="W95" s="28">
        <f t="shared" si="7"/>
        <v>5714161.2471560948</v>
      </c>
      <c r="X95" s="30">
        <f t="shared" si="8"/>
        <v>-488287.32672728132</v>
      </c>
    </row>
    <row r="96" spans="1:24" x14ac:dyDescent="0.35">
      <c r="A96" s="22" t="s">
        <v>306</v>
      </c>
      <c r="B96" s="22" t="s">
        <v>234</v>
      </c>
      <c r="C96" s="22" t="s">
        <v>537</v>
      </c>
      <c r="D96" s="22" t="s">
        <v>459</v>
      </c>
      <c r="E96" s="22" t="s">
        <v>307</v>
      </c>
      <c r="F96" s="28">
        <v>3094819.0307794139</v>
      </c>
      <c r="G96" s="28">
        <v>103160634.35931379</v>
      </c>
      <c r="H96" s="28">
        <v>29940952.070001449</v>
      </c>
      <c r="I96" s="28">
        <v>10651072.920076272</v>
      </c>
      <c r="J96" s="28">
        <v>62568618.08352378</v>
      </c>
      <c r="K96" s="28">
        <v>3254911.5974694546</v>
      </c>
      <c r="L96" s="28">
        <v>59313706.486054331</v>
      </c>
      <c r="M96" s="30">
        <v>89254658.556055784</v>
      </c>
      <c r="N96" s="28">
        <v>106255453.39009321</v>
      </c>
      <c r="O96" s="28">
        <v>103398697.36168143</v>
      </c>
      <c r="Q96" s="28">
        <v>356243533.59525818</v>
      </c>
      <c r="R96" s="28">
        <v>197304110.91429684</v>
      </c>
      <c r="S96" s="28">
        <v>400088891.57621306</v>
      </c>
      <c r="T96" s="28">
        <v>243889803.76906139</v>
      </c>
      <c r="U96" s="64">
        <v>95</v>
      </c>
      <c r="V96" s="28">
        <f t="shared" si="6"/>
        <v>103398697.36168143</v>
      </c>
      <c r="W96" s="28">
        <f t="shared" si="7"/>
        <v>400088891.57621306</v>
      </c>
      <c r="X96" s="30">
        <f t="shared" si="8"/>
        <v>-296690194.21453166</v>
      </c>
    </row>
    <row r="97" spans="1:24" x14ac:dyDescent="0.35">
      <c r="A97" s="22" t="s">
        <v>421</v>
      </c>
      <c r="B97" s="22" t="s">
        <v>343</v>
      </c>
      <c r="C97" s="22" t="s">
        <v>541</v>
      </c>
      <c r="D97" s="22" t="s">
        <v>458</v>
      </c>
      <c r="E97" s="22" t="s">
        <v>422</v>
      </c>
      <c r="F97" s="28">
        <v>0</v>
      </c>
      <c r="G97" s="28">
        <v>0</v>
      </c>
      <c r="H97" s="28">
        <v>0</v>
      </c>
      <c r="I97" s="28">
        <v>0</v>
      </c>
      <c r="J97" s="28">
        <v>0</v>
      </c>
      <c r="K97" s="28">
        <v>0</v>
      </c>
      <c r="L97" s="28">
        <v>0</v>
      </c>
      <c r="M97" s="30">
        <v>0</v>
      </c>
      <c r="N97" s="28">
        <v>0</v>
      </c>
      <c r="O97" s="28">
        <v>0</v>
      </c>
      <c r="Q97" s="28">
        <v>0</v>
      </c>
      <c r="R97" s="28">
        <v>0</v>
      </c>
      <c r="S97" s="28">
        <v>0</v>
      </c>
      <c r="T97" s="28">
        <v>0</v>
      </c>
      <c r="U97" s="64">
        <v>96</v>
      </c>
      <c r="V97" s="28">
        <f t="shared" si="6"/>
        <v>0</v>
      </c>
      <c r="W97" s="28">
        <f t="shared" si="7"/>
        <v>0</v>
      </c>
      <c r="X97" s="30">
        <f t="shared" si="8"/>
        <v>0</v>
      </c>
    </row>
    <row r="98" spans="1:24" x14ac:dyDescent="0.35">
      <c r="A98" s="22" t="s">
        <v>310</v>
      </c>
      <c r="B98" s="22" t="s">
        <v>234</v>
      </c>
      <c r="C98" s="22" t="s">
        <v>541</v>
      </c>
      <c r="D98" s="22" t="s">
        <v>459</v>
      </c>
      <c r="E98" s="22" t="s">
        <v>311</v>
      </c>
      <c r="F98" s="28">
        <v>28631.081025068721</v>
      </c>
      <c r="G98" s="28">
        <v>954369.36750229076</v>
      </c>
      <c r="H98" s="28">
        <v>477184.70651694958</v>
      </c>
      <c r="I98" s="28">
        <v>378364.73921956273</v>
      </c>
      <c r="J98" s="28">
        <v>98819.967141988935</v>
      </c>
      <c r="K98" s="28">
        <v>0</v>
      </c>
      <c r="L98" s="28">
        <v>98819.967141988935</v>
      </c>
      <c r="M98" s="30">
        <v>576004.6736589385</v>
      </c>
      <c r="N98" s="28">
        <v>983000.44852735952</v>
      </c>
      <c r="O98" s="28">
        <v>956571.75835037301</v>
      </c>
      <c r="Q98" s="28">
        <v>2312394.0996140963</v>
      </c>
      <c r="R98" s="28">
        <v>1280710.5782478072</v>
      </c>
      <c r="S98" s="28">
        <v>2596996.4503358309</v>
      </c>
      <c r="T98" s="28">
        <v>1583100.5758896505</v>
      </c>
      <c r="U98" s="64">
        <v>97</v>
      </c>
      <c r="V98" s="28">
        <f t="shared" si="6"/>
        <v>956571.75835037301</v>
      </c>
      <c r="W98" s="28">
        <f t="shared" si="7"/>
        <v>2596996.4503358309</v>
      </c>
      <c r="X98" s="30">
        <f t="shared" si="8"/>
        <v>-1640424.6919854579</v>
      </c>
    </row>
    <row r="99" spans="1:24" x14ac:dyDescent="0.35">
      <c r="A99" s="22" t="s">
        <v>423</v>
      </c>
      <c r="B99" s="22" t="s">
        <v>343</v>
      </c>
      <c r="C99" s="22" t="s">
        <v>536</v>
      </c>
      <c r="D99" s="22" t="s">
        <v>458</v>
      </c>
      <c r="E99" s="22" t="s">
        <v>424</v>
      </c>
      <c r="F99" s="28">
        <v>0</v>
      </c>
      <c r="G99" s="28">
        <v>4047280.1515715937</v>
      </c>
      <c r="H99" s="28">
        <v>2250228.0964305946</v>
      </c>
      <c r="I99" s="28">
        <v>11050.658009825469</v>
      </c>
      <c r="J99" s="28">
        <v>1786001.4000902791</v>
      </c>
      <c r="K99" s="28">
        <v>331502.93325495784</v>
      </c>
      <c r="L99" s="28">
        <v>1454498.4668353212</v>
      </c>
      <c r="M99" s="30">
        <v>3704726.563265916</v>
      </c>
      <c r="N99" s="28">
        <v>4047280.1515715937</v>
      </c>
      <c r="O99" s="28">
        <v>4047280.1515715937</v>
      </c>
      <c r="Q99" s="28">
        <v>5022648.7781473594</v>
      </c>
      <c r="R99" s="28">
        <v>2932297.8415773599</v>
      </c>
      <c r="S99" s="28">
        <v>5187167.1388959242</v>
      </c>
      <c r="T99" s="28">
        <v>3096816.2023259248</v>
      </c>
      <c r="U99" s="64">
        <v>98</v>
      </c>
      <c r="V99" s="28">
        <f t="shared" ref="V99:V130" si="9">HLOOKUP($V$2,$F$2:$O$138,$U99,FALSE)</f>
        <v>4047280.1515715937</v>
      </c>
      <c r="W99" s="28">
        <f t="shared" ref="W99:W130" si="10">HLOOKUP($W$2,$Q$2:$T$138,$U99,FALSE)</f>
        <v>5187167.1388959242</v>
      </c>
      <c r="X99" s="30">
        <f t="shared" ref="X99:X130" si="11">V99-W99</f>
        <v>-1139886.9873243305</v>
      </c>
    </row>
    <row r="100" spans="1:24" x14ac:dyDescent="0.35">
      <c r="A100" s="22" t="s">
        <v>419</v>
      </c>
      <c r="B100" s="22" t="s">
        <v>343</v>
      </c>
      <c r="C100" s="22" t="s">
        <v>536</v>
      </c>
      <c r="D100" s="22" t="s">
        <v>458</v>
      </c>
      <c r="E100" s="22" t="s">
        <v>420</v>
      </c>
      <c r="F100" s="28">
        <v>30468177.276191339</v>
      </c>
      <c r="G100" s="28">
        <v>707296972.48301315</v>
      </c>
      <c r="H100" s="28">
        <v>458713684.70805395</v>
      </c>
      <c r="I100" s="28">
        <v>1715524.3636190069</v>
      </c>
      <c r="J100" s="28">
        <v>246867747.26498815</v>
      </c>
      <c r="K100" s="28">
        <v>54374764.777235039</v>
      </c>
      <c r="L100" s="28">
        <v>192492982.48775312</v>
      </c>
      <c r="M100" s="30">
        <v>651206667.1958071</v>
      </c>
      <c r="N100" s="28">
        <v>737765149.75920451</v>
      </c>
      <c r="O100" s="28">
        <v>709640678.42733562</v>
      </c>
      <c r="Q100" s="28">
        <v>1019354584.3900781</v>
      </c>
      <c r="R100" s="28">
        <v>595114526.14680851</v>
      </c>
      <c r="S100" s="28">
        <v>1052743848.2332983</v>
      </c>
      <c r="T100" s="28">
        <v>628503789.99002886</v>
      </c>
      <c r="U100" s="64">
        <v>99</v>
      </c>
      <c r="V100" s="28">
        <f t="shared" si="9"/>
        <v>709640678.42733562</v>
      </c>
      <c r="W100" s="28">
        <f t="shared" si="10"/>
        <v>1052743848.2332983</v>
      </c>
      <c r="X100" s="30">
        <f t="shared" si="11"/>
        <v>-343103169.80596268</v>
      </c>
    </row>
    <row r="101" spans="1:24" x14ac:dyDescent="0.35">
      <c r="A101" s="22" t="s">
        <v>308</v>
      </c>
      <c r="B101" s="22" t="s">
        <v>234</v>
      </c>
      <c r="C101" s="22" t="s">
        <v>541</v>
      </c>
      <c r="D101" s="22" t="s">
        <v>458</v>
      </c>
      <c r="E101" s="22" t="s">
        <v>309</v>
      </c>
      <c r="F101" s="28">
        <v>0</v>
      </c>
      <c r="G101" s="28">
        <v>0</v>
      </c>
      <c r="H101" s="28">
        <v>0</v>
      </c>
      <c r="I101" s="28">
        <v>0</v>
      </c>
      <c r="J101" s="28">
        <v>0</v>
      </c>
      <c r="K101" s="28">
        <v>0</v>
      </c>
      <c r="L101" s="28">
        <v>0</v>
      </c>
      <c r="M101" s="30">
        <v>0</v>
      </c>
      <c r="N101" s="28">
        <v>0</v>
      </c>
      <c r="O101" s="28">
        <v>0</v>
      </c>
      <c r="Q101" s="28">
        <v>0</v>
      </c>
      <c r="R101" s="28">
        <v>0</v>
      </c>
      <c r="S101" s="28">
        <v>0</v>
      </c>
      <c r="T101" s="28">
        <v>0</v>
      </c>
      <c r="U101" s="64">
        <v>100</v>
      </c>
      <c r="V101" s="28">
        <f t="shared" si="9"/>
        <v>0</v>
      </c>
      <c r="W101" s="28">
        <f t="shared" si="10"/>
        <v>0</v>
      </c>
      <c r="X101" s="30">
        <f t="shared" si="11"/>
        <v>0</v>
      </c>
    </row>
    <row r="102" spans="1:24" x14ac:dyDescent="0.35">
      <c r="A102" s="22" t="s">
        <v>427</v>
      </c>
      <c r="B102" s="22" t="s">
        <v>343</v>
      </c>
      <c r="C102" s="22" t="s">
        <v>539</v>
      </c>
      <c r="D102" s="22" t="s">
        <v>458</v>
      </c>
      <c r="E102" s="22" t="s">
        <v>428</v>
      </c>
      <c r="F102" s="28">
        <v>24279770.91066584</v>
      </c>
      <c r="G102" s="28">
        <v>1315154257.6610663</v>
      </c>
      <c r="H102" s="28">
        <v>936015839.95477593</v>
      </c>
      <c r="I102" s="28">
        <v>0</v>
      </c>
      <c r="J102" s="28">
        <v>379138474.78280407</v>
      </c>
      <c r="K102" s="28">
        <v>21200679.36883837</v>
      </c>
      <c r="L102" s="28">
        <v>357937795.4139657</v>
      </c>
      <c r="M102" s="30">
        <v>1293953635.3687415</v>
      </c>
      <c r="N102" s="28">
        <v>1339434028.5717323</v>
      </c>
      <c r="O102" s="28">
        <v>1317021932.3465021</v>
      </c>
      <c r="Q102" s="28">
        <v>834958587.40607524</v>
      </c>
      <c r="R102" s="28">
        <v>487461371.83822888</v>
      </c>
      <c r="S102" s="28">
        <v>862307905.29798913</v>
      </c>
      <c r="T102" s="28">
        <v>514810689.73014271</v>
      </c>
      <c r="U102" s="64">
        <v>101</v>
      </c>
      <c r="V102" s="28">
        <f t="shared" si="9"/>
        <v>1317021932.3465021</v>
      </c>
      <c r="W102" s="28">
        <f t="shared" si="10"/>
        <v>862307905.29798913</v>
      </c>
      <c r="X102" s="30">
        <f t="shared" si="11"/>
        <v>454714027.04851294</v>
      </c>
    </row>
    <row r="103" spans="1:24" x14ac:dyDescent="0.35">
      <c r="A103" s="22" t="s">
        <v>213</v>
      </c>
      <c r="B103" s="22" t="s">
        <v>181</v>
      </c>
      <c r="C103" s="22" t="s">
        <v>538</v>
      </c>
      <c r="D103" s="22" t="s">
        <v>453</v>
      </c>
      <c r="E103" s="22" t="s">
        <v>214</v>
      </c>
      <c r="F103" s="28">
        <v>372207.84559146879</v>
      </c>
      <c r="G103" s="28">
        <v>8640539.2726590969</v>
      </c>
      <c r="H103" s="28">
        <v>3527371.1141193905</v>
      </c>
      <c r="I103" s="28">
        <v>3097661.7832000256</v>
      </c>
      <c r="J103" s="28">
        <v>2015506.3035965625</v>
      </c>
      <c r="K103" s="28">
        <v>1139923.3204823462</v>
      </c>
      <c r="L103" s="28">
        <v>875582.98311421636</v>
      </c>
      <c r="M103" s="30">
        <v>4402954.0972336065</v>
      </c>
      <c r="N103" s="28">
        <v>9012747.1182505656</v>
      </c>
      <c r="O103" s="28">
        <v>8669170.6453969013</v>
      </c>
      <c r="Q103" s="28">
        <v>15110234.142125102</v>
      </c>
      <c r="R103" s="28">
        <v>11661158.957509588</v>
      </c>
      <c r="S103" s="28">
        <v>18395067.651282731</v>
      </c>
      <c r="T103" s="28">
        <v>14945992.46666722</v>
      </c>
      <c r="U103" s="64">
        <v>102</v>
      </c>
      <c r="V103" s="28">
        <f t="shared" si="9"/>
        <v>8669170.6453969013</v>
      </c>
      <c r="W103" s="28">
        <f t="shared" si="10"/>
        <v>18395067.651282731</v>
      </c>
      <c r="X103" s="30">
        <f t="shared" si="11"/>
        <v>-9725897.0058858301</v>
      </c>
    </row>
    <row r="104" spans="1:24" x14ac:dyDescent="0.35">
      <c r="A104" s="22" t="s">
        <v>336</v>
      </c>
      <c r="B104" s="22" t="s">
        <v>234</v>
      </c>
      <c r="C104" s="22" t="s">
        <v>541</v>
      </c>
      <c r="D104" s="22" t="s">
        <v>453</v>
      </c>
      <c r="E104" s="22" t="s">
        <v>337</v>
      </c>
      <c r="F104" s="28">
        <v>0</v>
      </c>
      <c r="G104" s="28">
        <v>0</v>
      </c>
      <c r="H104" s="28">
        <v>0</v>
      </c>
      <c r="I104" s="28">
        <v>0</v>
      </c>
      <c r="J104" s="28">
        <v>0</v>
      </c>
      <c r="K104" s="28">
        <v>0</v>
      </c>
      <c r="L104" s="28">
        <v>0</v>
      </c>
      <c r="M104" s="30">
        <v>0</v>
      </c>
      <c r="N104" s="28">
        <v>0</v>
      </c>
      <c r="O104" s="28">
        <v>0</v>
      </c>
      <c r="Q104" s="28">
        <v>0</v>
      </c>
      <c r="R104" s="28">
        <v>0</v>
      </c>
      <c r="S104" s="28">
        <v>0</v>
      </c>
      <c r="T104" s="28">
        <v>0</v>
      </c>
      <c r="U104" s="64">
        <v>103</v>
      </c>
      <c r="V104" s="28">
        <f t="shared" si="9"/>
        <v>0</v>
      </c>
      <c r="W104" s="28">
        <f t="shared" si="10"/>
        <v>0</v>
      </c>
      <c r="X104" s="30">
        <f t="shared" si="11"/>
        <v>0</v>
      </c>
    </row>
    <row r="105" spans="1:24" x14ac:dyDescent="0.35">
      <c r="A105" s="22" t="s">
        <v>316</v>
      </c>
      <c r="B105" s="22" t="s">
        <v>234</v>
      </c>
      <c r="C105" s="22" t="s">
        <v>538</v>
      </c>
      <c r="D105" s="22" t="s">
        <v>453</v>
      </c>
      <c r="E105" s="22" t="s">
        <v>317</v>
      </c>
      <c r="F105" s="28">
        <v>0</v>
      </c>
      <c r="G105" s="28">
        <v>0</v>
      </c>
      <c r="H105" s="28">
        <v>0</v>
      </c>
      <c r="I105" s="28">
        <v>0</v>
      </c>
      <c r="J105" s="28">
        <v>0</v>
      </c>
      <c r="K105" s="28">
        <v>0</v>
      </c>
      <c r="L105" s="28">
        <v>0</v>
      </c>
      <c r="M105" s="30">
        <v>0</v>
      </c>
      <c r="N105" s="28">
        <v>0</v>
      </c>
      <c r="O105" s="28">
        <v>0</v>
      </c>
      <c r="Q105" s="28">
        <v>0</v>
      </c>
      <c r="R105" s="28">
        <v>0</v>
      </c>
      <c r="S105" s="28">
        <v>0</v>
      </c>
      <c r="T105" s="28">
        <v>0</v>
      </c>
      <c r="U105" s="64">
        <v>104</v>
      </c>
      <c r="V105" s="28">
        <f t="shared" si="9"/>
        <v>0</v>
      </c>
      <c r="W105" s="28">
        <f t="shared" si="10"/>
        <v>0</v>
      </c>
      <c r="X105" s="30">
        <f t="shared" si="11"/>
        <v>0</v>
      </c>
    </row>
    <row r="106" spans="1:24" x14ac:dyDescent="0.35">
      <c r="A106" s="22" t="s">
        <v>312</v>
      </c>
      <c r="B106" s="22" t="s">
        <v>234</v>
      </c>
      <c r="C106" s="22" t="s">
        <v>538</v>
      </c>
      <c r="D106" s="22" t="s">
        <v>453</v>
      </c>
      <c r="E106" s="22" t="s">
        <v>313</v>
      </c>
      <c r="F106" s="28">
        <v>29080.400710983911</v>
      </c>
      <c r="G106" s="28">
        <v>969346.69036613044</v>
      </c>
      <c r="H106" s="28">
        <v>250636.18643486235</v>
      </c>
      <c r="I106" s="28">
        <v>178090.79764547339</v>
      </c>
      <c r="J106" s="28">
        <v>540619.741673182</v>
      </c>
      <c r="K106" s="28">
        <v>81998.066395499642</v>
      </c>
      <c r="L106" s="28">
        <v>458621.67527768231</v>
      </c>
      <c r="M106" s="30">
        <v>709257.86171254469</v>
      </c>
      <c r="N106" s="28">
        <v>998427.09107711422</v>
      </c>
      <c r="O106" s="28">
        <v>971583.64426697535</v>
      </c>
      <c r="Q106" s="28">
        <v>2025310.5896345137</v>
      </c>
      <c r="R106" s="28">
        <v>1121710.4804129614</v>
      </c>
      <c r="S106" s="28">
        <v>2274579.5852818387</v>
      </c>
      <c r="T106" s="28">
        <v>1386558.788288244</v>
      </c>
      <c r="U106" s="64">
        <v>105</v>
      </c>
      <c r="V106" s="28">
        <f t="shared" si="9"/>
        <v>971583.64426697535</v>
      </c>
      <c r="W106" s="28">
        <f t="shared" si="10"/>
        <v>2274579.5852818387</v>
      </c>
      <c r="X106" s="30">
        <f t="shared" si="11"/>
        <v>-1302995.9410148633</v>
      </c>
    </row>
    <row r="107" spans="1:24" x14ac:dyDescent="0.35">
      <c r="A107" s="22" t="s">
        <v>431</v>
      </c>
      <c r="B107" s="22" t="s">
        <v>343</v>
      </c>
      <c r="C107" s="22" t="s">
        <v>539</v>
      </c>
      <c r="D107" s="22" t="s">
        <v>458</v>
      </c>
      <c r="E107" s="22" t="s">
        <v>432</v>
      </c>
      <c r="F107" s="28">
        <v>592702.20727513719</v>
      </c>
      <c r="G107" s="28">
        <v>32104702.89406994</v>
      </c>
      <c r="H107" s="28">
        <v>20073371.530425701</v>
      </c>
      <c r="I107" s="28">
        <v>45369.124188623908</v>
      </c>
      <c r="J107" s="28">
        <v>11985962.758485792</v>
      </c>
      <c r="K107" s="28">
        <v>504977.35099780088</v>
      </c>
      <c r="L107" s="28">
        <v>11480985.407487992</v>
      </c>
      <c r="M107" s="30">
        <v>31554356.937913693</v>
      </c>
      <c r="N107" s="28">
        <v>32697405.101345077</v>
      </c>
      <c r="O107" s="28">
        <v>32150295.371552642</v>
      </c>
      <c r="Q107" s="28">
        <v>20749817.764721278</v>
      </c>
      <c r="R107" s="28">
        <v>12114055.458016468</v>
      </c>
      <c r="S107" s="28">
        <v>21429484.242563784</v>
      </c>
      <c r="T107" s="28">
        <v>12793721.935858976</v>
      </c>
      <c r="U107" s="64">
        <v>106</v>
      </c>
      <c r="V107" s="28">
        <f t="shared" si="9"/>
        <v>32150295.371552642</v>
      </c>
      <c r="W107" s="28">
        <f t="shared" si="10"/>
        <v>21429484.242563784</v>
      </c>
      <c r="X107" s="30">
        <f t="shared" si="11"/>
        <v>10720811.128988858</v>
      </c>
    </row>
    <row r="108" spans="1:24" x14ac:dyDescent="0.35">
      <c r="A108" s="22" t="s">
        <v>217</v>
      </c>
      <c r="B108" s="22" t="s">
        <v>181</v>
      </c>
      <c r="C108" s="22" t="s">
        <v>538</v>
      </c>
      <c r="D108" s="22" t="s">
        <v>453</v>
      </c>
      <c r="E108" s="22" t="s">
        <v>218</v>
      </c>
      <c r="F108" s="28">
        <v>0</v>
      </c>
      <c r="G108" s="28">
        <v>0</v>
      </c>
      <c r="H108" s="28">
        <v>0</v>
      </c>
      <c r="I108" s="28">
        <v>0</v>
      </c>
      <c r="J108" s="28">
        <v>0</v>
      </c>
      <c r="K108" s="28">
        <v>0</v>
      </c>
      <c r="L108" s="28">
        <v>0</v>
      </c>
      <c r="M108" s="30">
        <v>0</v>
      </c>
      <c r="N108" s="28">
        <v>0</v>
      </c>
      <c r="O108" s="28">
        <v>0</v>
      </c>
      <c r="Q108" s="28">
        <v>0</v>
      </c>
      <c r="R108" s="28">
        <v>0</v>
      </c>
      <c r="S108" s="28">
        <v>0</v>
      </c>
      <c r="T108" s="28">
        <v>0</v>
      </c>
      <c r="U108" s="64">
        <v>107</v>
      </c>
      <c r="V108" s="28">
        <f t="shared" si="9"/>
        <v>0</v>
      </c>
      <c r="W108" s="28">
        <f t="shared" si="10"/>
        <v>0</v>
      </c>
      <c r="X108" s="30">
        <f t="shared" si="11"/>
        <v>0</v>
      </c>
    </row>
    <row r="109" spans="1:24" x14ac:dyDescent="0.35">
      <c r="A109" s="22" t="s">
        <v>314</v>
      </c>
      <c r="B109" s="22" t="s">
        <v>234</v>
      </c>
      <c r="C109" s="22" t="s">
        <v>541</v>
      </c>
      <c r="D109" s="22" t="s">
        <v>453</v>
      </c>
      <c r="E109" s="22" t="s">
        <v>315</v>
      </c>
      <c r="F109" s="28">
        <v>0</v>
      </c>
      <c r="G109" s="28">
        <v>0</v>
      </c>
      <c r="H109" s="28">
        <v>0</v>
      </c>
      <c r="I109" s="28">
        <v>0</v>
      </c>
      <c r="J109" s="28">
        <v>0</v>
      </c>
      <c r="K109" s="28">
        <v>0</v>
      </c>
      <c r="L109" s="28">
        <v>0</v>
      </c>
      <c r="M109" s="30">
        <v>0</v>
      </c>
      <c r="N109" s="28">
        <v>0</v>
      </c>
      <c r="O109" s="28">
        <v>0</v>
      </c>
      <c r="Q109" s="28">
        <v>0</v>
      </c>
      <c r="R109" s="28">
        <v>0</v>
      </c>
      <c r="S109" s="28">
        <v>0</v>
      </c>
      <c r="T109" s="28">
        <v>0</v>
      </c>
      <c r="U109" s="64">
        <v>108</v>
      </c>
      <c r="V109" s="28">
        <f t="shared" si="9"/>
        <v>0</v>
      </c>
      <c r="W109" s="28">
        <f t="shared" si="10"/>
        <v>0</v>
      </c>
      <c r="X109" s="30">
        <f t="shared" si="11"/>
        <v>0</v>
      </c>
    </row>
    <row r="110" spans="1:24" x14ac:dyDescent="0.35">
      <c r="A110" s="22" t="s">
        <v>219</v>
      </c>
      <c r="B110" s="22" t="s">
        <v>181</v>
      </c>
      <c r="C110" s="22" t="s">
        <v>538</v>
      </c>
      <c r="D110" s="22" t="s">
        <v>453</v>
      </c>
      <c r="E110" s="22" t="s">
        <v>220</v>
      </c>
      <c r="F110" s="28">
        <v>77395.279580375049</v>
      </c>
      <c r="G110" s="28">
        <v>1796676.1331158495</v>
      </c>
      <c r="H110" s="28">
        <v>395268.74928548693</v>
      </c>
      <c r="I110" s="28">
        <v>521036.07860359637</v>
      </c>
      <c r="J110" s="28">
        <v>880371.30522676627</v>
      </c>
      <c r="K110" s="28">
        <v>233567.8973050605</v>
      </c>
      <c r="L110" s="28">
        <v>646803.40792170574</v>
      </c>
      <c r="M110" s="30">
        <v>1042072.1572071926</v>
      </c>
      <c r="N110" s="28">
        <v>1874071.4126962246</v>
      </c>
      <c r="O110" s="28">
        <v>1802629.6161604936</v>
      </c>
      <c r="Q110" s="28">
        <v>4262003.593717684</v>
      </c>
      <c r="R110" s="28">
        <v>3289154.947325604</v>
      </c>
      <c r="S110" s="28">
        <v>5188526.1140910937</v>
      </c>
      <c r="T110" s="28">
        <v>4215677.4676990137</v>
      </c>
      <c r="U110" s="64">
        <v>109</v>
      </c>
      <c r="V110" s="28">
        <f t="shared" si="9"/>
        <v>1802629.6161604936</v>
      </c>
      <c r="W110" s="28">
        <f t="shared" si="10"/>
        <v>5188526.1140910937</v>
      </c>
      <c r="X110" s="30">
        <f t="shared" si="11"/>
        <v>-3385896.4979306003</v>
      </c>
    </row>
    <row r="111" spans="1:24" x14ac:dyDescent="0.35">
      <c r="A111" s="22" t="s">
        <v>449</v>
      </c>
      <c r="B111" s="22" t="s">
        <v>343</v>
      </c>
      <c r="C111" s="22" t="s">
        <v>538</v>
      </c>
      <c r="D111" s="22" t="s">
        <v>458</v>
      </c>
      <c r="E111" s="22" t="s">
        <v>450</v>
      </c>
      <c r="F111" s="28">
        <v>0</v>
      </c>
      <c r="G111" s="28">
        <v>94805899.810433954</v>
      </c>
      <c r="H111" s="28">
        <v>57247965.01802332</v>
      </c>
      <c r="I111" s="28">
        <v>1348318.4485756203</v>
      </c>
      <c r="J111" s="28">
        <v>36209621.668302007</v>
      </c>
      <c r="K111" s="28">
        <v>30988910.218222268</v>
      </c>
      <c r="L111" s="28">
        <v>5220711.45007974</v>
      </c>
      <c r="M111" s="30">
        <v>62468676.468103059</v>
      </c>
      <c r="N111" s="28">
        <v>94805899.810433954</v>
      </c>
      <c r="O111" s="28">
        <v>94805899.810433954</v>
      </c>
      <c r="Q111" s="28">
        <v>96495635.933888271</v>
      </c>
      <c r="R111" s="28">
        <v>56335602.481634185</v>
      </c>
      <c r="S111" s="28">
        <v>99656379.307445288</v>
      </c>
      <c r="T111" s="28">
        <v>59496345.855191216</v>
      </c>
      <c r="U111" s="64">
        <v>110</v>
      </c>
      <c r="V111" s="28">
        <f t="shared" si="9"/>
        <v>94805899.810433954</v>
      </c>
      <c r="W111" s="28">
        <f t="shared" si="10"/>
        <v>99656379.307445288</v>
      </c>
      <c r="X111" s="30">
        <f t="shared" si="11"/>
        <v>-4850479.4970113337</v>
      </c>
    </row>
    <row r="112" spans="1:24" x14ac:dyDescent="0.35">
      <c r="A112" s="22" t="s">
        <v>221</v>
      </c>
      <c r="B112" s="22" t="s">
        <v>181</v>
      </c>
      <c r="C112" s="22" t="s">
        <v>538</v>
      </c>
      <c r="D112" s="22" t="s">
        <v>453</v>
      </c>
      <c r="E112" s="22" t="s">
        <v>222</v>
      </c>
      <c r="F112" s="28">
        <v>502492.21401865396</v>
      </c>
      <c r="G112" s="28">
        <v>11664997.825433038</v>
      </c>
      <c r="H112" s="28">
        <v>1850734.5914405</v>
      </c>
      <c r="I112" s="28">
        <v>5813443.6861420497</v>
      </c>
      <c r="J112" s="28">
        <v>4000819.4800306479</v>
      </c>
      <c r="K112" s="28">
        <v>803509.3366940167</v>
      </c>
      <c r="L112" s="28">
        <v>3197310.1433366314</v>
      </c>
      <c r="M112" s="30">
        <v>5048044.7347771311</v>
      </c>
      <c r="N112" s="28">
        <v>12167490.039451692</v>
      </c>
      <c r="O112" s="28">
        <v>11703651.072665242</v>
      </c>
      <c r="Q112" s="28">
        <v>37589289.93182493</v>
      </c>
      <c r="R112" s="28">
        <v>29009125.925647497</v>
      </c>
      <c r="S112" s="28">
        <v>45760874.699612953</v>
      </c>
      <c r="T112" s="28">
        <v>37180710.693435527</v>
      </c>
      <c r="U112" s="64">
        <v>111</v>
      </c>
      <c r="V112" s="28">
        <f t="shared" si="9"/>
        <v>11703651.072665242</v>
      </c>
      <c r="W112" s="28">
        <f t="shared" si="10"/>
        <v>45760874.699612953</v>
      </c>
      <c r="X112" s="30">
        <f t="shared" si="11"/>
        <v>-34057223.626947708</v>
      </c>
    </row>
    <row r="113" spans="1:24" x14ac:dyDescent="0.35">
      <c r="A113" s="22" t="s">
        <v>288</v>
      </c>
      <c r="B113" s="22" t="s">
        <v>234</v>
      </c>
      <c r="C113" s="22" t="s">
        <v>537</v>
      </c>
      <c r="D113" s="22" t="s">
        <v>453</v>
      </c>
      <c r="E113" s="22" t="s">
        <v>289</v>
      </c>
      <c r="F113" s="28">
        <v>0</v>
      </c>
      <c r="G113" s="28">
        <v>0</v>
      </c>
      <c r="H113" s="28">
        <v>0</v>
      </c>
      <c r="I113" s="28">
        <v>0</v>
      </c>
      <c r="J113" s="28">
        <v>0</v>
      </c>
      <c r="K113" s="28">
        <v>0</v>
      </c>
      <c r="L113" s="28">
        <v>0</v>
      </c>
      <c r="M113" s="30">
        <v>0</v>
      </c>
      <c r="N113" s="28">
        <v>0</v>
      </c>
      <c r="O113" s="28">
        <v>0</v>
      </c>
      <c r="Q113" s="28">
        <v>0</v>
      </c>
      <c r="R113" s="28">
        <v>0</v>
      </c>
      <c r="S113" s="28">
        <v>0</v>
      </c>
      <c r="T113" s="28">
        <v>0</v>
      </c>
      <c r="U113" s="64">
        <v>112</v>
      </c>
      <c r="V113" s="28">
        <f t="shared" si="9"/>
        <v>0</v>
      </c>
      <c r="W113" s="28">
        <f t="shared" si="10"/>
        <v>0</v>
      </c>
      <c r="X113" s="30">
        <f t="shared" si="11"/>
        <v>0</v>
      </c>
    </row>
    <row r="114" spans="1:24" x14ac:dyDescent="0.35">
      <c r="A114" s="22" t="s">
        <v>399</v>
      </c>
      <c r="B114" s="22" t="s">
        <v>343</v>
      </c>
      <c r="C114" s="22" t="s">
        <v>536</v>
      </c>
      <c r="D114" s="22" t="s">
        <v>459</v>
      </c>
      <c r="E114" s="22" t="s">
        <v>400</v>
      </c>
      <c r="F114" s="28">
        <v>0</v>
      </c>
      <c r="G114" s="28">
        <v>0</v>
      </c>
      <c r="H114" s="28">
        <v>0</v>
      </c>
      <c r="I114" s="28">
        <v>0</v>
      </c>
      <c r="J114" s="28">
        <v>0</v>
      </c>
      <c r="K114" s="28">
        <v>0</v>
      </c>
      <c r="L114" s="28">
        <v>0</v>
      </c>
      <c r="M114" s="30">
        <v>0</v>
      </c>
      <c r="N114" s="28">
        <v>0</v>
      </c>
      <c r="O114" s="28">
        <v>0</v>
      </c>
      <c r="Q114" s="28">
        <v>0</v>
      </c>
      <c r="R114" s="28">
        <v>0</v>
      </c>
      <c r="S114" s="28">
        <v>0</v>
      </c>
      <c r="T114" s="28">
        <v>0</v>
      </c>
      <c r="U114" s="64">
        <v>113</v>
      </c>
      <c r="V114" s="28">
        <f t="shared" si="9"/>
        <v>0</v>
      </c>
      <c r="W114" s="28">
        <f t="shared" si="10"/>
        <v>0</v>
      </c>
      <c r="X114" s="30">
        <f t="shared" si="11"/>
        <v>0</v>
      </c>
    </row>
    <row r="115" spans="1:24" x14ac:dyDescent="0.35">
      <c r="A115" s="22" t="s">
        <v>445</v>
      </c>
      <c r="B115" s="22" t="s">
        <v>343</v>
      </c>
      <c r="C115" s="22" t="s">
        <v>536</v>
      </c>
      <c r="D115" s="22" t="s">
        <v>459</v>
      </c>
      <c r="E115" s="22" t="s">
        <v>446</v>
      </c>
      <c r="F115" s="28">
        <v>0</v>
      </c>
      <c r="G115" s="28">
        <v>0</v>
      </c>
      <c r="H115" s="28">
        <v>0</v>
      </c>
      <c r="I115" s="28">
        <v>0</v>
      </c>
      <c r="J115" s="28">
        <v>0</v>
      </c>
      <c r="K115" s="28">
        <v>0</v>
      </c>
      <c r="L115" s="28">
        <v>0</v>
      </c>
      <c r="M115" s="30">
        <v>0</v>
      </c>
      <c r="N115" s="28">
        <v>0</v>
      </c>
      <c r="O115" s="28">
        <v>0</v>
      </c>
      <c r="Q115" s="28">
        <v>0</v>
      </c>
      <c r="R115" s="28">
        <v>0</v>
      </c>
      <c r="S115" s="28">
        <v>0</v>
      </c>
      <c r="T115" s="28">
        <v>0</v>
      </c>
      <c r="U115" s="64">
        <v>114</v>
      </c>
      <c r="V115" s="28">
        <f t="shared" si="9"/>
        <v>0</v>
      </c>
      <c r="W115" s="28">
        <f t="shared" si="10"/>
        <v>0</v>
      </c>
      <c r="X115" s="30">
        <f t="shared" si="11"/>
        <v>0</v>
      </c>
    </row>
    <row r="116" spans="1:24" x14ac:dyDescent="0.35">
      <c r="A116" s="22" t="s">
        <v>215</v>
      </c>
      <c r="B116" s="22" t="s">
        <v>181</v>
      </c>
      <c r="C116" s="22" t="s">
        <v>538</v>
      </c>
      <c r="D116" s="22" t="s">
        <v>453</v>
      </c>
      <c r="E116" s="22" t="s">
        <v>216</v>
      </c>
      <c r="F116" s="28">
        <v>1003022.1964072459</v>
      </c>
      <c r="G116" s="28">
        <v>23284443.845168207</v>
      </c>
      <c r="H116" s="28">
        <v>6298129.3648612639</v>
      </c>
      <c r="I116" s="28">
        <v>2423741.0975952148</v>
      </c>
      <c r="J116" s="28">
        <v>14562572.994279955</v>
      </c>
      <c r="K116" s="28">
        <v>1323532.0746706589</v>
      </c>
      <c r="L116" s="28">
        <v>13239040.919609297</v>
      </c>
      <c r="M116" s="30">
        <v>19537170.284470562</v>
      </c>
      <c r="N116" s="28">
        <v>24287466.041575454</v>
      </c>
      <c r="O116" s="28">
        <v>23361599.398737997</v>
      </c>
      <c r="Q116" s="28">
        <v>113624816.90396217</v>
      </c>
      <c r="R116" s="28">
        <v>87688717.393275142</v>
      </c>
      <c r="S116" s="28">
        <v>138325864.05699742</v>
      </c>
      <c r="T116" s="28">
        <v>112389764.5463104</v>
      </c>
      <c r="U116" s="64">
        <v>115</v>
      </c>
      <c r="V116" s="28">
        <f t="shared" si="9"/>
        <v>23361599.398737997</v>
      </c>
      <c r="W116" s="28">
        <f t="shared" si="10"/>
        <v>138325864.05699742</v>
      </c>
      <c r="X116" s="30">
        <f t="shared" si="11"/>
        <v>-114964264.65825942</v>
      </c>
    </row>
    <row r="117" spans="1:24" x14ac:dyDescent="0.35">
      <c r="A117" s="22" t="s">
        <v>433</v>
      </c>
      <c r="B117" s="22" t="s">
        <v>343</v>
      </c>
      <c r="C117" s="22" t="s">
        <v>536</v>
      </c>
      <c r="D117" s="22" t="s">
        <v>458</v>
      </c>
      <c r="E117" s="22" t="s">
        <v>434</v>
      </c>
      <c r="F117" s="28">
        <v>17596.332968523267</v>
      </c>
      <c r="G117" s="28">
        <v>953134.7024616769</v>
      </c>
      <c r="H117" s="28">
        <v>558687.46201534534</v>
      </c>
      <c r="I117" s="28">
        <v>23323.130752331221</v>
      </c>
      <c r="J117" s="28">
        <v>371124.10510262061</v>
      </c>
      <c r="K117" s="28">
        <v>134452.71448631838</v>
      </c>
      <c r="L117" s="28">
        <v>236671.39061630223</v>
      </c>
      <c r="M117" s="30">
        <v>795358.85263164761</v>
      </c>
      <c r="N117" s="28">
        <v>970731.03543020017</v>
      </c>
      <c r="O117" s="28">
        <v>954488.26653617865</v>
      </c>
      <c r="Q117" s="28">
        <v>1894179.7785672755</v>
      </c>
      <c r="R117" s="28">
        <v>1105850.6221693342</v>
      </c>
      <c r="S117" s="28">
        <v>1956224.2029134096</v>
      </c>
      <c r="T117" s="28">
        <v>1167895.0465154685</v>
      </c>
      <c r="U117" s="64">
        <v>116</v>
      </c>
      <c r="V117" s="28">
        <f t="shared" si="9"/>
        <v>954488.26653617865</v>
      </c>
      <c r="W117" s="28">
        <f t="shared" si="10"/>
        <v>1956224.2029134096</v>
      </c>
      <c r="X117" s="30">
        <f t="shared" si="11"/>
        <v>-1001735.9363772309</v>
      </c>
    </row>
    <row r="118" spans="1:24" x14ac:dyDescent="0.35">
      <c r="A118" s="22" t="s">
        <v>223</v>
      </c>
      <c r="B118" s="22" t="s">
        <v>181</v>
      </c>
      <c r="C118" s="22" t="s">
        <v>540</v>
      </c>
      <c r="D118" s="22" t="s">
        <v>453</v>
      </c>
      <c r="E118" s="22" t="s">
        <v>224</v>
      </c>
      <c r="F118" s="28">
        <v>36720.567067658652</v>
      </c>
      <c r="G118" s="28">
        <v>852441.7354992188</v>
      </c>
      <c r="H118" s="28">
        <v>187537.18180982812</v>
      </c>
      <c r="I118" s="28">
        <v>247208.10329477346</v>
      </c>
      <c r="J118" s="28">
        <v>417696.45039461716</v>
      </c>
      <c r="K118" s="28">
        <v>110817.42561489843</v>
      </c>
      <c r="L118" s="28">
        <v>306879.02477971872</v>
      </c>
      <c r="M118" s="30">
        <v>494416.20658954687</v>
      </c>
      <c r="N118" s="28">
        <v>889162.30256687745</v>
      </c>
      <c r="O118" s="28">
        <v>855266.39450442337</v>
      </c>
      <c r="Q118" s="28">
        <v>2232466.7971315254</v>
      </c>
      <c r="R118" s="28">
        <v>1722881.9847428075</v>
      </c>
      <c r="S118" s="28">
        <v>2717785.6660731612</v>
      </c>
      <c r="T118" s="28">
        <v>2208200.8536844435</v>
      </c>
      <c r="U118" s="64">
        <v>117</v>
      </c>
      <c r="V118" s="28">
        <f t="shared" si="9"/>
        <v>855266.39450442337</v>
      </c>
      <c r="W118" s="28">
        <f t="shared" si="10"/>
        <v>2717785.6660731612</v>
      </c>
      <c r="X118" s="30">
        <f t="shared" si="11"/>
        <v>-1862519.2715687379</v>
      </c>
    </row>
    <row r="119" spans="1:24" x14ac:dyDescent="0.35">
      <c r="A119" s="22" t="s">
        <v>320</v>
      </c>
      <c r="B119" s="22" t="s">
        <v>234</v>
      </c>
      <c r="C119" s="22" t="s">
        <v>539</v>
      </c>
      <c r="D119" s="22" t="s">
        <v>453</v>
      </c>
      <c r="E119" s="22" t="s">
        <v>321</v>
      </c>
      <c r="F119" s="28">
        <v>22866.096128900252</v>
      </c>
      <c r="G119" s="28">
        <v>762203.20429667516</v>
      </c>
      <c r="H119" s="28">
        <v>184677.86841377086</v>
      </c>
      <c r="I119" s="28">
        <v>92355.409425629739</v>
      </c>
      <c r="J119" s="28">
        <v>485169.98334228987</v>
      </c>
      <c r="K119" s="28">
        <v>833.17395397650591</v>
      </c>
      <c r="L119" s="28">
        <v>484336.80938831333</v>
      </c>
      <c r="M119" s="30">
        <v>669014.67780208425</v>
      </c>
      <c r="N119" s="28">
        <v>785069.30042557546</v>
      </c>
      <c r="O119" s="28">
        <v>763962.13476812898</v>
      </c>
      <c r="Q119" s="28">
        <v>1544663.1979262733</v>
      </c>
      <c r="R119" s="28">
        <v>855505.77115916682</v>
      </c>
      <c r="S119" s="28">
        <v>1734775.5915171993</v>
      </c>
      <c r="T119" s="28">
        <v>1057500.1893495256</v>
      </c>
      <c r="U119" s="64">
        <v>118</v>
      </c>
      <c r="V119" s="28">
        <f t="shared" si="9"/>
        <v>763962.13476812898</v>
      </c>
      <c r="W119" s="28">
        <f t="shared" si="10"/>
        <v>1734775.5915171993</v>
      </c>
      <c r="X119" s="30">
        <f t="shared" si="11"/>
        <v>-970813.45674907032</v>
      </c>
    </row>
    <row r="120" spans="1:24" x14ac:dyDescent="0.35">
      <c r="A120" s="22" t="s">
        <v>326</v>
      </c>
      <c r="B120" s="22" t="s">
        <v>234</v>
      </c>
      <c r="C120" s="22" t="s">
        <v>538</v>
      </c>
      <c r="D120" s="22" t="s">
        <v>453</v>
      </c>
      <c r="E120" s="22" t="s">
        <v>327</v>
      </c>
      <c r="F120" s="28">
        <v>303620.04458805983</v>
      </c>
      <c r="G120" s="28">
        <v>10120668.152935326</v>
      </c>
      <c r="H120" s="28">
        <v>2750827.4366455539</v>
      </c>
      <c r="I120" s="28">
        <v>4686754.4141760264</v>
      </c>
      <c r="J120" s="28">
        <v>2683087.2417370481</v>
      </c>
      <c r="K120" s="28">
        <v>95746.20408140753</v>
      </c>
      <c r="L120" s="28">
        <v>2587341.0376556404</v>
      </c>
      <c r="M120" s="30">
        <v>5338168.4743011948</v>
      </c>
      <c r="N120" s="28">
        <v>10424288.197523387</v>
      </c>
      <c r="O120" s="28">
        <v>10144023.540980561</v>
      </c>
      <c r="Q120" s="28">
        <v>40527625.947280824</v>
      </c>
      <c r="R120" s="28">
        <v>22446069.755417071</v>
      </c>
      <c r="S120" s="28">
        <v>45515641.448484622</v>
      </c>
      <c r="T120" s="28">
        <v>27745836.225446105</v>
      </c>
      <c r="U120" s="64">
        <v>119</v>
      </c>
      <c r="V120" s="28">
        <f t="shared" si="9"/>
        <v>10144023.540980561</v>
      </c>
      <c r="W120" s="28">
        <f t="shared" si="10"/>
        <v>45515641.448484622</v>
      </c>
      <c r="X120" s="30">
        <f t="shared" si="11"/>
        <v>-35371617.907504059</v>
      </c>
    </row>
    <row r="121" spans="1:24" x14ac:dyDescent="0.35">
      <c r="A121" s="22" t="s">
        <v>435</v>
      </c>
      <c r="B121" s="22" t="s">
        <v>343</v>
      </c>
      <c r="C121" s="22" t="s">
        <v>541</v>
      </c>
      <c r="D121" s="22" t="s">
        <v>458</v>
      </c>
      <c r="E121" s="22" t="s">
        <v>436</v>
      </c>
      <c r="F121" s="28">
        <v>0</v>
      </c>
      <c r="G121" s="28">
        <v>39367296.982496925</v>
      </c>
      <c r="H121" s="28">
        <v>27699647.691368274</v>
      </c>
      <c r="I121" s="28">
        <v>34824.991822710545</v>
      </c>
      <c r="J121" s="28">
        <v>11632824.386820097</v>
      </c>
      <c r="K121" s="28">
        <v>8072228.4829803891</v>
      </c>
      <c r="L121" s="28">
        <v>3560595.9038397064</v>
      </c>
      <c r="M121" s="30">
        <v>31260243.595207982</v>
      </c>
      <c r="N121" s="28">
        <v>39367296.982496925</v>
      </c>
      <c r="O121" s="28">
        <v>39367296.982496925</v>
      </c>
      <c r="Q121" s="28">
        <v>64185043.20893392</v>
      </c>
      <c r="R121" s="28">
        <v>37472192.856082805</v>
      </c>
      <c r="S121" s="28">
        <v>66287443.468186088</v>
      </c>
      <c r="T121" s="28">
        <v>39574593.11533498</v>
      </c>
      <c r="U121" s="64">
        <v>120</v>
      </c>
      <c r="V121" s="28">
        <f t="shared" si="9"/>
        <v>39367296.982496925</v>
      </c>
      <c r="W121" s="28">
        <f t="shared" si="10"/>
        <v>66287443.468186088</v>
      </c>
      <c r="X121" s="30">
        <f t="shared" si="11"/>
        <v>-26920146.485689163</v>
      </c>
    </row>
    <row r="122" spans="1:24" x14ac:dyDescent="0.35">
      <c r="A122" s="22" t="s">
        <v>322</v>
      </c>
      <c r="B122" s="22" t="s">
        <v>234</v>
      </c>
      <c r="C122" s="22" t="s">
        <v>541</v>
      </c>
      <c r="D122" s="22" t="s">
        <v>459</v>
      </c>
      <c r="E122" s="22" t="s">
        <v>323</v>
      </c>
      <c r="F122" s="28">
        <v>0</v>
      </c>
      <c r="G122" s="28">
        <v>0</v>
      </c>
      <c r="H122" s="28">
        <v>0</v>
      </c>
      <c r="I122" s="28">
        <v>0</v>
      </c>
      <c r="J122" s="28">
        <v>0</v>
      </c>
      <c r="K122" s="28">
        <v>0</v>
      </c>
      <c r="L122" s="28">
        <v>0</v>
      </c>
      <c r="M122" s="30">
        <v>0</v>
      </c>
      <c r="N122" s="28">
        <v>0</v>
      </c>
      <c r="O122" s="28">
        <v>0</v>
      </c>
      <c r="Q122" s="28">
        <v>0</v>
      </c>
      <c r="R122" s="28">
        <v>0</v>
      </c>
      <c r="S122" s="28">
        <v>0</v>
      </c>
      <c r="T122" s="28">
        <v>0</v>
      </c>
      <c r="U122" s="64">
        <v>121</v>
      </c>
      <c r="V122" s="28">
        <f t="shared" si="9"/>
        <v>0</v>
      </c>
      <c r="W122" s="28">
        <f t="shared" si="10"/>
        <v>0</v>
      </c>
      <c r="X122" s="30">
        <f t="shared" si="11"/>
        <v>0</v>
      </c>
    </row>
    <row r="123" spans="1:24" x14ac:dyDescent="0.35">
      <c r="A123" s="22" t="s">
        <v>227</v>
      </c>
      <c r="B123" s="22" t="s">
        <v>181</v>
      </c>
      <c r="C123" s="22" t="s">
        <v>538</v>
      </c>
      <c r="D123" s="22" t="s">
        <v>453</v>
      </c>
      <c r="E123" s="22" t="s">
        <v>228</v>
      </c>
      <c r="F123" s="28">
        <v>85871.598536770602</v>
      </c>
      <c r="G123" s="28">
        <v>1993447.8231750319</v>
      </c>
      <c r="H123" s="28">
        <v>198023.69397651849</v>
      </c>
      <c r="I123" s="28">
        <v>322471.54366068722</v>
      </c>
      <c r="J123" s="28">
        <v>1472952.5763339079</v>
      </c>
      <c r="K123" s="28">
        <v>97381.884061204328</v>
      </c>
      <c r="L123" s="28">
        <v>1375570.6922727036</v>
      </c>
      <c r="M123" s="30">
        <v>1573594.3862492221</v>
      </c>
      <c r="N123" s="28">
        <v>2079319.4217118025</v>
      </c>
      <c r="O123" s="28">
        <v>2000053.3307547835</v>
      </c>
      <c r="Q123" s="28">
        <v>3876981.2122862181</v>
      </c>
      <c r="R123" s="28">
        <v>2992018.1094817552</v>
      </c>
      <c r="S123" s="28">
        <v>4719803.2149571348</v>
      </c>
      <c r="T123" s="28">
        <v>3834840.1121526724</v>
      </c>
      <c r="U123" s="64">
        <v>122</v>
      </c>
      <c r="V123" s="28">
        <f t="shared" si="9"/>
        <v>2000053.3307547835</v>
      </c>
      <c r="W123" s="28">
        <f t="shared" si="10"/>
        <v>4719803.2149571348</v>
      </c>
      <c r="X123" s="30">
        <f t="shared" si="11"/>
        <v>-2719749.8842023513</v>
      </c>
    </row>
    <row r="124" spans="1:24" x14ac:dyDescent="0.35">
      <c r="A124" s="22" t="s">
        <v>439</v>
      </c>
      <c r="B124" s="22" t="s">
        <v>343</v>
      </c>
      <c r="C124" s="22" t="s">
        <v>541</v>
      </c>
      <c r="D124" s="22" t="s">
        <v>453</v>
      </c>
      <c r="E124" s="22" t="s">
        <v>440</v>
      </c>
      <c r="F124" s="28">
        <v>0</v>
      </c>
      <c r="G124" s="28">
        <v>0</v>
      </c>
      <c r="H124" s="28">
        <v>0</v>
      </c>
      <c r="I124" s="28">
        <v>0</v>
      </c>
      <c r="J124" s="28">
        <v>0</v>
      </c>
      <c r="K124" s="28">
        <v>0</v>
      </c>
      <c r="L124" s="28">
        <v>0</v>
      </c>
      <c r="M124" s="30">
        <v>0</v>
      </c>
      <c r="N124" s="28">
        <v>0</v>
      </c>
      <c r="O124" s="28">
        <v>0</v>
      </c>
      <c r="Q124" s="28">
        <v>0</v>
      </c>
      <c r="R124" s="28">
        <v>0</v>
      </c>
      <c r="S124" s="28">
        <v>0</v>
      </c>
      <c r="T124" s="28">
        <v>0</v>
      </c>
      <c r="U124" s="64">
        <v>123</v>
      </c>
      <c r="V124" s="28">
        <f t="shared" si="9"/>
        <v>0</v>
      </c>
      <c r="W124" s="28">
        <f t="shared" si="10"/>
        <v>0</v>
      </c>
      <c r="X124" s="30">
        <f t="shared" si="11"/>
        <v>0</v>
      </c>
    </row>
    <row r="125" spans="1:24" x14ac:dyDescent="0.35">
      <c r="A125" s="22" t="s">
        <v>324</v>
      </c>
      <c r="B125" s="22" t="s">
        <v>234</v>
      </c>
      <c r="C125" s="22" t="s">
        <v>540</v>
      </c>
      <c r="D125" s="22" t="s">
        <v>458</v>
      </c>
      <c r="E125" s="22" t="s">
        <v>325</v>
      </c>
      <c r="F125" s="28">
        <v>76124.395114340601</v>
      </c>
      <c r="G125" s="28">
        <v>2537479.8371446873</v>
      </c>
      <c r="H125" s="28">
        <v>1501997.5176821433</v>
      </c>
      <c r="I125" s="28">
        <v>50497.572747452206</v>
      </c>
      <c r="J125" s="28">
        <v>984984.69156180508</v>
      </c>
      <c r="K125" s="28">
        <v>128819.46739002322</v>
      </c>
      <c r="L125" s="28">
        <v>856165.22417178191</v>
      </c>
      <c r="M125" s="30">
        <v>2358162.7418539254</v>
      </c>
      <c r="N125" s="28">
        <v>2613604.2322590277</v>
      </c>
      <c r="O125" s="28">
        <v>2543335.5598457903</v>
      </c>
      <c r="Q125" s="28">
        <v>1422368.299444295</v>
      </c>
      <c r="R125" s="28">
        <v>787773.21199991729</v>
      </c>
      <c r="S125" s="28">
        <v>1597429.0132220543</v>
      </c>
      <c r="T125" s="28">
        <v>973775.22038878663</v>
      </c>
      <c r="U125" s="64">
        <v>124</v>
      </c>
      <c r="V125" s="28">
        <f t="shared" si="9"/>
        <v>2543335.5598457903</v>
      </c>
      <c r="W125" s="28">
        <f t="shared" si="10"/>
        <v>1597429.0132220543</v>
      </c>
      <c r="X125" s="30">
        <f t="shared" si="11"/>
        <v>945906.54662373592</v>
      </c>
    </row>
    <row r="126" spans="1:24" x14ac:dyDescent="0.35">
      <c r="A126" s="22" t="s">
        <v>441</v>
      </c>
      <c r="B126" s="22" t="s">
        <v>343</v>
      </c>
      <c r="C126" s="22" t="s">
        <v>539</v>
      </c>
      <c r="D126" s="22" t="s">
        <v>458</v>
      </c>
      <c r="E126" s="22" t="s">
        <v>442</v>
      </c>
      <c r="F126" s="28">
        <v>77531028.804714769</v>
      </c>
      <c r="G126" s="28">
        <v>1799827454.3951647</v>
      </c>
      <c r="H126" s="28">
        <v>1418297027.1089633</v>
      </c>
      <c r="I126" s="28">
        <v>0</v>
      </c>
      <c r="J126" s="28">
        <v>381530395.57943231</v>
      </c>
      <c r="K126" s="28">
        <v>88676810.203611881</v>
      </c>
      <c r="L126" s="28">
        <v>292853585.3758204</v>
      </c>
      <c r="M126" s="30">
        <v>1711150612.4847836</v>
      </c>
      <c r="N126" s="28">
        <v>1877358483.1998794</v>
      </c>
      <c r="O126" s="28">
        <v>1805791379.687835</v>
      </c>
      <c r="Q126" s="28">
        <v>2424216831.760222</v>
      </c>
      <c r="R126" s="28">
        <v>1415294219.6981642</v>
      </c>
      <c r="S126" s="28">
        <v>2503622778.0799212</v>
      </c>
      <c r="T126" s="28">
        <v>1494700166.0178633</v>
      </c>
      <c r="U126" s="64">
        <v>125</v>
      </c>
      <c r="V126" s="28">
        <f t="shared" si="9"/>
        <v>1805791379.687835</v>
      </c>
      <c r="W126" s="28">
        <f t="shared" si="10"/>
        <v>2503622778.0799212</v>
      </c>
      <c r="X126" s="30">
        <f t="shared" si="11"/>
        <v>-697831398.39208627</v>
      </c>
    </row>
    <row r="127" spans="1:24" x14ac:dyDescent="0.35">
      <c r="A127" s="22" t="s">
        <v>437</v>
      </c>
      <c r="B127" s="22" t="s">
        <v>343</v>
      </c>
      <c r="C127" s="22" t="s">
        <v>539</v>
      </c>
      <c r="D127" s="22" t="s">
        <v>458</v>
      </c>
      <c r="E127" s="22" t="s">
        <v>438</v>
      </c>
      <c r="F127" s="28">
        <v>0</v>
      </c>
      <c r="G127" s="28">
        <v>0</v>
      </c>
      <c r="H127" s="28">
        <v>0</v>
      </c>
      <c r="I127" s="28">
        <v>0</v>
      </c>
      <c r="J127" s="28">
        <v>0</v>
      </c>
      <c r="K127" s="28">
        <v>0</v>
      </c>
      <c r="L127" s="28">
        <v>0</v>
      </c>
      <c r="M127" s="30">
        <v>0</v>
      </c>
      <c r="N127" s="28">
        <v>0</v>
      </c>
      <c r="O127" s="28">
        <v>0</v>
      </c>
      <c r="Q127" s="28">
        <v>0</v>
      </c>
      <c r="R127" s="28">
        <v>0</v>
      </c>
      <c r="S127" s="28">
        <v>0</v>
      </c>
      <c r="T127" s="28">
        <v>0</v>
      </c>
      <c r="U127" s="64">
        <v>126</v>
      </c>
      <c r="V127" s="28">
        <f t="shared" si="9"/>
        <v>0</v>
      </c>
      <c r="W127" s="28">
        <f t="shared" si="10"/>
        <v>0</v>
      </c>
      <c r="X127" s="30">
        <f t="shared" si="11"/>
        <v>0</v>
      </c>
    </row>
    <row r="128" spans="1:24" x14ac:dyDescent="0.35">
      <c r="A128" s="22" t="s">
        <v>443</v>
      </c>
      <c r="B128" s="22" t="s">
        <v>343</v>
      </c>
      <c r="C128" s="22" t="s">
        <v>541</v>
      </c>
      <c r="D128" s="22" t="s">
        <v>453</v>
      </c>
      <c r="E128" s="22" t="s">
        <v>444</v>
      </c>
      <c r="F128" s="28">
        <v>0</v>
      </c>
      <c r="G128" s="28">
        <v>0</v>
      </c>
      <c r="H128" s="28">
        <v>0</v>
      </c>
      <c r="I128" s="28">
        <v>0</v>
      </c>
      <c r="J128" s="28">
        <v>0</v>
      </c>
      <c r="K128" s="28">
        <v>0</v>
      </c>
      <c r="L128" s="28">
        <v>0</v>
      </c>
      <c r="M128" s="30">
        <v>0</v>
      </c>
      <c r="N128" s="28">
        <v>0</v>
      </c>
      <c r="O128" s="28">
        <v>0</v>
      </c>
      <c r="Q128" s="28">
        <v>0</v>
      </c>
      <c r="R128" s="28">
        <v>0</v>
      </c>
      <c r="S128" s="28">
        <v>0</v>
      </c>
      <c r="T128" s="28">
        <v>0</v>
      </c>
      <c r="U128" s="64">
        <v>127</v>
      </c>
      <c r="V128" s="28">
        <f t="shared" si="9"/>
        <v>0</v>
      </c>
      <c r="W128" s="28">
        <f t="shared" si="10"/>
        <v>0</v>
      </c>
      <c r="X128" s="30">
        <f t="shared" si="11"/>
        <v>0</v>
      </c>
    </row>
    <row r="129" spans="1:24" x14ac:dyDescent="0.35">
      <c r="A129" s="22" t="s">
        <v>229</v>
      </c>
      <c r="B129" s="22" t="s">
        <v>181</v>
      </c>
      <c r="C129" s="22" t="s">
        <v>538</v>
      </c>
      <c r="D129" s="22" t="s">
        <v>453</v>
      </c>
      <c r="E129" s="22" t="s">
        <v>230</v>
      </c>
      <c r="F129" s="28">
        <v>3286016.8251020648</v>
      </c>
      <c r="G129" s="28">
        <v>76282533.439869359</v>
      </c>
      <c r="H129" s="28">
        <v>17188194.561439682</v>
      </c>
      <c r="I129" s="28">
        <v>32386528.195542723</v>
      </c>
      <c r="J129" s="28">
        <v>26707812.157689448</v>
      </c>
      <c r="K129" s="28">
        <v>2867093.303732031</v>
      </c>
      <c r="L129" s="28">
        <v>23840718.853957418</v>
      </c>
      <c r="M129" s="30">
        <v>41028913.4153971</v>
      </c>
      <c r="N129" s="28">
        <v>79568550.26497142</v>
      </c>
      <c r="O129" s="28">
        <v>76535303.964877203</v>
      </c>
      <c r="Q129" s="28">
        <v>184890896.88545203</v>
      </c>
      <c r="R129" s="28">
        <v>142687539.98768583</v>
      </c>
      <c r="S129" s="28">
        <v>225084570.12141988</v>
      </c>
      <c r="T129" s="28">
        <v>182881213.22365364</v>
      </c>
      <c r="U129" s="64">
        <v>128</v>
      </c>
      <c r="V129" s="28">
        <f t="shared" si="9"/>
        <v>76535303.964877203</v>
      </c>
      <c r="W129" s="28">
        <f t="shared" si="10"/>
        <v>225084570.12141988</v>
      </c>
      <c r="X129" s="30">
        <f t="shared" si="11"/>
        <v>-148549266.15654266</v>
      </c>
    </row>
    <row r="130" spans="1:24" x14ac:dyDescent="0.35">
      <c r="A130" s="22" t="s">
        <v>328</v>
      </c>
      <c r="B130" s="22" t="s">
        <v>234</v>
      </c>
      <c r="C130" s="22" t="s">
        <v>539</v>
      </c>
      <c r="D130" s="22" t="s">
        <v>458</v>
      </c>
      <c r="E130" s="22" t="s">
        <v>329</v>
      </c>
      <c r="F130" s="28">
        <v>0</v>
      </c>
      <c r="G130" s="28">
        <v>0</v>
      </c>
      <c r="H130" s="28">
        <v>0</v>
      </c>
      <c r="I130" s="28">
        <v>0</v>
      </c>
      <c r="J130" s="28">
        <v>0</v>
      </c>
      <c r="K130" s="28">
        <v>0</v>
      </c>
      <c r="L130" s="28">
        <v>0</v>
      </c>
      <c r="M130" s="30">
        <v>0</v>
      </c>
      <c r="N130" s="28">
        <v>0</v>
      </c>
      <c r="O130" s="28">
        <v>0</v>
      </c>
      <c r="Q130" s="28">
        <v>0</v>
      </c>
      <c r="R130" s="28">
        <v>0</v>
      </c>
      <c r="S130" s="28">
        <v>0</v>
      </c>
      <c r="T130" s="28">
        <v>0</v>
      </c>
      <c r="U130" s="64">
        <v>129</v>
      </c>
      <c r="V130" s="28">
        <f t="shared" si="9"/>
        <v>0</v>
      </c>
      <c r="W130" s="28">
        <f t="shared" si="10"/>
        <v>0</v>
      </c>
      <c r="X130" s="30">
        <f t="shared" si="11"/>
        <v>0</v>
      </c>
    </row>
    <row r="131" spans="1:24" x14ac:dyDescent="0.35">
      <c r="A131" s="22" t="s">
        <v>330</v>
      </c>
      <c r="B131" s="22" t="s">
        <v>234</v>
      </c>
      <c r="C131" s="22" t="s">
        <v>539</v>
      </c>
      <c r="D131" s="22" t="s">
        <v>459</v>
      </c>
      <c r="E131" s="22" t="s">
        <v>331</v>
      </c>
      <c r="F131" s="28">
        <v>69056.691891357565</v>
      </c>
      <c r="G131" s="28">
        <v>2301889.7297119191</v>
      </c>
      <c r="H131" s="28">
        <v>902299.78780768858</v>
      </c>
      <c r="I131" s="28">
        <v>582.40876268447994</v>
      </c>
      <c r="J131" s="28">
        <v>1399007.4203846944</v>
      </c>
      <c r="K131" s="28">
        <v>10664.343458430832</v>
      </c>
      <c r="L131" s="28">
        <v>1388343.0769262635</v>
      </c>
      <c r="M131" s="30">
        <v>2290642.8647339521</v>
      </c>
      <c r="N131" s="28">
        <v>2370946.4216032769</v>
      </c>
      <c r="O131" s="28">
        <v>2307201.7829343313</v>
      </c>
      <c r="Q131" s="28">
        <v>2179057.5276713646</v>
      </c>
      <c r="R131" s="28">
        <v>1206862.6307102942</v>
      </c>
      <c r="S131" s="28">
        <v>2447249.2233847636</v>
      </c>
      <c r="T131" s="28">
        <v>1491816.3074057805</v>
      </c>
      <c r="U131" s="64">
        <v>130</v>
      </c>
      <c r="V131" s="28">
        <f t="shared" ref="V131:V138" si="12">HLOOKUP($V$2,$F$2:$O$138,$U131,FALSE)</f>
        <v>2307201.7829343313</v>
      </c>
      <c r="W131" s="28">
        <f t="shared" ref="W131:W138" si="13">HLOOKUP($W$2,$Q$2:$T$138,$U131,FALSE)</f>
        <v>2447249.2233847636</v>
      </c>
      <c r="X131" s="30">
        <f t="shared" ref="X131:X138" si="14">V131-W131</f>
        <v>-140047.44045043224</v>
      </c>
    </row>
    <row r="132" spans="1:24" x14ac:dyDescent="0.35">
      <c r="A132" s="22" t="s">
        <v>334</v>
      </c>
      <c r="B132" s="22" t="s">
        <v>234</v>
      </c>
      <c r="C132" s="22" t="s">
        <v>541</v>
      </c>
      <c r="D132" s="22" t="s">
        <v>453</v>
      </c>
      <c r="E132" s="22" t="s">
        <v>335</v>
      </c>
      <c r="F132" s="28">
        <v>0</v>
      </c>
      <c r="G132" s="28">
        <v>0</v>
      </c>
      <c r="H132" s="28">
        <v>0</v>
      </c>
      <c r="I132" s="28">
        <v>0</v>
      </c>
      <c r="J132" s="28">
        <v>0</v>
      </c>
      <c r="K132" s="28">
        <v>0</v>
      </c>
      <c r="L132" s="28">
        <v>0</v>
      </c>
      <c r="M132" s="30">
        <v>0</v>
      </c>
      <c r="N132" s="28">
        <v>0</v>
      </c>
      <c r="O132" s="28">
        <v>0</v>
      </c>
      <c r="Q132" s="28">
        <v>0</v>
      </c>
      <c r="R132" s="28">
        <v>0</v>
      </c>
      <c r="S132" s="28">
        <v>0</v>
      </c>
      <c r="T132" s="28">
        <v>0</v>
      </c>
      <c r="U132" s="64">
        <v>131</v>
      </c>
      <c r="V132" s="28">
        <f t="shared" si="12"/>
        <v>0</v>
      </c>
      <c r="W132" s="28">
        <f t="shared" si="13"/>
        <v>0</v>
      </c>
      <c r="X132" s="30">
        <f t="shared" si="14"/>
        <v>0</v>
      </c>
    </row>
    <row r="133" spans="1:24" x14ac:dyDescent="0.35">
      <c r="A133" s="22" t="s">
        <v>451</v>
      </c>
      <c r="B133" s="22" t="s">
        <v>343</v>
      </c>
      <c r="C133" s="22" t="s">
        <v>536</v>
      </c>
      <c r="D133" s="22" t="s">
        <v>458</v>
      </c>
      <c r="E133" s="22" t="s">
        <v>452</v>
      </c>
      <c r="F133" s="28">
        <v>0</v>
      </c>
      <c r="G133" s="28">
        <v>5564918.8196966872</v>
      </c>
      <c r="H133" s="28">
        <v>1865618.1308023038</v>
      </c>
      <c r="I133" s="28">
        <v>26398.008952010485</v>
      </c>
      <c r="J133" s="28">
        <v>3672902.3393005985</v>
      </c>
      <c r="K133" s="28">
        <v>2111651.2592004333</v>
      </c>
      <c r="L133" s="28">
        <v>1561251.0801001647</v>
      </c>
      <c r="M133" s="30">
        <v>3426869.2109024683</v>
      </c>
      <c r="N133" s="28">
        <v>5564918.8196966872</v>
      </c>
      <c r="O133" s="28">
        <v>5564918.8196966872</v>
      </c>
      <c r="Q133" s="28">
        <v>20649631.951327384</v>
      </c>
      <c r="R133" s="28">
        <v>12055565.474474367</v>
      </c>
      <c r="S133" s="28">
        <v>21326016.812931553</v>
      </c>
      <c r="T133" s="28">
        <v>12731950.336078539</v>
      </c>
      <c r="U133" s="64">
        <v>132</v>
      </c>
      <c r="V133" s="28">
        <f t="shared" si="12"/>
        <v>5564918.8196966872</v>
      </c>
      <c r="W133" s="28">
        <f t="shared" si="13"/>
        <v>21326016.812931553</v>
      </c>
      <c r="X133" s="30">
        <f t="shared" si="14"/>
        <v>-15761097.993234865</v>
      </c>
    </row>
    <row r="134" spans="1:24" x14ac:dyDescent="0.35">
      <c r="A134" s="22" t="s">
        <v>332</v>
      </c>
      <c r="B134" s="22" t="s">
        <v>234</v>
      </c>
      <c r="C134" s="22" t="s">
        <v>541</v>
      </c>
      <c r="D134" s="22" t="s">
        <v>458</v>
      </c>
      <c r="E134" s="22" t="s">
        <v>333</v>
      </c>
      <c r="F134" s="28">
        <v>0</v>
      </c>
      <c r="G134" s="28">
        <v>0</v>
      </c>
      <c r="H134" s="28">
        <v>0</v>
      </c>
      <c r="I134" s="28">
        <v>0</v>
      </c>
      <c r="J134" s="28">
        <v>0</v>
      </c>
      <c r="K134" s="28">
        <v>0</v>
      </c>
      <c r="L134" s="28">
        <v>0</v>
      </c>
      <c r="M134" s="30">
        <v>0</v>
      </c>
      <c r="N134" s="28">
        <v>0</v>
      </c>
      <c r="O134" s="28">
        <v>0</v>
      </c>
      <c r="Q134" s="28">
        <v>0</v>
      </c>
      <c r="R134" s="28">
        <v>0</v>
      </c>
      <c r="S134" s="28">
        <v>0</v>
      </c>
      <c r="T134" s="28">
        <v>0</v>
      </c>
      <c r="U134" s="64">
        <v>133</v>
      </c>
      <c r="V134" s="28">
        <f t="shared" si="12"/>
        <v>0</v>
      </c>
      <c r="W134" s="28">
        <f t="shared" si="13"/>
        <v>0</v>
      </c>
      <c r="X134" s="30">
        <f t="shared" si="14"/>
        <v>0</v>
      </c>
    </row>
    <row r="135" spans="1:24" x14ac:dyDescent="0.35">
      <c r="A135" s="22" t="s">
        <v>425</v>
      </c>
      <c r="B135" s="22" t="s">
        <v>234</v>
      </c>
      <c r="C135" s="22" t="s">
        <v>540</v>
      </c>
      <c r="D135" s="22">
        <v>0</v>
      </c>
      <c r="E135" s="22" t="s">
        <v>426</v>
      </c>
      <c r="F135" s="28">
        <v>0</v>
      </c>
      <c r="G135" s="28">
        <v>0</v>
      </c>
      <c r="H135" s="28">
        <v>0</v>
      </c>
      <c r="I135" s="28">
        <v>0</v>
      </c>
      <c r="J135" s="28">
        <v>0</v>
      </c>
      <c r="K135" s="28">
        <v>0</v>
      </c>
      <c r="L135" s="28">
        <v>0</v>
      </c>
      <c r="M135" s="30">
        <v>0</v>
      </c>
      <c r="N135" s="28">
        <v>0</v>
      </c>
      <c r="O135" s="28">
        <v>0</v>
      </c>
      <c r="Q135" s="28">
        <v>0</v>
      </c>
      <c r="R135" s="28">
        <v>0</v>
      </c>
      <c r="S135" s="28">
        <v>0</v>
      </c>
      <c r="T135" s="28">
        <v>0</v>
      </c>
      <c r="U135" s="64">
        <v>134</v>
      </c>
      <c r="V135" s="28">
        <f t="shared" si="12"/>
        <v>0</v>
      </c>
      <c r="W135" s="28">
        <f t="shared" si="13"/>
        <v>0</v>
      </c>
      <c r="X135" s="30">
        <f t="shared" si="14"/>
        <v>0</v>
      </c>
    </row>
    <row r="136" spans="1:24" x14ac:dyDescent="0.35">
      <c r="A136" s="22" t="s">
        <v>231</v>
      </c>
      <c r="B136" s="22" t="s">
        <v>181</v>
      </c>
      <c r="C136" s="22" t="s">
        <v>540</v>
      </c>
      <c r="D136" s="22" t="s">
        <v>453</v>
      </c>
      <c r="E136" s="22" t="s">
        <v>232</v>
      </c>
      <c r="F136" s="28">
        <v>219015.50876338987</v>
      </c>
      <c r="G136" s="28">
        <v>5084288.5962929791</v>
      </c>
      <c r="H136" s="28">
        <v>1118543.4911844553</v>
      </c>
      <c r="I136" s="28">
        <v>1474443.6929249638</v>
      </c>
      <c r="J136" s="28">
        <v>2491301.41218356</v>
      </c>
      <c r="K136" s="28">
        <v>660957.51751808741</v>
      </c>
      <c r="L136" s="28">
        <v>1830343.8946654724</v>
      </c>
      <c r="M136" s="30">
        <v>2948887.3858499276</v>
      </c>
      <c r="N136" s="28">
        <v>5303304.1050563687</v>
      </c>
      <c r="O136" s="28">
        <v>5101135.9431209322</v>
      </c>
      <c r="Q136" s="28">
        <v>8459599.9993976317</v>
      </c>
      <c r="R136" s="28">
        <v>6528604.3473612163</v>
      </c>
      <c r="S136" s="28">
        <v>10298643.477527551</v>
      </c>
      <c r="T136" s="28">
        <v>8367647.8254911359</v>
      </c>
      <c r="U136" s="64">
        <v>135</v>
      </c>
      <c r="V136" s="28">
        <f>HLOOKUP($V$2,$F$2:$O$138,$U136,FALSE)</f>
        <v>5101135.9431209322</v>
      </c>
      <c r="W136" s="28">
        <f t="shared" si="13"/>
        <v>10298643.477527551</v>
      </c>
      <c r="X136" s="30">
        <f t="shared" si="14"/>
        <v>-5197507.5344066191</v>
      </c>
    </row>
    <row r="137" spans="1:24" x14ac:dyDescent="0.35">
      <c r="A137" s="22" t="s">
        <v>338</v>
      </c>
      <c r="B137" s="22" t="s">
        <v>181</v>
      </c>
      <c r="C137" s="22" t="s">
        <v>538</v>
      </c>
      <c r="D137" s="22" t="s">
        <v>453</v>
      </c>
      <c r="E137" s="22" t="s">
        <v>339</v>
      </c>
      <c r="F137" s="28">
        <v>258439.61989284842</v>
      </c>
      <c r="G137" s="28">
        <v>5999491.1760839811</v>
      </c>
      <c r="H137" s="28">
        <v>2550935.5547810961</v>
      </c>
      <c r="I137" s="28">
        <v>2967463.213192611</v>
      </c>
      <c r="J137" s="28">
        <v>481092.08957926568</v>
      </c>
      <c r="K137" s="28">
        <v>56430.477456876593</v>
      </c>
      <c r="L137" s="28">
        <v>424661.61212238908</v>
      </c>
      <c r="M137" s="30">
        <v>2975597.1669034851</v>
      </c>
      <c r="N137" s="28">
        <v>6257930.7959768297</v>
      </c>
      <c r="O137" s="28">
        <v>6019371.1468449691</v>
      </c>
      <c r="Q137" s="28">
        <v>8385957.9571927208</v>
      </c>
      <c r="R137" s="28">
        <v>6471771.9017465562</v>
      </c>
      <c r="S137" s="28">
        <v>10208992.295712877</v>
      </c>
      <c r="T137" s="28">
        <v>8294806.2402667124</v>
      </c>
      <c r="U137" s="64">
        <v>136</v>
      </c>
      <c r="V137" s="28">
        <f t="shared" si="12"/>
        <v>6019371.1468449691</v>
      </c>
      <c r="W137" s="28">
        <f t="shared" si="13"/>
        <v>10208992.295712877</v>
      </c>
      <c r="X137" s="30">
        <f t="shared" si="14"/>
        <v>-4189621.1488679079</v>
      </c>
    </row>
    <row r="138" spans="1:24" x14ac:dyDescent="0.35">
      <c r="A138" s="22" t="s">
        <v>340</v>
      </c>
      <c r="B138" s="22" t="s">
        <v>234</v>
      </c>
      <c r="C138" s="22" t="s">
        <v>538</v>
      </c>
      <c r="D138" s="22" t="s">
        <v>459</v>
      </c>
      <c r="E138" s="22" t="s">
        <v>341</v>
      </c>
      <c r="F138" s="28">
        <v>46905.967155679537</v>
      </c>
      <c r="G138" s="28">
        <v>1563532.2385226514</v>
      </c>
      <c r="H138" s="28">
        <v>511917.88002072577</v>
      </c>
      <c r="I138" s="28">
        <v>703995.80102498864</v>
      </c>
      <c r="J138" s="28">
        <v>347618.51461124321</v>
      </c>
      <c r="K138" s="28">
        <v>187277.32496187947</v>
      </c>
      <c r="L138" s="28">
        <v>160341.18964936372</v>
      </c>
      <c r="M138" s="30">
        <v>672259.06967008952</v>
      </c>
      <c r="N138" s="28">
        <v>1610438.2056783307</v>
      </c>
      <c r="O138" s="28">
        <v>1567140.3898423191</v>
      </c>
      <c r="Q138" s="28">
        <v>3708496.6000684178</v>
      </c>
      <c r="R138" s="28">
        <v>2053936.5784994313</v>
      </c>
      <c r="S138" s="28">
        <v>4164926.950846069</v>
      </c>
      <c r="T138" s="28">
        <v>2538893.8262006859</v>
      </c>
      <c r="U138" s="64">
        <v>137</v>
      </c>
      <c r="V138" s="28">
        <f t="shared" si="12"/>
        <v>1567140.3898423191</v>
      </c>
      <c r="W138" s="28">
        <f t="shared" si="13"/>
        <v>4164926.950846069</v>
      </c>
      <c r="X138" s="30">
        <f t="shared" si="14"/>
        <v>-2597786.5610037502</v>
      </c>
    </row>
    <row r="139" spans="1:24" x14ac:dyDescent="0.35">
      <c r="F139" s="28"/>
      <c r="G139" s="28"/>
      <c r="H139" s="28"/>
      <c r="I139" s="28"/>
      <c r="J139" s="28"/>
      <c r="K139" s="28"/>
      <c r="L139" s="28"/>
    </row>
    <row r="140" spans="1:24" x14ac:dyDescent="0.35">
      <c r="A140" s="1" t="s">
        <v>463</v>
      </c>
      <c r="F140" s="30">
        <f t="shared" ref="F140:O140" si="15">SUM(F3:F138)</f>
        <v>361100097.38097095</v>
      </c>
      <c r="G140" s="30">
        <f t="shared" si="15"/>
        <v>10599386412.171051</v>
      </c>
      <c r="H140" s="30">
        <f t="shared" si="15"/>
        <v>6573236424.36339</v>
      </c>
      <c r="I140" s="30">
        <f t="shared" si="15"/>
        <v>202989063.62489206</v>
      </c>
      <c r="J140" s="30">
        <f t="shared" si="15"/>
        <v>3823160990.2348647</v>
      </c>
      <c r="K140" s="30">
        <f t="shared" si="15"/>
        <v>1018225626.1577929</v>
      </c>
      <c r="L140" s="30">
        <f t="shared" si="15"/>
        <v>2804935364.0770721</v>
      </c>
      <c r="M140" s="30">
        <f t="shared" si="15"/>
        <v>9378171788.4404659</v>
      </c>
      <c r="N140" s="30">
        <f t="shared" si="15"/>
        <v>10960486509.552021</v>
      </c>
      <c r="O140" s="30">
        <f t="shared" si="15"/>
        <v>10627163342.738821</v>
      </c>
      <c r="Q140" s="30">
        <f>SUM(Q3:Q138)</f>
        <v>11140824895.839666</v>
      </c>
      <c r="R140" s="30">
        <f>SUM(R3:R138)</f>
        <v>6590059832.2666874</v>
      </c>
      <c r="S140" s="30">
        <f>SUM(S3:S138)</f>
        <v>11789798978.097044</v>
      </c>
      <c r="T140" s="30">
        <f>SUM(T3:T138)</f>
        <v>7251858705.0007992</v>
      </c>
      <c r="V140" s="30">
        <f>SUM(V3:V138)</f>
        <v>10627163342.738821</v>
      </c>
      <c r="W140" s="30">
        <f>SUM(W3:W138)</f>
        <v>11789798978.097044</v>
      </c>
      <c r="X140" s="30">
        <f>SUM(X3:X138)</f>
        <v>-1162635635.3582318</v>
      </c>
    </row>
    <row r="142" spans="1:24" x14ac:dyDescent="0.35">
      <c r="A142" s="22" t="s">
        <v>487</v>
      </c>
      <c r="E142" s="22">
        <v>1</v>
      </c>
      <c r="F142">
        <f>E142+1</f>
        <v>2</v>
      </c>
      <c r="G142">
        <f t="shared" ref="G142:O142" si="16">F142+1</f>
        <v>3</v>
      </c>
      <c r="H142">
        <f t="shared" si="16"/>
        <v>4</v>
      </c>
      <c r="I142">
        <f t="shared" si="16"/>
        <v>5</v>
      </c>
      <c r="J142">
        <f t="shared" si="16"/>
        <v>6</v>
      </c>
      <c r="K142">
        <f t="shared" si="16"/>
        <v>7</v>
      </c>
      <c r="L142">
        <f t="shared" si="16"/>
        <v>8</v>
      </c>
      <c r="M142">
        <f t="shared" si="16"/>
        <v>9</v>
      </c>
      <c r="N142">
        <f t="shared" si="16"/>
        <v>10</v>
      </c>
      <c r="O142">
        <f t="shared" si="16"/>
        <v>11</v>
      </c>
      <c r="P142">
        <f t="shared" ref="P142" si="17">O142+1</f>
        <v>12</v>
      </c>
      <c r="Q142">
        <f t="shared" ref="Q142" si="18">P142+1</f>
        <v>13</v>
      </c>
      <c r="R142">
        <f t="shared" ref="R142" si="19">Q142+1</f>
        <v>14</v>
      </c>
      <c r="S142">
        <f t="shared" ref="S142" si="20">R142+1</f>
        <v>15</v>
      </c>
      <c r="T142">
        <f t="shared" ref="T142" si="21">S142+1</f>
        <v>16</v>
      </c>
      <c r="U142">
        <f t="shared" ref="U142" si="22">T142+1</f>
        <v>17</v>
      </c>
      <c r="V142">
        <f t="shared" ref="V142" si="23">U142+1</f>
        <v>18</v>
      </c>
      <c r="W142">
        <f t="shared" ref="W142" si="24">V142+1</f>
        <v>19</v>
      </c>
      <c r="X142">
        <f t="shared" ref="X142" si="25">W142+1</f>
        <v>20</v>
      </c>
    </row>
    <row r="144" spans="1:24" x14ac:dyDescent="0.35">
      <c r="F144" s="32" t="s">
        <v>469</v>
      </c>
      <c r="G144" s="61" t="s">
        <v>43</v>
      </c>
      <c r="H144" s="61" t="s">
        <v>470</v>
      </c>
      <c r="I144" s="61" t="s">
        <v>500</v>
      </c>
      <c r="J144" s="61" t="s">
        <v>476</v>
      </c>
      <c r="K144" s="62" t="s">
        <v>501</v>
      </c>
      <c r="L144" s="62" t="s">
        <v>477</v>
      </c>
      <c r="M144" s="62" t="s">
        <v>478</v>
      </c>
      <c r="N144" s="62" t="s">
        <v>531</v>
      </c>
      <c r="O144" s="62" t="s">
        <v>534</v>
      </c>
    </row>
    <row r="145" spans="1:25" x14ac:dyDescent="0.35">
      <c r="A145" s="22" t="s">
        <v>181</v>
      </c>
      <c r="F145" s="28">
        <f t="shared" ref="F145:O147" si="26">SUMIF($B$3:$B$138,$A145,F$3:F$138)</f>
        <v>10280998.849374469</v>
      </c>
      <c r="G145" s="28">
        <f t="shared" si="26"/>
        <v>238666044.71762156</v>
      </c>
      <c r="H145" s="28">
        <f t="shared" si="26"/>
        <v>57544993.085965022</v>
      </c>
      <c r="I145" s="28">
        <f t="shared" si="26"/>
        <v>77439865.88887018</v>
      </c>
      <c r="J145" s="28">
        <f t="shared" si="26"/>
        <v>103681185.42213385</v>
      </c>
      <c r="K145" s="28">
        <f t="shared" si="26"/>
        <v>11455411.282254949</v>
      </c>
      <c r="L145" s="28">
        <f t="shared" si="26"/>
        <v>92225774.139878914</v>
      </c>
      <c r="M145" s="28">
        <f t="shared" si="26"/>
        <v>149770767.22584394</v>
      </c>
      <c r="N145" s="28">
        <f t="shared" si="26"/>
        <v>248947043.56699607</v>
      </c>
      <c r="O145" s="28">
        <f t="shared" si="26"/>
        <v>239456890.78295812</v>
      </c>
      <c r="Q145" s="28">
        <f t="shared" ref="Q145:T147" si="27">SUMIF($B$3:$B$138,$A145,Q$3:Q$138)</f>
        <v>722864248.10953164</v>
      </c>
      <c r="R145" s="28">
        <f t="shared" si="27"/>
        <v>557862626.25844264</v>
      </c>
      <c r="S145" s="28">
        <f t="shared" si="27"/>
        <v>880008649.872473</v>
      </c>
      <c r="T145" s="28">
        <f t="shared" si="27"/>
        <v>715007028.02138448</v>
      </c>
      <c r="Y145" s="22"/>
    </row>
    <row r="146" spans="1:25" x14ac:dyDescent="0.35">
      <c r="A146" s="22" t="s">
        <v>234</v>
      </c>
      <c r="F146" s="28">
        <f t="shared" si="26"/>
        <v>91183660.741816297</v>
      </c>
      <c r="G146" s="28">
        <f t="shared" si="26"/>
        <v>2255553606.3458843</v>
      </c>
      <c r="H146" s="28">
        <f t="shared" si="26"/>
        <v>1073651794.9736729</v>
      </c>
      <c r="I146" s="28">
        <f t="shared" si="26"/>
        <v>79892906.112670004</v>
      </c>
      <c r="J146" s="28">
        <f t="shared" si="26"/>
        <v>1102008954.3947873</v>
      </c>
      <c r="K146" s="28">
        <f t="shared" si="26"/>
        <v>250199455.83487794</v>
      </c>
      <c r="L146" s="28">
        <f t="shared" si="26"/>
        <v>851809498.55990887</v>
      </c>
      <c r="M146" s="28">
        <f t="shared" si="26"/>
        <v>1925461293.5335817</v>
      </c>
      <c r="N146" s="28">
        <f t="shared" si="26"/>
        <v>2346737267.0877008</v>
      </c>
      <c r="O146" s="28">
        <f t="shared" si="26"/>
        <v>2262567734.0952544</v>
      </c>
      <c r="Q146" s="28">
        <f t="shared" si="27"/>
        <v>1667222761.9751441</v>
      </c>
      <c r="R146" s="28">
        <f t="shared" si="27"/>
        <v>923384914.32469523</v>
      </c>
      <c r="S146" s="28">
        <f t="shared" si="27"/>
        <v>1872419409.6028545</v>
      </c>
      <c r="T146" s="28">
        <f t="shared" si="27"/>
        <v>1141406352.4291372</v>
      </c>
      <c r="Y146" s="22"/>
    </row>
    <row r="147" spans="1:25" x14ac:dyDescent="0.35">
      <c r="A147" s="22" t="s">
        <v>343</v>
      </c>
      <c r="F147" s="28">
        <f t="shared" si="26"/>
        <v>259635437.78978011</v>
      </c>
      <c r="G147" s="28">
        <f t="shared" si="26"/>
        <v>8105166761.107543</v>
      </c>
      <c r="H147" s="28">
        <f t="shared" si="26"/>
        <v>5442039636.3037519</v>
      </c>
      <c r="I147" s="28">
        <f t="shared" si="26"/>
        <v>45656291.623351835</v>
      </c>
      <c r="J147" s="28">
        <f t="shared" si="26"/>
        <v>2617470850.417944</v>
      </c>
      <c r="K147" s="28">
        <f t="shared" si="26"/>
        <v>756570759.0406599</v>
      </c>
      <c r="L147" s="28">
        <f t="shared" si="26"/>
        <v>1860900091.3772845</v>
      </c>
      <c r="M147" s="28">
        <f t="shared" si="26"/>
        <v>7302939727.681035</v>
      </c>
      <c r="N147" s="28">
        <f t="shared" si="26"/>
        <v>8364802198.8973255</v>
      </c>
      <c r="O147" s="28">
        <f t="shared" si="26"/>
        <v>8125138717.8606033</v>
      </c>
      <c r="Q147" s="28">
        <f t="shared" si="27"/>
        <v>8750737885.7549877</v>
      </c>
      <c r="R147" s="28">
        <f t="shared" si="27"/>
        <v>5108812291.6835461</v>
      </c>
      <c r="S147" s="28">
        <f t="shared" si="27"/>
        <v>9037370918.6217194</v>
      </c>
      <c r="T147" s="28">
        <f t="shared" si="27"/>
        <v>5395445324.5502806</v>
      </c>
      <c r="Y147" s="22"/>
    </row>
    <row r="148" spans="1:25" x14ac:dyDescent="0.35">
      <c r="A148" s="22" t="s">
        <v>14</v>
      </c>
      <c r="F148" s="28">
        <f t="shared" ref="F148:M148" si="28">SUMIF($B$3:$B$138,$A148,F$3:F$138)</f>
        <v>0</v>
      </c>
      <c r="G148" s="28">
        <f t="shared" si="28"/>
        <v>0</v>
      </c>
      <c r="H148" s="28">
        <f t="shared" si="28"/>
        <v>0</v>
      </c>
      <c r="I148" s="28">
        <f t="shared" si="28"/>
        <v>0</v>
      </c>
      <c r="J148" s="28">
        <f t="shared" si="28"/>
        <v>0</v>
      </c>
      <c r="K148" s="28">
        <f t="shared" si="28"/>
        <v>0</v>
      </c>
      <c r="L148" s="28">
        <f t="shared" si="28"/>
        <v>0</v>
      </c>
      <c r="M148" s="28">
        <f t="shared" si="28"/>
        <v>0</v>
      </c>
      <c r="S148" s="28">
        <f>SUMIF($B$3:$B$138,$A148,S$3:S$138)</f>
        <v>0</v>
      </c>
    </row>
    <row r="149" spans="1:25" x14ac:dyDescent="0.35">
      <c r="F149" t="str">
        <f>IF(SUM(F145:F148)=F140,"","Check")</f>
        <v/>
      </c>
      <c r="G149" t="str">
        <f t="shared" ref="G149:L149" si="29">IF(SUM(G145:G148)=G140,"","Check")</f>
        <v>Check</v>
      </c>
      <c r="H149" t="str">
        <f t="shared" si="29"/>
        <v/>
      </c>
      <c r="I149" t="str">
        <f t="shared" si="29"/>
        <v/>
      </c>
      <c r="J149" t="str">
        <f t="shared" si="29"/>
        <v>Check</v>
      </c>
      <c r="K149" t="str">
        <f t="shared" si="29"/>
        <v/>
      </c>
      <c r="L149" t="str">
        <f t="shared" si="29"/>
        <v/>
      </c>
      <c r="M149" t="str">
        <f>IF(SUM(M145:M148)=M140,"","Check")</f>
        <v>Check</v>
      </c>
      <c r="N149" t="str">
        <f>IF(SUM(N145:N147)=N140,"","Check")</f>
        <v/>
      </c>
      <c r="P149" t="str">
        <f>IF(SUM(P145:P147)=P140,"","Check")</f>
        <v/>
      </c>
      <c r="Q149" t="str">
        <f>IF(SUM(Q145:Q147)=Q140,"","Check")</f>
        <v/>
      </c>
      <c r="R149" t="str">
        <f>IF(SUM(R145:R147)=R140,"","Check")</f>
        <v>Check</v>
      </c>
      <c r="S149" t="str">
        <f>IF(SUM(S145:S147)=S140,"","Check")</f>
        <v/>
      </c>
      <c r="T149" t="str">
        <f>IF(SUM(T145:T147)=T140,"","Check")</f>
        <v/>
      </c>
    </row>
    <row r="150" spans="1:25" x14ac:dyDescent="0.35">
      <c r="F150" s="30"/>
      <c r="G150" s="71"/>
      <c r="H150" s="71"/>
      <c r="I150" s="71"/>
      <c r="J150" s="71"/>
      <c r="K150" s="71"/>
      <c r="L150" s="71"/>
      <c r="M150" s="71"/>
      <c r="N150" s="71"/>
      <c r="O150" s="71"/>
      <c r="P150" s="71"/>
      <c r="Q150" s="71"/>
      <c r="R150" s="71"/>
      <c r="S150" s="71"/>
      <c r="T150" s="71"/>
      <c r="U150" s="71"/>
      <c r="V150" s="71"/>
      <c r="W150" s="71"/>
      <c r="X150" s="71"/>
      <c r="Y150" s="22"/>
    </row>
    <row r="151" spans="1:25" x14ac:dyDescent="0.35">
      <c r="F151" s="30"/>
      <c r="G151" s="30"/>
      <c r="H151" s="30"/>
      <c r="I151" s="30"/>
      <c r="J151" s="30"/>
      <c r="K151" s="30"/>
      <c r="L151" s="30"/>
      <c r="M151" s="30"/>
      <c r="Y151" s="22"/>
    </row>
    <row r="152" spans="1:25" x14ac:dyDescent="0.35">
      <c r="G152" s="30"/>
      <c r="H152" s="30"/>
      <c r="I152" s="30"/>
      <c r="J152" s="30"/>
      <c r="K152" s="30"/>
      <c r="L152" s="30"/>
      <c r="M152" s="106"/>
      <c r="Y152" s="22"/>
    </row>
    <row r="154" spans="1:25" x14ac:dyDescent="0.35">
      <c r="A154"/>
      <c r="B154"/>
      <c r="C154" t="s">
        <v>558</v>
      </c>
      <c r="D154" t="s">
        <v>504</v>
      </c>
    </row>
    <row r="155" spans="1:25" x14ac:dyDescent="0.35">
      <c r="A155" s="125" t="s">
        <v>559</v>
      </c>
      <c r="B155" t="s">
        <v>485</v>
      </c>
      <c r="C155">
        <f>Country_Dashboard!F5</f>
        <v>1524.7563389530328</v>
      </c>
      <c r="D155">
        <f>Country_Dashboard!G5</f>
        <v>442.78887703661934</v>
      </c>
    </row>
    <row r="156" spans="1:25" x14ac:dyDescent="0.35">
      <c r="A156" s="125"/>
      <c r="B156" t="s">
        <v>496</v>
      </c>
      <c r="C156">
        <f>Country_Dashboard!F6</f>
        <v>1519.7205784563726</v>
      </c>
      <c r="D156">
        <f>Country_Dashboard!G6</f>
        <v>441.32649338988358</v>
      </c>
    </row>
    <row r="157" spans="1:25" ht="15" thickBot="1" x14ac:dyDescent="0.4">
      <c r="A157" s="125"/>
      <c r="B157" t="s">
        <v>555</v>
      </c>
      <c r="C157">
        <f>Country_Dashboard!F7</f>
        <v>839.44954862128168</v>
      </c>
      <c r="D157">
        <f>Country_Dashboard!G7</f>
        <v>243.7759486333008</v>
      </c>
    </row>
    <row r="158" spans="1:25" x14ac:dyDescent="0.35">
      <c r="A158" s="126" t="s">
        <v>560</v>
      </c>
      <c r="B158" t="s">
        <v>556</v>
      </c>
      <c r="C158">
        <f>Country_Dashboard!F10</f>
        <v>576.09579955505922</v>
      </c>
      <c r="D158">
        <f>Country_Dashboard!G10</f>
        <v>167.2980827386844</v>
      </c>
    </row>
    <row r="159" spans="1:25" x14ac:dyDescent="0.35">
      <c r="A159" s="125"/>
      <c r="B159" t="s">
        <v>557</v>
      </c>
      <c r="C159">
        <f>Country_Dashboard!F11</f>
        <v>646.9998979618357</v>
      </c>
      <c r="D159">
        <f>Country_Dashboard!G11</f>
        <v>187.8886159988302</v>
      </c>
    </row>
  </sheetData>
  <mergeCells count="4">
    <mergeCell ref="Q1:T1"/>
    <mergeCell ref="F1:N1"/>
    <mergeCell ref="A155:A157"/>
    <mergeCell ref="A158:A159"/>
  </mergeCells>
  <dataValidations count="2">
    <dataValidation type="list" allowBlank="1" showInputMessage="1" showErrorMessage="1" sqref="V2" xr:uid="{329BE1E3-E8F8-4312-8B6E-7959BD737300}">
      <formula1>scenario1_list</formula1>
    </dataValidation>
    <dataValidation type="list" allowBlank="1" showInputMessage="1" showErrorMessage="1" sqref="W2" xr:uid="{68C0CB0E-7F40-4A6B-BD88-3F6FB490556C}">
      <formula1>scenario3_list</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Country_Dashboard</vt:lpstr>
      <vt:lpstr>Country_Data</vt:lpstr>
      <vt:lpstr>Scenario_Calculations</vt:lpstr>
      <vt:lpstr>additional_lookup</vt:lpstr>
      <vt:lpstr>alpha_country</vt:lpstr>
      <vt:lpstr>country_ISO</vt:lpstr>
      <vt:lpstr>country_list</vt:lpstr>
      <vt:lpstr>country_list_noHIC</vt:lpstr>
      <vt:lpstr>data_year</vt:lpstr>
      <vt:lpstr>final_results_all</vt:lpstr>
      <vt:lpstr>full_data_breakdown</vt:lpstr>
      <vt:lpstr>lookup_full_data</vt:lpstr>
      <vt:lpstr>scenario1_list</vt:lpstr>
      <vt:lpstr>scenario3_list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 Jarrah</dc:creator>
  <cp:lastModifiedBy>Mohammad Mahdi Frough</cp:lastModifiedBy>
  <dcterms:created xsi:type="dcterms:W3CDTF">2024-02-26T16:47:38Z</dcterms:created>
  <dcterms:modified xsi:type="dcterms:W3CDTF">2024-11-04T18:40:12Z</dcterms:modified>
</cp:coreProperties>
</file>