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2"/>
  <workbookPr/>
  <mc:AlternateContent xmlns:mc="http://schemas.openxmlformats.org/markup-compatibility/2006">
    <mc:Choice Requires="x15">
      <x15ac:absPath xmlns:x15ac="http://schemas.microsoft.com/office/spreadsheetml/2010/11/ac" url="https://unhcr365.sharepoint.com/teams/der-drrmdonorreporting/Shared Documents/Global Report 2024/TEXTS French/"/>
    </mc:Choice>
  </mc:AlternateContent>
  <xr:revisionPtr revIDLastSave="757" documentId="8_{D94253C0-4964-46DF-9312-C8ABD8F631ED}" xr6:coauthVersionLast="47" xr6:coauthVersionMax="47" xr10:uidLastSave="{48838EF2-2442-4FAB-9CFD-E025B704EAAE}"/>
  <bookViews>
    <workbookView xWindow="0" yWindow="760" windowWidth="30240" windowHeight="17500" firstSheet="2" xr2:uid="{21549A3F-C97D-4452-8243-43ED67C10A8C}"/>
  </bookViews>
  <sheets>
    <sheet name="Bud et Dep par IA" sheetId="7" r:id="rId1"/>
    <sheet name="Budget et Dep par OA" sheetId="8" r:id="rId2"/>
    <sheet name="Dep par sources de financement" sheetId="12" r:id="rId3"/>
    <sheet name="All Contributions" sheetId="1" r:id="rId4"/>
    <sheet name="Budget et Dep HQs" sheetId="9" r:id="rId5"/>
    <sheet name="Contributions HQs" sheetId="2" r:id="rId6"/>
    <sheet name="Budget and Exp for GPs" sheetId="10" r:id="rId7"/>
    <sheet name="Contrib GPs" sheetId="3" r:id="rId8"/>
    <sheet name="Operat. Reserve" sheetId="11" r:id="rId9"/>
    <sheet name="In-kind" sheetId="5" r:id="rId10"/>
    <sheet name="Priv Donors +100K" sheetId="6" r:id="rId11"/>
    <sheet name="Contr JPOs" sheetId="4" r:id="rId1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4" i="12" l="1"/>
  <c r="J24" i="12"/>
  <c r="I24" i="12"/>
  <c r="H24" i="12"/>
  <c r="G24" i="12"/>
  <c r="F24" i="12"/>
  <c r="E24" i="12"/>
  <c r="D24" i="12"/>
  <c r="C24" i="12"/>
  <c r="B24" i="12"/>
  <c r="C16" i="12"/>
  <c r="C23" i="12" s="1"/>
  <c r="E122" i="1" l="1"/>
  <c r="D122" i="1"/>
  <c r="B122" i="1"/>
  <c r="C122" i="1"/>
  <c r="D32" i="10"/>
  <c r="I32" i="9"/>
  <c r="H32" i="9"/>
  <c r="F56" i="8"/>
  <c r="F51" i="8"/>
  <c r="F49" i="8"/>
  <c r="F47" i="8"/>
  <c r="F45" i="8"/>
  <c r="F43" i="8"/>
  <c r="E39" i="8"/>
  <c r="F39" i="8" s="1"/>
  <c r="F37" i="8"/>
  <c r="F35" i="8"/>
  <c r="F33" i="8"/>
  <c r="F31" i="8"/>
  <c r="F29" i="8"/>
  <c r="F27" i="8"/>
  <c r="F25" i="8"/>
  <c r="F23" i="8"/>
  <c r="F21" i="8"/>
  <c r="F19" i="8"/>
  <c r="F17" i="8"/>
  <c r="F15" i="8"/>
  <c r="F13" i="8"/>
  <c r="F11" i="8"/>
  <c r="F9" i="8"/>
  <c r="F7" i="8"/>
  <c r="C15" i="11" l="1"/>
  <c r="D15" i="11"/>
  <c r="D18" i="11" s="1"/>
  <c r="F15" i="11"/>
  <c r="F18" i="11" s="1"/>
  <c r="E15" i="11"/>
  <c r="E18" i="11" s="1"/>
  <c r="E20" i="10"/>
  <c r="E30" i="10"/>
  <c r="E17" i="9"/>
  <c r="F53" i="8"/>
  <c r="G50" i="8"/>
  <c r="E40" i="8"/>
  <c r="G8" i="8"/>
  <c r="G44" i="8"/>
  <c r="G14" i="8"/>
  <c r="G20" i="8"/>
  <c r="G26" i="8"/>
  <c r="G32" i="8"/>
  <c r="G38" i="8"/>
  <c r="G46" i="8"/>
  <c r="G52" i="8"/>
  <c r="E63" i="8"/>
  <c r="G59" i="8"/>
  <c r="G10" i="8"/>
  <c r="G16" i="8"/>
  <c r="G22" i="8"/>
  <c r="G28" i="8"/>
  <c r="G34" i="8"/>
  <c r="G61" i="8"/>
  <c r="G48" i="8"/>
  <c r="G12" i="8"/>
  <c r="G18" i="8"/>
  <c r="G24" i="8"/>
  <c r="G30" i="8"/>
  <c r="G36" i="8"/>
  <c r="G25" i="7"/>
  <c r="G31" i="7" s="1"/>
  <c r="G38" i="7" s="1"/>
  <c r="H25" i="7"/>
  <c r="H31" i="7" s="1"/>
  <c r="H38" i="7" s="1"/>
  <c r="H26" i="7"/>
  <c r="H32" i="7" s="1"/>
  <c r="H39" i="7" s="1"/>
  <c r="E25" i="7"/>
  <c r="E31" i="7" s="1"/>
  <c r="F25" i="7"/>
  <c r="F31" i="7" s="1"/>
  <c r="F38" i="7" s="1"/>
  <c r="E26" i="7"/>
  <c r="E32" i="7" s="1"/>
  <c r="F26" i="7"/>
  <c r="F32" i="7" s="1"/>
  <c r="F39" i="7" s="1"/>
  <c r="G26" i="7"/>
  <c r="G32" i="7" s="1"/>
  <c r="G39" i="7" s="1"/>
  <c r="G15" i="11" l="1"/>
  <c r="C18" i="11"/>
  <c r="E32" i="10"/>
  <c r="E31" i="9"/>
  <c r="G40" i="8"/>
  <c r="E57" i="8"/>
  <c r="G54" i="8"/>
  <c r="F54" i="8"/>
  <c r="I31" i="7"/>
  <c r="E38" i="7"/>
  <c r="E39" i="7"/>
  <c r="I32" i="7"/>
  <c r="I25" i="7"/>
  <c r="I26" i="7"/>
  <c r="G18" i="11" l="1"/>
  <c r="E64" i="8"/>
  <c r="G64" i="8" s="1"/>
  <c r="F57" i="8"/>
  <c r="G57" i="8"/>
  <c r="F26" i="8"/>
  <c r="F48" i="8"/>
  <c r="F50" i="8"/>
  <c r="F10" i="8"/>
  <c r="F12" i="8"/>
  <c r="F32" i="8"/>
  <c r="F16" i="8"/>
  <c r="F8" i="8"/>
  <c r="F18" i="8"/>
  <c r="F22" i="8"/>
  <c r="F44" i="8"/>
  <c r="F28" i="8"/>
  <c r="F30" i="8"/>
  <c r="F52" i="8"/>
  <c r="F36" i="8"/>
  <c r="F24" i="8"/>
  <c r="F46" i="8"/>
  <c r="F34" i="8"/>
  <c r="F38" i="8"/>
  <c r="F14" i="8"/>
  <c r="F20" i="8"/>
  <c r="F40" i="8"/>
  <c r="K32" i="7"/>
  <c r="I39" i="7"/>
  <c r="J26" i="7" s="1"/>
  <c r="I38" i="7"/>
  <c r="J25" i="7" s="1"/>
  <c r="K31" i="7"/>
  <c r="K25" i="7"/>
  <c r="K26" i="7"/>
  <c r="G20" i="11" l="1"/>
  <c r="J31" i="7"/>
  <c r="J32" i="7"/>
  <c r="J36" i="7"/>
  <c r="J33" i="7"/>
  <c r="J35" i="7"/>
  <c r="C42" i="5" l="1"/>
  <c r="C92" i="5" s="1"/>
  <c r="C78" i="3" l="1"/>
  <c r="C75" i="3"/>
  <c r="C80" i="3" s="1"/>
  <c r="C71" i="3"/>
  <c r="C54" i="3"/>
  <c r="C50" i="3"/>
  <c r="C41" i="3"/>
  <c r="C24" i="3"/>
  <c r="C6" i="3"/>
  <c r="C36" i="2"/>
  <c r="C38" i="2" s="1"/>
  <c r="C33" i="2"/>
  <c r="C30" i="2"/>
  <c r="C27" i="2"/>
  <c r="C24" i="2"/>
  <c r="C20" i="2"/>
  <c r="C13" i="2"/>
  <c r="C10" i="2"/>
  <c r="C6" i="2"/>
</calcChain>
</file>

<file path=xl/sharedStrings.xml><?xml version="1.0" encoding="utf-8"?>
<sst xmlns="http://schemas.openxmlformats.org/spreadsheetml/2006/main" count="894" uniqueCount="612">
  <si>
    <r>
      <t xml:space="preserve">  TABLEAU 1 | </t>
    </r>
    <r>
      <rPr>
        <b/>
        <sz val="12"/>
        <color rgb="FF0072BC"/>
        <rFont val="Proxima Nova"/>
      </rPr>
      <t>BUDGET ET DÉPENSES 2024</t>
    </r>
    <r>
      <rPr>
        <sz val="12"/>
        <color rgb="FF0072BC"/>
        <rFont val="Proxima Nova"/>
      </rPr>
      <t xml:space="preserve"> | USD</t>
    </r>
  </si>
  <si>
    <t>1. Protéger</t>
  </si>
  <si>
    <t>2. Répondre</t>
  </si>
  <si>
    <t>3. Responsabiliser</t>
  </si>
  <si>
    <t>4. Résoudre</t>
  </si>
  <si>
    <t xml:space="preserve">RÉGION  </t>
  </si>
  <si>
    <t>Créer un environnement de protection favorable</t>
  </si>
  <si>
    <t>Réaliser les droits fondamentaux dans des milieux sûrs</t>
  </si>
  <si>
    <t>Responsabiliser les communautés et atteindre l'égalité des genres</t>
  </si>
  <si>
    <t>Trouver des solutions</t>
  </si>
  <si>
    <t>TOTAL</t>
  </si>
  <si>
    <t>% du grand total</t>
  </si>
  <si>
    <t>% des activités programmées</t>
  </si>
  <si>
    <t>AFRIQUE DE L'EST, CORNE DE L'AFRIQUE ET GRANDS LACS</t>
  </si>
  <si>
    <t>Budget</t>
  </si>
  <si>
    <t xml:space="preserve"> </t>
  </si>
  <si>
    <t>Dépenses</t>
  </si>
  <si>
    <t>AFRIQUE AUSTRALE</t>
  </si>
  <si>
    <t>AFRIQUE DE L'OUEST ET DU CENTRE</t>
  </si>
  <si>
    <t>AMÉRIQUES</t>
  </si>
  <si>
    <t>ASIE ET PACIFIQUE</t>
  </si>
  <si>
    <t>EUROPE</t>
  </si>
  <si>
    <t xml:space="preserve">MOYEN-ORIENT ET AFRIQUE DU NORD </t>
  </si>
  <si>
    <t>Soutien technique et opérationnel aux pays</t>
  </si>
  <si>
    <t>SOUS-TOTAL DES PROGRAMMES NATIONAUX ET RÉGIONAUX</t>
  </si>
  <si>
    <t>Programmes globaux</t>
  </si>
  <si>
    <t>Siège</t>
  </si>
  <si>
    <t>SOUS-TOTAL DES ACTIVITÉS PROGRAMMÉES</t>
  </si>
  <si>
    <t>Réserve opérationnelle</t>
  </si>
  <si>
    <t>Jeunes experts associés</t>
  </si>
  <si>
    <t>TABLEAU 2 | BUDGET ET DÉPENSES 2024 PAR DOMAINE DE RÉALISATION ET D'APPUI  | USD</t>
  </si>
  <si>
    <t>DOMAINES DE RÉALISATION ET D'APPUI</t>
  </si>
  <si>
    <t>MONTANT</t>
  </si>
  <si>
    <t>% des dépenses par rapport au budget</t>
  </si>
  <si>
    <t>DOMAINES DE RÉALISATION</t>
  </si>
  <si>
    <t>Accès au territoire, enregistrement et documentation (OA1)</t>
  </si>
  <si>
    <t>Détermination du statut de réfugié (OA2)</t>
  </si>
  <si>
    <t>Droit et politique de protection (OA3)</t>
  </si>
  <si>
    <t>Violences de genre (OA4)</t>
  </si>
  <si>
    <t>Protection de l'enfance (OA5)</t>
  </si>
  <si>
    <t>Sécurité et accès à la justice (OA6)</t>
  </si>
  <si>
    <t>Engagement communautaire et émancipation des femmes (OA7)</t>
  </si>
  <si>
    <t>Bien-être et besoins essentiels (OA8)</t>
  </si>
  <si>
    <t>Logements et sites d'installation durables (OA9)</t>
  </si>
  <si>
    <t>Santé (OA10)</t>
  </si>
  <si>
    <t>Éducation (OA11)</t>
  </si>
  <si>
    <t>Eau potable, assainissement et hygiène (OA12)</t>
  </si>
  <si>
    <t>Autosuffisance, inclusion économique et moyens de subsistance (OA13)</t>
  </si>
  <si>
    <t>Rapatriement volontaire et réintégration durable (OA14)</t>
  </si>
  <si>
    <t xml:space="preserve">Réinstallation et voies complémentaires d'admission (OA15) </t>
  </si>
  <si>
    <t>Intégration locale et autres solutions locales (OA16)</t>
  </si>
  <si>
    <t>SOUS-TOTAL DOMAINES DE RÉALISATION</t>
  </si>
  <si>
    <t>DOMAINES D'APPUI (EA)</t>
  </si>
  <si>
    <t>Systèmes et processus (EA17)</t>
  </si>
  <si>
    <t>Appui opérationnel et chaîne d'approvisionnement (EA18)</t>
  </si>
  <si>
    <t>Ressources humaines et culture (EA19)</t>
  </si>
  <si>
    <t>Engagement externe et mobilisation de ressources (EA20)</t>
  </si>
  <si>
    <t>Direction et gouvernance (EA21)</t>
  </si>
  <si>
    <t>SOUS-TOTAL DOMAINES D'APPUI</t>
  </si>
  <si>
    <t>SOUS-TOTAL ACTIVITÉS PROGRAMMÉES</t>
  </si>
  <si>
    <t xml:space="preserve">Réserve opérationnelle (OR) </t>
  </si>
  <si>
    <r>
      <rPr>
        <sz val="12"/>
        <color theme="3"/>
        <rFont val="Arial"/>
        <family val="2"/>
      </rPr>
      <t>TABLEAU 3</t>
    </r>
    <r>
      <rPr>
        <b/>
        <sz val="12"/>
        <color theme="3"/>
        <rFont val="Arial"/>
        <family val="2"/>
      </rPr>
      <t xml:space="preserve"> | DÉPENSES PAR SOURCE DE FINANCEMENT  EN 2024 | </t>
    </r>
    <r>
      <rPr>
        <sz val="12"/>
        <color theme="3"/>
        <rFont val="Arial"/>
        <family val="2"/>
      </rPr>
      <t>Milliers - USD</t>
    </r>
    <r>
      <rPr>
        <b/>
        <sz val="12"/>
        <color theme="3"/>
        <rFont val="Arial"/>
        <family val="2"/>
      </rPr>
      <t xml:space="preserve"> </t>
    </r>
  </si>
  <si>
    <t>SOURCES DE FINANCEMENT</t>
  </si>
  <si>
    <t>Report des années antérieures</t>
  </si>
  <si>
    <t>Contributions volontaires financières</t>
  </si>
  <si>
    <t>Contributions volontaires en nature</t>
  </si>
  <si>
    <t xml:space="preserve">Coûts d'appui indirects </t>
  </si>
  <si>
    <t>Budget ordinaire des Nations Unies</t>
  </si>
  <si>
    <r>
      <t>Autres revenus</t>
    </r>
    <r>
      <rPr>
        <vertAlign val="superscript"/>
        <sz val="10"/>
        <color theme="1"/>
        <rFont val="Arial"/>
        <family val="2"/>
      </rPr>
      <t>2</t>
    </r>
  </si>
  <si>
    <t>Affecté</t>
  </si>
  <si>
    <t>Sans affectation</t>
  </si>
  <si>
    <t>Affectées</t>
  </si>
  <si>
    <r>
      <t>Légèrement affectées</t>
    </r>
    <r>
      <rPr>
        <vertAlign val="superscript"/>
        <sz val="10"/>
        <color theme="1"/>
        <rFont val="Arial"/>
        <family val="2"/>
      </rPr>
      <t>1</t>
    </r>
  </si>
  <si>
    <t>OPÉRATIONS SUR LE TERRAIN</t>
  </si>
  <si>
    <t>Afrique de l'Est, Corne de l'Afrique et  Grands Lacs</t>
  </si>
  <si>
    <t>Afrique australe</t>
  </si>
  <si>
    <t>Afrique de l'Ouest et du Centre</t>
  </si>
  <si>
    <t>Amériques</t>
  </si>
  <si>
    <t>Asie et Pacifique</t>
  </si>
  <si>
    <t>Europe</t>
  </si>
  <si>
    <t>Moyen-Orient et Afrique du Nord</t>
  </si>
  <si>
    <t>Sièges</t>
  </si>
  <si>
    <t>Fonds pour les Jeunes experts associés</t>
  </si>
  <si>
    <t>% du total des dépenses</t>
  </si>
  <si>
    <r>
      <t>1</t>
    </r>
    <r>
      <rPr>
        <sz val="9"/>
        <color theme="1"/>
        <rFont val="Proxima nova"/>
      </rPr>
      <t xml:space="preserve"> Inclut les contributions affectées au niveau régional, sous-régional ou à une situation ou à un thème spécifique.</t>
    </r>
  </si>
  <si>
    <r>
      <t>2</t>
    </r>
    <r>
      <rPr>
        <sz val="9"/>
        <color theme="1"/>
        <rFont val="Proxima nova"/>
      </rPr>
      <t xml:space="preserve"> Inclut des revenus divers liés à des ajustements antérieurs, à des annulations ou à d'autres transferts internes.</t>
    </r>
  </si>
  <si>
    <r>
      <t xml:space="preserve">TABLEAU 4 | </t>
    </r>
    <r>
      <rPr>
        <b/>
        <sz val="12"/>
        <color theme="3"/>
        <rFont val="Proxima Nova"/>
      </rPr>
      <t>TOTAL DES CONTRIBUTIONS</t>
    </r>
    <r>
      <rPr>
        <sz val="12"/>
        <color theme="3"/>
        <rFont val="Proxima Nova"/>
      </rPr>
      <t xml:space="preserve"> | 2024</t>
    </r>
  </si>
  <si>
    <t>DONATEURS</t>
  </si>
  <si>
    <t>GOUVERNEMENTS</t>
  </si>
  <si>
    <t>DONATEURS PRIVÉS</t>
  </si>
  <si>
    <t>ORGANISMES INTER-GOUVERNEMENTAUX</t>
  </si>
  <si>
    <t>FONDS DES NATIONS UNIES</t>
  </si>
  <si>
    <t xml:space="preserve">États-Unis d'Amérique </t>
  </si>
  <si>
    <t>Allemagne</t>
  </si>
  <si>
    <t>Union européenne</t>
  </si>
  <si>
    <t>Suède</t>
  </si>
  <si>
    <t>Japon</t>
  </si>
  <si>
    <t>Royaume-Uni de Grande-Bretagne et d'Irlande du Nord</t>
  </si>
  <si>
    <t>France</t>
  </si>
  <si>
    <r>
      <t>Espagne</t>
    </r>
    <r>
      <rPr>
        <vertAlign val="superscript"/>
        <sz val="10"/>
        <color theme="1"/>
        <rFont val="Proxima nova"/>
      </rPr>
      <t>1</t>
    </r>
  </si>
  <si>
    <t>Danemark</t>
  </si>
  <si>
    <t>Norvège</t>
  </si>
  <si>
    <t>Royaume des Pays-Bas</t>
  </si>
  <si>
    <t>République de Corée</t>
  </si>
  <si>
    <t>Canada</t>
  </si>
  <si>
    <t>Italie</t>
  </si>
  <si>
    <r>
      <t>Suisse</t>
    </r>
    <r>
      <rPr>
        <vertAlign val="superscript"/>
        <sz val="10"/>
        <color theme="1"/>
        <rFont val="Proxima nova"/>
      </rPr>
      <t>2</t>
    </r>
  </si>
  <si>
    <r>
      <t>Fonds central pour les interventions d'urgence</t>
    </r>
    <r>
      <rPr>
        <vertAlign val="superscript"/>
        <sz val="10"/>
        <color theme="1"/>
        <rFont val="Proxima nova"/>
      </rPr>
      <t>3</t>
    </r>
  </si>
  <si>
    <t>Australie</t>
  </si>
  <si>
    <t>Finlande</t>
  </si>
  <si>
    <t>Émirats arabes unis</t>
  </si>
  <si>
    <t>Irlande</t>
  </si>
  <si>
    <t>Chine</t>
  </si>
  <si>
    <t>Belgique</t>
  </si>
  <si>
    <t>Autriche</t>
  </si>
  <si>
    <t>Qatar</t>
  </si>
  <si>
    <t>Arabie saoudite</t>
  </si>
  <si>
    <t>Luxembourg</t>
  </si>
  <si>
    <r>
      <t>Fonds de financement commun par pays</t>
    </r>
    <r>
      <rPr>
        <vertAlign val="superscript"/>
        <sz val="10"/>
        <color theme="1"/>
        <rFont val="Proxima nova"/>
      </rPr>
      <t>3</t>
    </r>
  </si>
  <si>
    <t>Éducation sans délai</t>
  </si>
  <si>
    <t>Fonds spécial d'affectation pour l'Afghanistan</t>
  </si>
  <si>
    <t>Nouvelle-Zélande</t>
  </si>
  <si>
    <r>
      <t>Dons en ligne sur le site www.unhcr.org</t>
    </r>
    <r>
      <rPr>
        <vertAlign val="superscript"/>
        <sz val="10"/>
        <color theme="1"/>
        <rFont val="Proxima nova"/>
      </rPr>
      <t>4</t>
    </r>
  </si>
  <si>
    <t>Hongrie</t>
  </si>
  <si>
    <t>Koweït</t>
  </si>
  <si>
    <t>Brésil</t>
  </si>
  <si>
    <t>Thaïlande</t>
  </si>
  <si>
    <t>Islande</t>
  </si>
  <si>
    <t>Malaisie</t>
  </si>
  <si>
    <t>Grèce</t>
  </si>
  <si>
    <t>Tchéquie</t>
  </si>
  <si>
    <t>Pologne</t>
  </si>
  <si>
    <r>
      <t>Fonds des Nations Unies pour la consolidation de la paix</t>
    </r>
    <r>
      <rPr>
        <vertAlign val="superscript"/>
        <sz val="10"/>
        <color theme="1"/>
        <rFont val="Proxima nova"/>
      </rPr>
      <t>3</t>
    </r>
  </si>
  <si>
    <r>
      <t>Initiative Spotlight pour éliminer la violence à l'égard des femmes et des filles</t>
    </r>
    <r>
      <rPr>
        <vertAlign val="superscript"/>
        <sz val="10"/>
        <color theme="1"/>
        <rFont val="Proxima nova"/>
      </rPr>
      <t>3</t>
    </r>
  </si>
  <si>
    <t>Philippines</t>
  </si>
  <si>
    <r>
      <t>Ne laisser personne de côté - Fonds pour les solutions à apporter aux déplacements internes</t>
    </r>
    <r>
      <rPr>
        <vertAlign val="superscript"/>
        <sz val="10"/>
        <color theme="1"/>
        <rFont val="Proxima nova"/>
      </rPr>
      <t>3</t>
    </r>
  </si>
  <si>
    <r>
      <t>Fonds communautaire de reconstruction de l'Ukraine</t>
    </r>
    <r>
      <rPr>
        <vertAlign val="superscript"/>
        <sz val="10"/>
        <color theme="1"/>
        <rFont val="Proxima nova"/>
      </rPr>
      <t>3</t>
    </r>
  </si>
  <si>
    <t>ONUSIDA</t>
  </si>
  <si>
    <t>Fonds africain de développement</t>
  </si>
  <si>
    <t>Fédération de Russie</t>
  </si>
  <si>
    <r>
      <t>Portugal</t>
    </r>
    <r>
      <rPr>
        <vertAlign val="superscript"/>
        <sz val="10"/>
        <color theme="1"/>
        <rFont val="Proxima nova"/>
      </rPr>
      <t>5</t>
    </r>
  </si>
  <si>
    <t>PNUD</t>
  </si>
  <si>
    <t>Plateforme de financement pour le Soudan</t>
  </si>
  <si>
    <t>Mexique</t>
  </si>
  <si>
    <t>Monaco</t>
  </si>
  <si>
    <t>Indonésie</t>
  </si>
  <si>
    <t>Jersey</t>
  </si>
  <si>
    <t>Union africaine</t>
  </si>
  <si>
    <t>Singapour</t>
  </si>
  <si>
    <t>Mission de l’Organisation des Nations Unies pour la stabilisation en République démocratique du Congo</t>
  </si>
  <si>
    <t>Fonds d'affectation spéciale des Nations Unies pour la sécurité humaine</t>
  </si>
  <si>
    <t>Programmes conjoints des Nations Unies</t>
  </si>
  <si>
    <t>Autorité intergouvernementale pour le développement</t>
  </si>
  <si>
    <t>UNICEF</t>
  </si>
  <si>
    <t>Liechtenstein</t>
  </si>
  <si>
    <t>OIM</t>
  </si>
  <si>
    <t>Banque arabe pour le développement économique en Afrique</t>
  </si>
  <si>
    <t>Kenya</t>
  </si>
  <si>
    <r>
      <t>Fonds des Nations Unies pour l'accélération de la réalisation des ODD en Tanzanie</t>
    </r>
    <r>
      <rPr>
        <vertAlign val="superscript"/>
        <sz val="10"/>
        <color theme="1"/>
        <rFont val="Proxima nova"/>
      </rPr>
      <t>3</t>
    </r>
  </si>
  <si>
    <r>
      <t>Fonds d'affectation spéciale pluripartenaire des Nations Unies pour la prévention des violences sexuelles lors des conflits</t>
    </r>
    <r>
      <rPr>
        <vertAlign val="superscript"/>
        <sz val="10"/>
        <color theme="1"/>
        <rFont val="Proxima nova"/>
      </rPr>
      <t>3</t>
    </r>
  </si>
  <si>
    <r>
      <t>Fonds d'affectation spéciale multilatéral pour la réconciliation, la stabilisation et la résilience au Soudan du Sud</t>
    </r>
    <r>
      <rPr>
        <vertAlign val="superscript"/>
        <sz val="10"/>
        <color theme="1"/>
        <rFont val="Proxima nova"/>
      </rPr>
      <t>3</t>
    </r>
  </si>
  <si>
    <t>Chili</t>
  </si>
  <si>
    <t>Argentine</t>
  </si>
  <si>
    <t>Maroc</t>
  </si>
  <si>
    <t>Afrique du Sud</t>
  </si>
  <si>
    <t>Jordanie</t>
  </si>
  <si>
    <t>Île de Man</t>
  </si>
  <si>
    <t>Türkiye</t>
  </si>
  <si>
    <t>Malte</t>
  </si>
  <si>
    <r>
      <t>Fonds d'affectation spéciale pluripartenaire des Nations Unies pour la réalisation des ODD au Kenya</t>
    </r>
    <r>
      <rPr>
        <vertAlign val="superscript"/>
        <sz val="10"/>
        <color theme="1"/>
        <rFont val="Proxima nova"/>
      </rPr>
      <t>3</t>
    </r>
  </si>
  <si>
    <t>Bulgarie</t>
  </si>
  <si>
    <t>Égypte</t>
  </si>
  <si>
    <t>Chypre</t>
  </si>
  <si>
    <t>Ghana</t>
  </si>
  <si>
    <t>Estonie</t>
  </si>
  <si>
    <t>Angola</t>
  </si>
  <si>
    <t>Guernesey</t>
  </si>
  <si>
    <t>Nigéria</t>
  </si>
  <si>
    <t>Banque islamique de développement</t>
  </si>
  <si>
    <t xml:space="preserve">République-Unie de Tanzanie </t>
  </si>
  <si>
    <t>Fonds des Nations Unies pour la population</t>
  </si>
  <si>
    <t>Lettonie</t>
  </si>
  <si>
    <t>Arménie</t>
  </si>
  <si>
    <r>
      <t>Fonds commun des Nations Unies pour les ODD</t>
    </r>
    <r>
      <rPr>
        <vertAlign val="superscript"/>
        <sz val="10"/>
        <color theme="1"/>
        <rFont val="Proxima nova"/>
      </rPr>
      <t>3</t>
    </r>
  </si>
  <si>
    <t>Serbie</t>
  </si>
  <si>
    <t>Roumanie</t>
  </si>
  <si>
    <t>Algérie</t>
  </si>
  <si>
    <t>OCHA</t>
  </si>
  <si>
    <t>Bahreïn</t>
  </si>
  <si>
    <t>Banque africaine de développement</t>
  </si>
  <si>
    <t>Fonds arabe de développement économique et social</t>
  </si>
  <si>
    <t>Guyana</t>
  </si>
  <si>
    <t>PAM</t>
  </si>
  <si>
    <t>Kazakhstan</t>
  </si>
  <si>
    <t>Pérou</t>
  </si>
  <si>
    <t>Bureau des Nations Unies pour la réduction des risques de catastrophe</t>
  </si>
  <si>
    <t>Azerbaïdjan</t>
  </si>
  <si>
    <t>ONU-Habitat</t>
  </si>
  <si>
    <t>Kirghizistan</t>
  </si>
  <si>
    <t>Uruguay</t>
  </si>
  <si>
    <t>Oman</t>
  </si>
  <si>
    <t>Monténégro</t>
  </si>
  <si>
    <t>Costa Rica</t>
  </si>
  <si>
    <t>OMS</t>
  </si>
  <si>
    <t>Slovaquie</t>
  </si>
  <si>
    <t>Équateur</t>
  </si>
  <si>
    <r>
      <t>TOTAL</t>
    </r>
    <r>
      <rPr>
        <b/>
        <vertAlign val="superscript"/>
        <sz val="10"/>
        <color theme="0"/>
        <rFont val="Proxima Nova"/>
      </rPr>
      <t>6</t>
    </r>
  </si>
  <si>
    <r>
      <rPr>
        <vertAlign val="superscript"/>
        <sz val="10"/>
        <color theme="1"/>
        <rFont val="Proxima nova"/>
      </rPr>
      <t>1)</t>
    </r>
    <r>
      <rPr>
        <sz val="10"/>
        <color theme="1"/>
        <rFont val="Proxima Nova"/>
      </rPr>
      <t xml:space="preserve"> Le total de l'Espagne inclut 7 799 795 dollars de contributions d'autres sources publiques transférées à travers España con ACNUR.</t>
    </r>
  </si>
  <si>
    <r>
      <rPr>
        <vertAlign val="superscript"/>
        <sz val="10"/>
        <color theme="1"/>
        <rFont val="Proxima nova"/>
      </rPr>
      <t xml:space="preserve">2) </t>
    </r>
    <r>
      <rPr>
        <sz val="10"/>
        <color theme="1"/>
        <rFont val="Proxima Nova"/>
      </rPr>
      <t>Le total de la Suisse inclut 554 939 dollars de contributions d'autres sources publiques transférées à travers Switzerland for UNHCR.</t>
    </r>
  </si>
  <si>
    <r>
      <rPr>
        <vertAlign val="superscript"/>
        <sz val="10"/>
        <color theme="1"/>
        <rFont val="Proxima nova"/>
      </rPr>
      <t>3)</t>
    </r>
    <r>
      <rPr>
        <sz val="10"/>
        <color theme="1"/>
        <rFont val="Proxima Nova"/>
      </rPr>
      <t xml:space="preserve"> Ces fonds sont des mécanismes de financement multilatéral.</t>
    </r>
  </si>
  <si>
    <r>
      <rPr>
        <vertAlign val="superscript"/>
        <sz val="10"/>
        <color theme="1"/>
        <rFont val="Proxima nova"/>
      </rPr>
      <t>4)</t>
    </r>
    <r>
      <rPr>
        <sz val="10"/>
        <color theme="1"/>
        <rFont val="Proxima Nova"/>
      </rPr>
      <t xml:space="preserve"> Le total des "Dons en ligne sur le site www.unhcr.org" inclut des dons provenant de donateurs privés du monde entier transférés par des bureaux régionaux.</t>
    </r>
  </si>
  <si>
    <r>
      <rPr>
        <vertAlign val="superscript"/>
        <sz val="10"/>
        <color theme="1"/>
        <rFont val="Proxima nova"/>
      </rPr>
      <t>5)</t>
    </r>
    <r>
      <rPr>
        <sz val="10"/>
        <color theme="1"/>
        <rFont val="Proxima Nova"/>
      </rPr>
      <t xml:space="preserve"> Le total du Portugal inclut 104 167 dollars de contributions d'autres sources publiques transférées à travers Portugal com ACNUR.</t>
    </r>
  </si>
  <si>
    <r>
      <rPr>
        <vertAlign val="superscript"/>
        <sz val="10"/>
        <color theme="1"/>
        <rFont val="Proxima nova"/>
      </rPr>
      <t xml:space="preserve">6) </t>
    </r>
    <r>
      <rPr>
        <sz val="10"/>
        <color theme="1"/>
        <rFont val="Proxima Nova"/>
      </rPr>
      <t>Ne comprend pas un total de 258 274 983 dollars reçus les années précédentes pour des activités dont la mise en oeuvre était prévue pour 2024 et inclut  404 872 760 dollars reçus en 2024 pour des activités dont la mise en oeuvre est prévue pour 2025 et au-delà.</t>
    </r>
  </si>
  <si>
    <r>
      <t>TABLEAU 5</t>
    </r>
    <r>
      <rPr>
        <b/>
        <sz val="12"/>
        <color rgb="FF0072BC"/>
        <rFont val="Proxima Nova"/>
      </rPr>
      <t xml:space="preserve"> | BUDGET ET DÉPENSES 2024 POUR LE SIÈGE | USD</t>
    </r>
  </si>
  <si>
    <t>DIVISIONS/DÉPARTEMENTS</t>
  </si>
  <si>
    <r>
      <t>BUDGET</t>
    </r>
    <r>
      <rPr>
        <b/>
        <vertAlign val="superscript"/>
        <sz val="11"/>
        <rFont val="Proxima Nova"/>
      </rPr>
      <t>1</t>
    </r>
  </si>
  <si>
    <r>
      <t>DÉPENSES</t>
    </r>
    <r>
      <rPr>
        <b/>
        <vertAlign val="superscript"/>
        <sz val="11"/>
        <rFont val="Proxima Nova"/>
      </rPr>
      <t>1</t>
    </r>
  </si>
  <si>
    <t>DIRECTION ET GESTION EXÉCUTIVE</t>
  </si>
  <si>
    <t>Bureau exécutif</t>
  </si>
  <si>
    <t>Bureau de liaison à New York</t>
  </si>
  <si>
    <t>Bureau de l'Inspecteur général</t>
  </si>
  <si>
    <t>Service des affaires juridiques</t>
  </si>
  <si>
    <t>Bureau du Médiateur</t>
  </si>
  <si>
    <t>Bureau de la déontologie</t>
  </si>
  <si>
    <t>Gestion des risques au sein de l'organisation</t>
  </si>
  <si>
    <t>Service des évaluations</t>
  </si>
  <si>
    <t xml:space="preserve">Service de la transformation et du changement </t>
  </si>
  <si>
    <t>Service de la gouvernance</t>
  </si>
  <si>
    <t>SOUS-TOTAL</t>
  </si>
  <si>
    <t>Division des Relations Extérieures</t>
  </si>
  <si>
    <t>Division de la Protection Internationale</t>
  </si>
  <si>
    <t>Division de la Résilience et des Solutions</t>
  </si>
  <si>
    <t>Division de la Planification Stratégique et des Résultats</t>
  </si>
  <si>
    <t>Division des Urgences, de la Sécurité et de l'Approvisionnement</t>
  </si>
  <si>
    <t>Division des Systèmes d'Information et des Télécommunications</t>
  </si>
  <si>
    <t>Division des Ressources Humaines</t>
  </si>
  <si>
    <t>Division de la Gestion Administrative et Financière</t>
  </si>
  <si>
    <t>Centre des Services Mondiaux (Budapest)</t>
  </si>
  <si>
    <t>Centre des Services Mondiaux (Copenhague)</t>
  </si>
  <si>
    <t>Conseil du personnel</t>
  </si>
  <si>
    <r>
      <t xml:space="preserve">1 </t>
    </r>
    <r>
      <rPr>
        <sz val="10"/>
        <rFont val="Proxima Nova"/>
      </rPr>
      <t>Inclut les allocations du Budget ordinaire des Nations Unies suivantes :  44 633 900 dollars (Budget) et  44 664 491 dollars (Dépenses).</t>
    </r>
  </si>
  <si>
    <r>
      <rPr>
        <b/>
        <sz val="12"/>
        <color rgb="FF0072BC"/>
        <rFont val="Proxima Nova"/>
      </rPr>
      <t>TABLEAU 6</t>
    </r>
    <r>
      <rPr>
        <b/>
        <sz val="14"/>
        <color rgb="FF0072BC"/>
        <rFont val="Proxima nova"/>
      </rPr>
      <t xml:space="preserve"> | CONTRIBUTIONS VOLONTAIRES POUR LE SIÈGE | USD</t>
    </r>
  </si>
  <si>
    <t>SIÈGE</t>
  </si>
  <si>
    <t>CENTRES DES SERVICES MONDIAUX</t>
  </si>
  <si>
    <t>DIVISION DE LA GESTION ADMINISTRATIVE ET FINANCIÈRE</t>
  </si>
  <si>
    <t>Suisse</t>
  </si>
  <si>
    <t>DIVISION DES RELATIONS EXTÉRIEURES</t>
  </si>
  <si>
    <t xml:space="preserve">Suède </t>
  </si>
  <si>
    <t xml:space="preserve">Union européenne </t>
  </si>
  <si>
    <t>DIVISON DES RESSOURCES HUMAINES</t>
  </si>
  <si>
    <t xml:space="preserve">Allemagne </t>
  </si>
  <si>
    <t>DIVISION DE LA PLANIFICATION STRATÉGIQUE ET DES RÉSULTATS</t>
  </si>
  <si>
    <t>SERVICE DES AFFAIRES JURIDIQUES</t>
  </si>
  <si>
    <t>UK for UNHCR</t>
  </si>
  <si>
    <t>DIVISION DE LA RÉSILIENCE ET DES SOLUTIONS</t>
  </si>
  <si>
    <r>
      <t xml:space="preserve">BUREAU DE LIAISON </t>
    </r>
    <r>
      <rPr>
        <b/>
        <sz val="10"/>
        <color theme="1"/>
        <rFont val="Arial"/>
        <family val="2"/>
      </rPr>
      <t>À</t>
    </r>
    <r>
      <rPr>
        <b/>
        <sz val="10"/>
        <color theme="1"/>
        <rFont val="Proxima Nova"/>
      </rPr>
      <t xml:space="preserve"> NEW YORK</t>
    </r>
  </si>
  <si>
    <t>Donateurs privés au Royaume des Pays-Bas</t>
  </si>
  <si>
    <t>TOTAL*</t>
  </si>
  <si>
    <t>*Notes:</t>
  </si>
  <si>
    <t>1) Les contributions incluent 6,5% de coûts indirects d'appui aux programmes.</t>
  </si>
  <si>
    <r>
      <t xml:space="preserve">TABLEAU 7 | BUDGET ET DÉPENSES 2024 POUR LES PROGRAMMES GLOBAUX </t>
    </r>
    <r>
      <rPr>
        <sz val="12"/>
        <color rgb="FF0072BC"/>
        <rFont val="Proxima Nova"/>
      </rPr>
      <t>| USD</t>
    </r>
  </si>
  <si>
    <t>ACTIVITÉS</t>
  </si>
  <si>
    <t>BUDGET</t>
  </si>
  <si>
    <t>DÉPENSES</t>
  </si>
  <si>
    <t>ACTIVITÉS OPÉRATIONNELLES</t>
  </si>
  <si>
    <t>Projets liés à l'éducation</t>
  </si>
  <si>
    <t>Projets liés à l'environnement</t>
  </si>
  <si>
    <t>Projets liés à la santé</t>
  </si>
  <si>
    <t>Projets liés à l'informatique et aux technologies de l'information</t>
  </si>
  <si>
    <t>Projets d'innovation</t>
  </si>
  <si>
    <t>Partenariats avec le secteur privé</t>
  </si>
  <si>
    <t>Projets liés à la protection</t>
  </si>
  <si>
    <t>Projets liés à l'information et aux médias</t>
  </si>
  <si>
    <t>Enregistrement, gestion des données et des informations</t>
  </si>
  <si>
    <t>Recherche, évaluation et documentation</t>
  </si>
  <si>
    <t>Réinstallation et voies complémentaires d'admission</t>
  </si>
  <si>
    <t>Projets liés à la formation</t>
  </si>
  <si>
    <t>SOUS-TOTAL ACTIVITÉS OPÉRATIONNELLES</t>
  </si>
  <si>
    <t>ACTIVITÉS D'APPUI AUX PROGRAMMES</t>
  </si>
  <si>
    <t>Direction et Gestion Exécutive</t>
  </si>
  <si>
    <t>SOUS-TOTAL ACTIVITÉS D'APPUI AUX PROGRAMMES</t>
  </si>
  <si>
    <r>
      <rPr>
        <sz val="12"/>
        <color theme="3"/>
        <rFont val="Proxima Nova"/>
      </rPr>
      <t xml:space="preserve">TABLEAU 8 | </t>
    </r>
    <r>
      <rPr>
        <b/>
        <sz val="12"/>
        <color theme="3"/>
        <rFont val="Proxima Nova"/>
      </rPr>
      <t>CONTRIBUTIONS VOLONTAIRES POUR LES PROGRAMMES GLOBAUX</t>
    </r>
    <r>
      <rPr>
        <sz val="12"/>
        <color theme="3"/>
        <rFont val="Proxima Nova"/>
      </rPr>
      <t xml:space="preserve">  | USD</t>
    </r>
  </si>
  <si>
    <t>OPÉRATIONS MONDIALES</t>
  </si>
  <si>
    <t>Donateurs privés en Norvège</t>
  </si>
  <si>
    <t>Donateurs privés au Danemark</t>
  </si>
  <si>
    <t>DIVISION DE LA PROTECTION  INTERNATIONALE</t>
  </si>
  <si>
    <t xml:space="preserve">Donateurs privés aux États-Unis d'Amérique  </t>
  </si>
  <si>
    <t xml:space="preserve">Australia for UNHCR (Partenaire national en Australie) </t>
  </si>
  <si>
    <t>UK for UNHCR (Partenaire national au Royaume-Uni)</t>
  </si>
  <si>
    <t>Donateurs privés au Royaume-Uni de Grande-Bretagne et d'Irlande du Nord</t>
  </si>
  <si>
    <t>SERVICE DE L'INNOVATION</t>
  </si>
  <si>
    <t>Donateurs privés au Canada</t>
  </si>
  <si>
    <t xml:space="preserve">États-Unis d'Amérique  </t>
  </si>
  <si>
    <t>USA for UNHCR</t>
  </si>
  <si>
    <t>Switzerland for UNHCR</t>
  </si>
  <si>
    <t>CENTRE DES SERVICES MONDIAUX COPENHAGUE</t>
  </si>
  <si>
    <t>USA for UNHCR (Partenaire national aux États-Unis d'Amérique)</t>
  </si>
  <si>
    <t xml:space="preserve">Donateurs privés aux États-Unis d'Amérique </t>
  </si>
  <si>
    <t>Donateurs privés au Japon</t>
  </si>
  <si>
    <t>Donateurs privés à Singapour</t>
  </si>
  <si>
    <t>Donateurs privés en Chine</t>
  </si>
  <si>
    <t>Donateurs privés en Italie</t>
  </si>
  <si>
    <t>1 Contributions include 6.5% indirect support costs.</t>
  </si>
  <si>
    <r>
      <rPr>
        <b/>
        <sz val="12"/>
        <color theme="3"/>
        <rFont val="Arial"/>
        <family val="2"/>
      </rPr>
      <t>TABLEAU 13 | TRANSFERTS DE LA RÉSERVE OPÉRATIONELLE</t>
    </r>
    <r>
      <rPr>
        <sz val="12"/>
        <color theme="3"/>
        <rFont val="Arial"/>
        <family val="2"/>
      </rPr>
      <t xml:space="preserve"> | 2024</t>
    </r>
  </si>
  <si>
    <t>Montant USD</t>
  </si>
  <si>
    <t>1.  RÉSERVE OPÉRATIONELLE APPROUVÉE PAR LE COMITÉ EXÉCUTIF EN OCTOBRE 2024.</t>
  </si>
  <si>
    <t>2. TRANSFERTS DE LA RÉSERVE OPÉRATIONELLE</t>
  </si>
  <si>
    <t xml:space="preserve">TOTAL </t>
  </si>
  <si>
    <t xml:space="preserve">Moyen Orient et Afrique du Nord </t>
  </si>
  <si>
    <t>Liban</t>
  </si>
  <si>
    <t>Réponse d'urgence liée à la situation au Liban</t>
  </si>
  <si>
    <t>République arabe syrienne</t>
  </si>
  <si>
    <t>2. TOTAL TRANSFERTS</t>
  </si>
  <si>
    <t>3. SOLDE APRES TRANSFERTS</t>
  </si>
  <si>
    <r>
      <rPr>
        <sz val="10"/>
        <color rgb="FF0072BC"/>
        <rFont val="Proxima Nova"/>
      </rPr>
      <t>TABLEAU 14</t>
    </r>
    <r>
      <rPr>
        <b/>
        <sz val="14"/>
        <color rgb="FF0072BC"/>
        <rFont val="Proxima nova"/>
      </rPr>
      <t xml:space="preserve"> </t>
    </r>
    <r>
      <rPr>
        <sz val="14"/>
        <color rgb="FF0072BC"/>
        <rFont val="Proxima nova"/>
      </rPr>
      <t xml:space="preserve">| </t>
    </r>
    <r>
      <rPr>
        <b/>
        <sz val="14"/>
        <color rgb="FF0072BC"/>
        <rFont val="Proxima nova"/>
      </rPr>
      <t>DONS EN NATURE</t>
    </r>
    <r>
      <rPr>
        <sz val="14"/>
        <color rgb="FF0072BC"/>
        <rFont val="Proxima nova"/>
      </rPr>
      <t xml:space="preserve"> | 2024</t>
    </r>
  </si>
  <si>
    <t>USD</t>
  </si>
  <si>
    <t>DESCRIPTION</t>
  </si>
  <si>
    <t>GOUVERNEMENTS, FONDS INTERGOUVERNEMENTAUX ET FONDS DES NATIONS UNIES</t>
  </si>
  <si>
    <t>Locaux pour le Bureau du HCR à Luanda</t>
  </si>
  <si>
    <t>Locaux pour le Bureau du HCR à Buenos Aires</t>
  </si>
  <si>
    <t>Locaux pour le Bureau du HCR à Erevan</t>
  </si>
  <si>
    <t>Locaux pour le Bureau du HCR à Vienne</t>
  </si>
  <si>
    <t>Locaux pour l'entrepôt du HCR à Bakou</t>
  </si>
  <si>
    <t>Locaux pour le Bureau du HCR à Brasilia</t>
  </si>
  <si>
    <t>Locaux pour le Bureau du HCR à Prague</t>
  </si>
  <si>
    <t>Locaux pour le Bureau du HCR à Copenhague et services de logistique pour l'opération du HCR en Türkiye</t>
  </si>
  <si>
    <t xml:space="preserve">Articles de secours et services de logistique pour l'opération du HCR au Tchad et en Républque arabe syrienne </t>
  </si>
  <si>
    <t>Déploiement de services d'experts</t>
  </si>
  <si>
    <t>Déploiement de services d'experts, déploiements d'urgence et locaux pour le Bureau du HCR à Nuremberg</t>
  </si>
  <si>
    <t>Locaux pour le Bureau du HCR à Georgetown</t>
  </si>
  <si>
    <t>Locaux pour le Bureau du HCR à Budapest: Centre des Services mondiaux et Représentation régionale pour l'Europe centrale</t>
  </si>
  <si>
    <t>Locaux pour le Bureau du HCR à Astana et Almaty</t>
  </si>
  <si>
    <t>Locaux pour le Bureau du HCR à Koweït City</t>
  </si>
  <si>
    <t>Locaux pour le Bureau du HCR à Bishkek</t>
  </si>
  <si>
    <t>Locaux pour le Bureau du HCR à l'Université du Luxembourg</t>
  </si>
  <si>
    <t xml:space="preserve">Locaux pour le Bureau du HCR à Mexico </t>
  </si>
  <si>
    <t xml:space="preserve">Locaux pour le Bureau du HCR à Laayoune, Sahara Occidental </t>
  </si>
  <si>
    <t>Pays-Bas (Royaume des)</t>
  </si>
  <si>
    <t>Déploiement de services d'expert et déploiements d'urgence</t>
  </si>
  <si>
    <t>Locaux pour le Bureau du HCR à Lagos</t>
  </si>
  <si>
    <t>Locaux pour le Bureau du HCR à Varsovie</t>
  </si>
  <si>
    <t>Locaux pour le Bureau du HCR au Qatar et services de logistique pour l'opération du HCR au Liban</t>
  </si>
  <si>
    <t>Locaux pour le Bureau du HCR à Bucarest</t>
  </si>
  <si>
    <t>Caravanes pour l'opération du HCR en Jordanie</t>
  </si>
  <si>
    <t>Locaux pour le Bureau du HCR à Belgrade</t>
  </si>
  <si>
    <t>Espagne</t>
  </si>
  <si>
    <t>Locaux pour le Bureau du HCR à Madrid</t>
  </si>
  <si>
    <t>Déploiements d'urgence</t>
  </si>
  <si>
    <t>Locaux pour le Siège du HCR à Genève et déploiement d'experts de réserve</t>
  </si>
  <si>
    <t>Locaux pour les entrepôts du HCR à Dubai, Bureau du HCR à Abu Dhabi et services de logistique pour diverses opérations du HCR dans le monde</t>
  </si>
  <si>
    <t>Organisation mondiale de la Santé</t>
  </si>
  <si>
    <t>Articles d'hygiène pour l'opération du HCR au Niger</t>
  </si>
  <si>
    <t>SOUS-TOTAL GOUVERNEMENTS, FONDS INTERGOUVERNEMENTAUX ET DES NATIONS UNIES</t>
  </si>
  <si>
    <t>Airlink</t>
  </si>
  <si>
    <t>Services de transport aérien pour l'opération du HCR au Tchad</t>
  </si>
  <si>
    <t>ANTA Group</t>
  </si>
  <si>
    <t>Vêtements pour les opérations du HCR au Burundi et au Kenya</t>
  </si>
  <si>
    <t>Canaan Group of Companies</t>
  </si>
  <si>
    <t>Construction d'une école pour l'opération du HCR au Soudan du Sud</t>
  </si>
  <si>
    <t>Cisco Foundation</t>
  </si>
  <si>
    <t>Équipement informatique et services pour l'opération du HCR au Panama</t>
  </si>
  <si>
    <t>Conseil danois pour les réfugiés</t>
  </si>
  <si>
    <t>Déploiement d’experts de réserve dans diverses opérations du HCR</t>
  </si>
  <si>
    <t>DLA Piper International</t>
  </si>
  <si>
    <t>Déploiement d'experts juridiques dans les opérations du HCR</t>
  </si>
  <si>
    <t>Essity Aktiebolag</t>
  </si>
  <si>
    <t>Couches et articles sanitaires pour diverses opérations du HCR</t>
  </si>
  <si>
    <t>Fast Retailing Co., Ltd. (UNIQLO)</t>
  </si>
  <si>
    <t>Vêtements et déploiements d'experts pour diverses opérations du HCR dans le monde</t>
  </si>
  <si>
    <t>Flying Tiger Copenhagen</t>
  </si>
  <si>
    <t>Lunettes de vue pour l'opération du HCR en République arabe syrienne</t>
  </si>
  <si>
    <t>Fundación Barça</t>
  </si>
  <si>
    <t>Vêtements pour l'opération du HCR en Türkiye</t>
  </si>
  <si>
    <t>Fondation Orange</t>
  </si>
  <si>
    <t>Matériel éducatif d'informatique et de technologie de l'information pour l'opération du HCR en République de Moldova</t>
  </si>
  <si>
    <t>Fuji Optical Co Limited</t>
  </si>
  <si>
    <t>Équipement optique pour l'opération du HCR en Azerbaïdjan</t>
  </si>
  <si>
    <t>Good Neighbors Tanzania</t>
  </si>
  <si>
    <t>Articles de première nécessité et abri pour l'opération du HCR en Répubique-Unie de Tanzanie</t>
  </si>
  <si>
    <t>H&amp;M Hennes &amp; Mauritz GBC AB</t>
  </si>
  <si>
    <t>Vêtements pour l'opération du HCR en Arménie</t>
  </si>
  <si>
    <t>Helping Hand for Relief and Development</t>
  </si>
  <si>
    <t>Logements préfabriqués pour l'opération du HCR en Jordanie</t>
  </si>
  <si>
    <t>iMMAP</t>
  </si>
  <si>
    <t>Déploiement d'experts de réserve dans diverses opérations du HCR</t>
  </si>
  <si>
    <t>INDITEX</t>
  </si>
  <si>
    <t xml:space="preserve">Vêtements pour diverses opérations du HCR dans le monde </t>
  </si>
  <si>
    <t>Inter IKEA Group</t>
  </si>
  <si>
    <t>Mobilier pour les opérations du HCR en Ukraine et en Roumanie</t>
  </si>
  <si>
    <t>Join Together Society (JTS)</t>
  </si>
  <si>
    <t>Savon pour l'opération du HCR en Bangladesh</t>
  </si>
  <si>
    <t xml:space="preserve">LATAM Airlines </t>
  </si>
  <si>
    <t>Services de transport aérien pour diverses opérations du HCR dans le monde</t>
  </si>
  <si>
    <t>LONGi</t>
  </si>
  <si>
    <t>Solutions solaires pour l'entrepôt du HCR en Ouzbékistan</t>
  </si>
  <si>
    <t>Corus International</t>
  </si>
  <si>
    <t>Articles de literie et d'éducation pour l'opération du HCR au Mali</t>
  </si>
  <si>
    <t>Vêtements pour diverses opérations du HCR dans le monde</t>
  </si>
  <si>
    <t>Molecor Technology</t>
  </si>
  <si>
    <t>Canalisations d'eau pour l'opération du HCR au Soudan</t>
  </si>
  <si>
    <t>Conseil norvégien pour les réfugiés</t>
  </si>
  <si>
    <t>Donateurs privés au Brésil</t>
  </si>
  <si>
    <t>Équipements énergétiques pour l'opération du HCR au Brésil</t>
  </si>
  <si>
    <t>Équipement solaire pour l'opération du HCR en Uganda</t>
  </si>
  <si>
    <t>Donateurs privés en Égypte</t>
  </si>
  <si>
    <t>Articles de literie et vêtements pour l'opération du HCR en Égypte</t>
  </si>
  <si>
    <t>Donateurs privés au Kenya</t>
  </si>
  <si>
    <t>Services de connectivité pour l'opération du HCR au Kenya</t>
  </si>
  <si>
    <t>Donateurs privés à Malte</t>
  </si>
  <si>
    <t>Articles d'hygiène et kits de santé pour les opérations du HCR en Ouganda et au Soudan</t>
  </si>
  <si>
    <t>Donateurs privés au Mexique</t>
  </si>
  <si>
    <t>Locaux pour le Bureau du HCR au Mexique</t>
  </si>
  <si>
    <t>Donateurs privés au Qatar</t>
  </si>
  <si>
    <t>Services de transport aérien pour l'opération du HCR au Liban</t>
  </si>
  <si>
    <t>Donateurs privés en Suisse</t>
  </si>
  <si>
    <t>Services logistiques pour l'opération du HCR en République arabe syrienne</t>
  </si>
  <si>
    <t>Donateurs privés au Royaume-Uni</t>
  </si>
  <si>
    <t>Experts juridiques, machines à laver manuelles, vêtements et complément alimentaire Plumpy'nut pour diverses opérations du HCR</t>
  </si>
  <si>
    <t>Donateurs privés aux États-Unis d'Amérique</t>
  </si>
  <si>
    <t>Project C.U.R.E.</t>
  </si>
  <si>
    <t>Équipement de mobilité pour l'opération du HCR en Éthiopie</t>
  </si>
  <si>
    <t>RedR Australia</t>
  </si>
  <si>
    <t>ShelterBox</t>
  </si>
  <si>
    <t>Articles de secours essentiels pour l'opération du HCR au Tchad</t>
  </si>
  <si>
    <t>Signify Foundation</t>
  </si>
  <si>
    <t>Lampadaires solaires et installation pour les opérations du HCR en Ouganda et au Pakistan</t>
  </si>
  <si>
    <t>Solvatten AB</t>
  </si>
  <si>
    <t>Kits de traitement de l'eau pour l'opération du HCR en Ouganda</t>
  </si>
  <si>
    <t>Comité américain pour les réfugiés et les immigrés</t>
  </si>
  <si>
    <t>Produits sanitaires pour l'opération du HCR au Kenya</t>
  </si>
  <si>
    <t xml:space="preserve">Uber Technologies, Inc. </t>
  </si>
  <si>
    <t>Services de logistique pour diverses opérations du HCR dans le monde</t>
  </si>
  <si>
    <t>The UPS Foundation</t>
  </si>
  <si>
    <t>Services de logistique pour les opérations du HCR au Soudan</t>
  </si>
  <si>
    <t>Vodafone Foundation</t>
  </si>
  <si>
    <t>Ordinateurs, équipements solaires et connectivité pour diverses opérations du HCR en Afrique</t>
  </si>
  <si>
    <t>SOUS-TOTAL DONATEURS PRIVÉS</t>
  </si>
  <si>
    <t>TABLEAU 15 | DONATEURS PRIVÉS AUX CONTRIBUTIONS SUPÉRIEURES 
À 100 000 DOLLARS | 2024"</t>
  </si>
  <si>
    <t>UNHCR GLOBAL</t>
  </si>
  <si>
    <t>Fondation Bill-et-Melinda-Gates</t>
  </si>
  <si>
    <t xml:space="preserve">Fondation IKEA </t>
  </si>
  <si>
    <t>Open Society Foundations</t>
  </si>
  <si>
    <t>AFRIQUE</t>
  </si>
  <si>
    <t>REGIONAL</t>
  </si>
  <si>
    <t>Fondation Mastercard</t>
  </si>
  <si>
    <t>Howard G. Buffett Foundation</t>
  </si>
  <si>
    <t>Kuwait-America Foundation</t>
  </si>
  <si>
    <t>Fondation des Nations unies</t>
  </si>
  <si>
    <t>BRÉSIL</t>
  </si>
  <si>
    <t>Gerdau/Instituto Gerando Falcões</t>
  </si>
  <si>
    <t>CANADA</t>
  </si>
  <si>
    <t>Eaglecom Foundation</t>
  </si>
  <si>
    <t>The FirstLine Foundation</t>
  </si>
  <si>
    <t>Graham Knope and Carol Miller</t>
  </si>
  <si>
    <t>The Gulshan &amp; Pyarali G. Nanji Family Foundation</t>
  </si>
  <si>
    <t>La Fondation Boucher-Lambert</t>
  </si>
  <si>
    <t>Mario Riggio</t>
  </si>
  <si>
    <t>Panicaro Foundation</t>
  </si>
  <si>
    <t>Fondation TELUS pour un futur meilleur</t>
  </si>
  <si>
    <t>The Church of Jesus Christ of Latter-day Saints</t>
  </si>
  <si>
    <t>USA FOR UNHCR</t>
  </si>
  <si>
    <t>Alo Gives</t>
  </si>
  <si>
    <t>Bloomberg Philanthropies</t>
  </si>
  <si>
    <t xml:space="preserve">Cisco Foundation </t>
  </si>
  <si>
    <t>Humaniti Foundation</t>
  </si>
  <si>
    <t>Islamic Relief USA</t>
  </si>
  <si>
    <t>LinkedIn Corporation</t>
  </si>
  <si>
    <t>Muslim Aid USA</t>
  </si>
  <si>
    <t>Ousri Household</t>
  </si>
  <si>
    <t>Rahima International Foundation</t>
  </si>
  <si>
    <t>Remitly</t>
  </si>
  <si>
    <t>Twilio</t>
  </si>
  <si>
    <t xml:space="preserve">The UPS Foundation </t>
  </si>
  <si>
    <t>Zakat Foundation of America</t>
  </si>
  <si>
    <t>Rahmatan Lil Alamin Foundation (RLAF)</t>
  </si>
  <si>
    <t>Tsao Family Foundation</t>
  </si>
  <si>
    <t>AUSTRALIA FOR UNHCR (Partenaire national en Australie)</t>
  </si>
  <si>
    <t>Walk Free Foundation</t>
  </si>
  <si>
    <t>CHINE / HONG KONG (RAS)</t>
  </si>
  <si>
    <t>Chellaram Foundation</t>
  </si>
  <si>
    <t>GS Charity Foundation Limited</t>
  </si>
  <si>
    <t>Mr CHENG Hsu Shih and Mrs CHENG Kwee Moei Hong Mary</t>
  </si>
  <si>
    <t>Shih Wing Ching Foundation</t>
  </si>
  <si>
    <t>Sunshine forever Limited</t>
  </si>
  <si>
    <t>Transsion Holdings</t>
  </si>
  <si>
    <t>ZeShan (H.K.) Foundation</t>
  </si>
  <si>
    <t>JAPAN FOR UNHCR (Partenaire national au Japon)</t>
  </si>
  <si>
    <t xml:space="preserve">Brother Industries.,Ltd </t>
  </si>
  <si>
    <t>CAPCOM CO., LTD.</t>
  </si>
  <si>
    <t>Fujitsu Limited</t>
  </si>
  <si>
    <t>Legacy gift from Mr. Soue Shimada</t>
  </si>
  <si>
    <t xml:space="preserve">Sony Group Corporation </t>
  </si>
  <si>
    <t>Toyota Tsusho Corporation</t>
  </si>
  <si>
    <t>YAMADA HOLDINGS LLC</t>
  </si>
  <si>
    <t>RÉPUBLIQUE DE CORÉE</t>
  </si>
  <si>
    <t>Dreaminus / Jogye Order of Korean Buddhism</t>
  </si>
  <si>
    <t>THAÏLANDE</t>
  </si>
  <si>
    <t>Wanchai Tachavejnukul</t>
  </si>
  <si>
    <t>BELGIQUE</t>
  </si>
  <si>
    <t>Euroclear</t>
  </si>
  <si>
    <t>Fondation de Luxembourg</t>
  </si>
  <si>
    <t>LetterOne Investment Holdings SA</t>
  </si>
  <si>
    <t>CHYPRE</t>
  </si>
  <si>
    <t>Volka Entertainment Ltd</t>
  </si>
  <si>
    <t>DANEMARK</t>
  </si>
  <si>
    <t>Grundfos Foundation</t>
  </si>
  <si>
    <t>Lise og Tages Almennyttige Fond</t>
  </si>
  <si>
    <t>Novo Nordisk Foundation</t>
  </si>
  <si>
    <t>World Diabetes Foundation</t>
  </si>
  <si>
    <t>ESPAÑA CON ACNUR (Partenaire national en Espagne)</t>
  </si>
  <si>
    <t xml:space="preserve">Fondation "la Caixa" </t>
  </si>
  <si>
    <t xml:space="preserve">Fondation Barça </t>
  </si>
  <si>
    <t xml:space="preserve">Fondation Occident </t>
  </si>
  <si>
    <t>Laboratorios Viñas</t>
  </si>
  <si>
    <t xml:space="preserve">Fondation ProFuturo </t>
  </si>
  <si>
    <t>FRANCE</t>
  </si>
  <si>
    <t>Fondation L'Oréal</t>
  </si>
  <si>
    <t>ITALIE</t>
  </si>
  <si>
    <t>AB MEDICA S.p.A.</t>
  </si>
  <si>
    <t>Calzedonia S.p.A.</t>
  </si>
  <si>
    <t>COOP ITALIA</t>
  </si>
  <si>
    <t>Enel Cuore Onlus</t>
  </si>
  <si>
    <t>Fondazione CDP</t>
  </si>
  <si>
    <t>Fondazione EOS</t>
  </si>
  <si>
    <t>Fondazione Prosolidar</t>
  </si>
  <si>
    <t>Fondo di Beneficenza di Intesa Sanpaolo</t>
  </si>
  <si>
    <t>GIW benefactor S.L.</t>
  </si>
  <si>
    <t>Intesa Sanpaolo S.p.A.</t>
  </si>
  <si>
    <t>Istituto Buddista Italiano Soka Gokkai</t>
  </si>
  <si>
    <t>Mediobanca SpA</t>
  </si>
  <si>
    <t xml:space="preserve">Fondation Nando et Elsa Peretti </t>
  </si>
  <si>
    <t xml:space="preserve">Fondation Onlus Only The Brave </t>
  </si>
  <si>
    <t>PAYS-BAS (ROYAUME DES)</t>
  </si>
  <si>
    <t>Adyen NV</t>
  </si>
  <si>
    <t xml:space="preserve">CTP </t>
  </si>
  <si>
    <t>Dutch Postcode Lottery</t>
  </si>
  <si>
    <t>IMC Charitable Foundation</t>
  </si>
  <si>
    <t>Lengkeek family</t>
  </si>
  <si>
    <t>Vos family</t>
  </si>
  <si>
    <t xml:space="preserve">Porticus </t>
  </si>
  <si>
    <t>VP Capital</t>
  </si>
  <si>
    <t>SWEDEN FOR UNHCR (Partenaire national en Suède)</t>
  </si>
  <si>
    <t xml:space="preserve">Fondation Akelius </t>
  </si>
  <si>
    <t>Gudrun Sjödén Group AB</t>
  </si>
  <si>
    <t>H &amp; M Hennes &amp; Mauritz GBC AB</t>
  </si>
  <si>
    <t xml:space="preserve">Lars Lannfelt </t>
  </si>
  <si>
    <t>Lindex AB </t>
  </si>
  <si>
    <t>Magnus M. Lind</t>
  </si>
  <si>
    <t>Peab AB</t>
  </si>
  <si>
    <t>Swedish Postcode Lottery</t>
  </si>
  <si>
    <t>SWITZERLAND FOR UNHCR (Partenaire national en Suisse)</t>
  </si>
  <si>
    <t>Fédération Internationale de Football Association</t>
  </si>
  <si>
    <t>FIFA Foundation</t>
  </si>
  <si>
    <t>Pepsi Lipton International Ltd</t>
  </si>
  <si>
    <t>Stiftung Üsine</t>
  </si>
  <si>
    <t>UK FOR UNHCR (Partenaire national au Royaume-Uni)</t>
  </si>
  <si>
    <t>Al-karim Nathoo</t>
  </si>
  <si>
    <t>A&amp;O Shearman</t>
  </si>
  <si>
    <t>Arm</t>
  </si>
  <si>
    <t>Band Aid Charitable Trust</t>
  </si>
  <si>
    <t>Christopher Rokos</t>
  </si>
  <si>
    <t>Deloitte LLP</t>
  </si>
  <si>
    <t>Fondation CHANEL</t>
  </si>
  <si>
    <t>Garvin Brown and Steffanie Diamond Brown</t>
  </si>
  <si>
    <t>GSK</t>
  </si>
  <si>
    <t>Hikma Pharmaceuticals</t>
  </si>
  <si>
    <t>Humanity Insured</t>
  </si>
  <si>
    <t>The Lucid Foundation</t>
  </si>
  <si>
    <t>Miscellaneous donors via UK for UNHCR</t>
  </si>
  <si>
    <t>Quadrature Climate Foundation</t>
  </si>
  <si>
    <t>Revolut</t>
  </si>
  <si>
    <t>Saïd Foundation</t>
  </si>
  <si>
    <t>Squarepoint Foundation</t>
  </si>
  <si>
    <t>The Constance Travis Charitable Trust</t>
  </si>
  <si>
    <t>Unilever</t>
  </si>
  <si>
    <t>UNO-FLÜCHTLINGSHILFE (Partenaire national en Allemagne)</t>
  </si>
  <si>
    <t> adidas Foundation</t>
  </si>
  <si>
    <t>Postcode Lotterie DT gemeinnützige GmbH</t>
  </si>
  <si>
    <t>Marie Eberth Stiftung</t>
  </si>
  <si>
    <t>Miscellaneous donors via UNO-Flüchtlingshilfe</t>
  </si>
  <si>
    <t>Volkswagen AG</t>
  </si>
  <si>
    <t>MOYEN-ORIENT ET AFRIQUE DU NORD</t>
  </si>
  <si>
    <t>Amer Household</t>
  </si>
  <si>
    <t>Darwish Household</t>
  </si>
  <si>
    <t>Ambassade d'Oman</t>
  </si>
  <si>
    <t>KOWËIT</t>
  </si>
  <si>
    <t>Al Ahli Bank of Kuwait</t>
  </si>
  <si>
    <t>International Islamic Charity Organization - IICO</t>
  </si>
  <si>
    <t>Kuwait Red Crescent Society</t>
  </si>
  <si>
    <t>Namaa Charity part of the Social Reform Society</t>
  </si>
  <si>
    <t>Sheikh Abdullah Al Nouri Charity Society</t>
  </si>
  <si>
    <t>Sheikha Sabeeka Duaij Al Sabah and Sheikha Azzah Jaber Al Ali Al Sabah</t>
  </si>
  <si>
    <t>Tanmeia Charity Association</t>
  </si>
  <si>
    <t>Zakat House of Kuwait</t>
  </si>
  <si>
    <t>QATAR</t>
  </si>
  <si>
    <t>Qatar Charity</t>
  </si>
  <si>
    <t>ARABIE SAOUDITE</t>
  </si>
  <si>
    <t>LIV Golf</t>
  </si>
  <si>
    <t>Tamer Family Foundation</t>
  </si>
  <si>
    <t>World Assembly of Muslim Youth</t>
  </si>
  <si>
    <t>Muslim World League</t>
  </si>
  <si>
    <t>ÉMIRATS ARABES UNIS</t>
  </si>
  <si>
    <t>Accenture MIDDLE EAST BV</t>
  </si>
  <si>
    <t>Abdul Aziz Al Ghurair Refugee Education Fund</t>
  </si>
  <si>
    <t>Abdulla Al Abdulla</t>
  </si>
  <si>
    <t>Al Mahmeed Household</t>
  </si>
  <si>
    <t>The Big Heart Foundation</t>
  </si>
  <si>
    <t>HSBC</t>
  </si>
  <si>
    <t>Mohammed bin Rashid Al Maktoum Global Initiatives</t>
  </si>
  <si>
    <t>Sheikha Fatima Fund for Women Refugee</t>
  </si>
  <si>
    <t>CONTRIBUTIONS AU PROGRAMME DES JEUNES EXPERTS ASSOCIÉS | USD</t>
  </si>
  <si>
    <t>DONATEUR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</si>
</sst>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44" formatCode="_(&quot;$&quot;* #,##0.00_);_(&quot;$&quot;* \(#,##0.00\);_(&quot;$&quot;* &quot;-&quot;??_);_(@_)"/>
    <numFmt numFmtId="43" formatCode="_(* #,##0.00_);_(* \(#,##0.00\);_(* &quot;-&quot;??_);_(@_)"/>
    <numFmt numFmtId="164" formatCode="_ * #,##0_ ;_ * \-#,##0_ ;_ * &quot;-&quot;_ ;_ @_ "/>
    <numFmt numFmtId="165" formatCode="_ * #,##0.00_ ;_ * \-#,##0.00_ ;_ * &quot;-&quot;??_ ;_ @_ "/>
    <numFmt numFmtId="166" formatCode="_-* #,##0.00_-;\-* #,##0.00_-;_-* &quot;-&quot;??_-;_-@_-"/>
    <numFmt numFmtId="167" formatCode="_(* #,##0_);_(* \(#,##0\);_(* &quot;-&quot;??_);_(@_)"/>
    <numFmt numFmtId="168" formatCode="#,##0_ ;\-#,##0\ "/>
    <numFmt numFmtId="169" formatCode="_-* #,##0_-;\-* #,##0_-;_-* &quot;-&quot;??_-;_-@_-"/>
    <numFmt numFmtId="170" formatCode="#,##0_ ;[Red]\-#,##0\ "/>
    <numFmt numFmtId="171" formatCode="#,##0.0,_);\(#,##0.0,\)"/>
    <numFmt numFmtId="172" formatCode="0.0%"/>
    <numFmt numFmtId="173" formatCode="0.000%"/>
    <numFmt numFmtId="174" formatCode="#,##0.0,"/>
    <numFmt numFmtId="175" formatCode="_ * #,##0_ ;_ * \-#,##0_ ;_ * &quot;-&quot;??_ ;_ @_ "/>
    <numFmt numFmtId="176" formatCode="##\ ###\ ###\ ##0_ ;\-#\ ##0\ "/>
    <numFmt numFmtId="177" formatCode="_(* #,##0,_);_(* \(#,##0\);_(* &quot;-&quot;??_);_(@_)"/>
    <numFmt numFmtId="178" formatCode="_(* #,##0,;_(* \(#,##0,\);_(* &quot;-&quot;??_);_(@_)"/>
    <numFmt numFmtId="179" formatCode="_(* #\ ##0,;_(* \(#\ ##0,\);_(* &quot;-&quot;??_);_(@_)"/>
  </numFmts>
  <fonts count="79">
    <font>
      <sz val="11"/>
      <color theme="1"/>
      <name val="Arial"/>
      <family val="2"/>
    </font>
    <font>
      <sz val="11"/>
      <color theme="1"/>
      <name val="Arial"/>
      <family val="2"/>
    </font>
    <font>
      <b/>
      <sz val="11"/>
      <color theme="1"/>
      <name val="Arial"/>
      <family val="2"/>
    </font>
    <font>
      <sz val="11"/>
      <color theme="0"/>
      <name val="Arial"/>
      <family val="2"/>
    </font>
    <font>
      <sz val="11"/>
      <color theme="1"/>
      <name val="Calibri"/>
      <family val="2"/>
      <scheme val="minor"/>
    </font>
    <font>
      <sz val="14"/>
      <color theme="3"/>
      <name val="Proxima nova"/>
    </font>
    <font>
      <b/>
      <sz val="10"/>
      <color theme="0"/>
      <name val="Proxima Nova"/>
    </font>
    <font>
      <b/>
      <sz val="10"/>
      <color theme="1"/>
      <name val="Proxima Nova"/>
    </font>
    <font>
      <sz val="11"/>
      <color theme="1"/>
      <name val="Proxima Nova"/>
    </font>
    <font>
      <sz val="10"/>
      <color theme="1"/>
      <name val="Proxima Nova"/>
    </font>
    <font>
      <vertAlign val="superscript"/>
      <sz val="10"/>
      <color theme="1"/>
      <name val="Proxima nova"/>
    </font>
    <font>
      <b/>
      <vertAlign val="superscript"/>
      <sz val="10"/>
      <color theme="0"/>
      <name val="Proxima Nova"/>
    </font>
    <font>
      <sz val="11"/>
      <color indexed="8"/>
      <name val="Proxima Nova"/>
    </font>
    <font>
      <sz val="10"/>
      <color indexed="8"/>
      <name val="Proxima Nova"/>
    </font>
    <font>
      <sz val="11"/>
      <color indexed="8"/>
      <name val="Calibri"/>
      <family val="2"/>
      <scheme val="minor"/>
    </font>
    <font>
      <sz val="10"/>
      <name val="Proxima Nova"/>
    </font>
    <font>
      <b/>
      <sz val="10"/>
      <color theme="3"/>
      <name val="Proxima Nova"/>
    </font>
    <font>
      <b/>
      <sz val="10"/>
      <name val="Proxima Nova"/>
    </font>
    <font>
      <sz val="10"/>
      <color indexed="8"/>
      <name val="Calibri"/>
      <family val="2"/>
      <scheme val="minor"/>
    </font>
    <font>
      <sz val="10"/>
      <color theme="3"/>
      <name val="Proxima Nova"/>
    </font>
    <font>
      <b/>
      <sz val="12"/>
      <color theme="3"/>
      <name val="Proxima Nova"/>
    </font>
    <font>
      <sz val="12"/>
      <color theme="3"/>
      <name val="Proxima Nova"/>
    </font>
    <font>
      <b/>
      <sz val="11"/>
      <color theme="1"/>
      <name val="Proxima Nova"/>
    </font>
    <font>
      <sz val="10"/>
      <color rgb="FF000000"/>
      <name val="Proxima nova"/>
    </font>
    <font>
      <b/>
      <sz val="10"/>
      <color rgb="FF000000"/>
      <name val="Proxima Nova"/>
    </font>
    <font>
      <b/>
      <sz val="11"/>
      <color theme="0"/>
      <name val="Proxima Nova"/>
    </font>
    <font>
      <b/>
      <sz val="10"/>
      <color rgb="FFFFFFFF"/>
      <name val="Proxima Nova"/>
    </font>
    <font>
      <sz val="10"/>
      <name val="Arial Unicode MS"/>
      <family val="2"/>
    </font>
    <font>
      <b/>
      <sz val="10"/>
      <name val="Arial"/>
      <family val="2"/>
    </font>
    <font>
      <sz val="10"/>
      <color rgb="FF0072BC"/>
      <name val="Proxima Nova"/>
    </font>
    <font>
      <b/>
      <sz val="12"/>
      <color rgb="FF0072BC"/>
      <name val="Proxima Nova"/>
    </font>
    <font>
      <sz val="12"/>
      <color rgb="FF0072BC"/>
      <name val="Proxima Nova"/>
    </font>
    <font>
      <sz val="10"/>
      <color rgb="FFFFFFFF"/>
      <name val="Proxima Nova"/>
    </font>
    <font>
      <b/>
      <sz val="10"/>
      <color rgb="FF0072BC"/>
      <name val="Proxima Nova"/>
    </font>
    <font>
      <b/>
      <sz val="11"/>
      <color rgb="FF0072BC"/>
      <name val="Proxima Nova"/>
    </font>
    <font>
      <b/>
      <i/>
      <sz val="10"/>
      <color rgb="FFFFFFFF"/>
      <name val="Proxima nova"/>
    </font>
    <font>
      <b/>
      <sz val="12"/>
      <color rgb="FF000000"/>
      <name val="Proxima nova"/>
    </font>
    <font>
      <b/>
      <sz val="11"/>
      <color theme="0"/>
      <name val="Calibri"/>
      <family val="2"/>
      <scheme val="minor"/>
    </font>
    <font>
      <sz val="11"/>
      <color rgb="FF000000"/>
      <name val="Proxima Nova"/>
    </font>
    <font>
      <b/>
      <sz val="10"/>
      <color rgb="FFFF0000"/>
      <name val="Proxima Nova"/>
    </font>
    <font>
      <sz val="11"/>
      <color theme="0"/>
      <name val="Calibri"/>
      <family val="2"/>
      <scheme val="minor"/>
    </font>
    <font>
      <vertAlign val="superscript"/>
      <sz val="10"/>
      <name val="Proxima Nova"/>
    </font>
    <font>
      <sz val="14"/>
      <color rgb="FFFF0000"/>
      <name val="Proxima Nova"/>
    </font>
    <font>
      <sz val="11"/>
      <name val="Proxima Nova"/>
    </font>
    <font>
      <b/>
      <sz val="11"/>
      <color theme="3"/>
      <name val="Proxima Nova"/>
    </font>
    <font>
      <b/>
      <sz val="11"/>
      <name val="Proxima Nova"/>
    </font>
    <font>
      <sz val="10"/>
      <color theme="0"/>
      <name val="Arial"/>
      <family val="2"/>
    </font>
    <font>
      <b/>
      <sz val="10"/>
      <color theme="0"/>
      <name val="Arial"/>
      <family val="2"/>
    </font>
    <font>
      <sz val="9"/>
      <color theme="1"/>
      <name val="Arial"/>
      <family val="2"/>
    </font>
    <font>
      <sz val="9"/>
      <name val="Arial"/>
      <family val="2"/>
    </font>
    <font>
      <sz val="10"/>
      <color theme="1"/>
      <name val="Arial"/>
      <family val="2"/>
    </font>
    <font>
      <sz val="10"/>
      <color theme="3"/>
      <name val="Arial"/>
      <family val="2"/>
    </font>
    <font>
      <b/>
      <sz val="9"/>
      <color theme="3"/>
      <name val="Arial"/>
      <family val="2"/>
    </font>
    <font>
      <b/>
      <sz val="10"/>
      <color theme="3"/>
      <name val="Arial"/>
      <family val="2"/>
    </font>
    <font>
      <sz val="8"/>
      <color theme="1"/>
      <name val="Arial"/>
      <family val="2"/>
    </font>
    <font>
      <sz val="12"/>
      <color theme="3"/>
      <name val="Arial"/>
      <family val="2"/>
    </font>
    <font>
      <b/>
      <sz val="12"/>
      <color theme="3"/>
      <name val="Arial"/>
      <family val="2"/>
    </font>
    <font>
      <b/>
      <sz val="12"/>
      <color theme="1"/>
      <name val="Proxima Nova"/>
    </font>
    <font>
      <sz val="11"/>
      <color rgb="FF000000"/>
      <name val="Arial"/>
      <family val="2"/>
    </font>
    <font>
      <sz val="10"/>
      <color rgb="FF000000"/>
      <name val="Arial"/>
      <family val="2"/>
    </font>
    <font>
      <b/>
      <sz val="10"/>
      <color rgb="FF000000"/>
      <name val="Arial"/>
      <family val="2"/>
    </font>
    <font>
      <i/>
      <sz val="10"/>
      <color rgb="FF000000"/>
      <name val="Arial"/>
      <family val="2"/>
    </font>
    <font>
      <b/>
      <i/>
      <sz val="10"/>
      <color rgb="FF000000"/>
      <name val="Arial"/>
      <family val="2"/>
    </font>
    <font>
      <b/>
      <sz val="10"/>
      <color rgb="FF0072BC"/>
      <name val="Arial"/>
      <family val="2"/>
    </font>
    <font>
      <sz val="10"/>
      <name val="Arial"/>
      <family val="2"/>
    </font>
    <font>
      <b/>
      <sz val="10"/>
      <color rgb="FFFFFFFF"/>
      <name val="Arial"/>
      <family val="2"/>
    </font>
    <font>
      <b/>
      <u/>
      <sz val="9"/>
      <color rgb="FF000000"/>
      <name val="Arial"/>
      <family val="2"/>
    </font>
    <font>
      <sz val="12"/>
      <color theme="0"/>
      <name val="Arial"/>
      <family val="2"/>
    </font>
    <font>
      <vertAlign val="superscript"/>
      <sz val="10"/>
      <color theme="1"/>
      <name val="Arial"/>
      <family val="2"/>
    </font>
    <font>
      <vertAlign val="superscript"/>
      <sz val="9"/>
      <color theme="1"/>
      <name val="Proxima nova"/>
    </font>
    <font>
      <sz val="9"/>
      <color theme="1"/>
      <name val="Proxima nova"/>
    </font>
    <font>
      <b/>
      <sz val="11"/>
      <color rgb="FFFFFFFF"/>
      <name val="Proxima Nova"/>
    </font>
    <font>
      <b/>
      <vertAlign val="superscript"/>
      <sz val="11"/>
      <name val="Proxima Nova"/>
    </font>
    <font>
      <sz val="14"/>
      <color rgb="FF0072BC"/>
      <name val="Proxima nova"/>
    </font>
    <font>
      <b/>
      <sz val="10"/>
      <color theme="1"/>
      <name val="Arial"/>
      <family val="2"/>
    </font>
    <font>
      <b/>
      <sz val="10"/>
      <color indexed="8"/>
      <name val="Proxima Nova"/>
    </font>
    <font>
      <b/>
      <sz val="14"/>
      <color rgb="FF0072BC"/>
      <name val="Proxima nova"/>
    </font>
    <font>
      <sz val="12"/>
      <color rgb="FF000000"/>
      <name val="Proxima nova"/>
    </font>
    <font>
      <sz val="10"/>
      <color rgb="FF0E2841"/>
      <name val="Proxima Nova"/>
    </font>
  </fonts>
  <fills count="26">
    <fill>
      <patternFill patternType="none"/>
    </fill>
    <fill>
      <patternFill patternType="gray125"/>
    </fill>
    <fill>
      <patternFill patternType="solid">
        <fgColor theme="3"/>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2"/>
        <bgColor indexed="64"/>
      </patternFill>
    </fill>
    <fill>
      <patternFill patternType="solid">
        <fgColor rgb="FFDCE9FF"/>
        <bgColor indexed="64"/>
      </patternFill>
    </fill>
    <fill>
      <patternFill patternType="solid">
        <fgColor rgb="FF0072BC"/>
        <bgColor indexed="64"/>
      </patternFill>
    </fill>
    <fill>
      <patternFill patternType="solid">
        <fgColor theme="0" tint="-0.14999847407452621"/>
        <bgColor indexed="64"/>
      </patternFill>
    </fill>
    <fill>
      <patternFill patternType="solid">
        <fgColor theme="3"/>
        <bgColor rgb="FF000000"/>
      </patternFill>
    </fill>
    <fill>
      <patternFill patternType="solid">
        <fgColor rgb="FFFFFFFF"/>
        <bgColor rgb="FF000000"/>
      </patternFill>
    </fill>
    <fill>
      <patternFill patternType="solid">
        <fgColor rgb="FF0072BC"/>
        <bgColor rgb="FF000000"/>
      </patternFill>
    </fill>
    <fill>
      <patternFill patternType="solid">
        <fgColor rgb="FFE7E6E6"/>
        <bgColor rgb="FF000000"/>
      </patternFill>
    </fill>
    <fill>
      <patternFill patternType="solid">
        <fgColor rgb="FFC0D5EF"/>
        <bgColor rgb="FF000000"/>
      </patternFill>
    </fill>
    <fill>
      <patternFill patternType="solid">
        <fgColor rgb="FFE6F1F9"/>
        <bgColor rgb="FF000000"/>
      </patternFill>
    </fill>
    <fill>
      <patternFill patternType="solid">
        <fgColor rgb="FFB8C9EE"/>
        <bgColor rgb="FF000000"/>
      </patternFill>
    </fill>
    <fill>
      <patternFill patternType="solid">
        <fgColor theme="5" tint="0.79998168889431442"/>
        <bgColor rgb="FF000000"/>
      </patternFill>
    </fill>
    <fill>
      <patternFill patternType="solid">
        <fgColor theme="5" tint="0.79998168889431442"/>
        <bgColor indexed="64"/>
      </patternFill>
    </fill>
    <fill>
      <patternFill patternType="solid">
        <fgColor theme="0"/>
        <bgColor indexed="64"/>
      </patternFill>
    </fill>
    <fill>
      <patternFill patternType="solid">
        <fgColor rgb="FFDCE9FF"/>
        <bgColor rgb="FF000000"/>
      </patternFill>
    </fill>
    <fill>
      <patternFill patternType="solid">
        <fgColor rgb="FFCCE3F2"/>
        <bgColor rgb="FF000000"/>
      </patternFill>
    </fill>
    <fill>
      <patternFill patternType="solid">
        <fgColor rgb="FFD9D9D9"/>
        <bgColor rgb="FF000000"/>
      </patternFill>
    </fill>
    <fill>
      <patternFill patternType="solid">
        <fgColor rgb="FFDBDBDB"/>
        <bgColor rgb="FF000000"/>
      </patternFill>
    </fill>
    <fill>
      <patternFill patternType="solid">
        <fgColor rgb="FFC9C9C9"/>
        <bgColor rgb="FF000000"/>
      </patternFill>
    </fill>
    <fill>
      <patternFill patternType="solid">
        <fgColor theme="9" tint="0.79998168889431442"/>
        <bgColor indexed="64"/>
      </patternFill>
    </fill>
    <fill>
      <patternFill patternType="solid">
        <fgColor theme="4" tint="0.79998168889431442"/>
        <bgColor indexed="64"/>
      </patternFill>
    </fill>
  </fills>
  <borders count="87">
    <border>
      <left/>
      <right/>
      <top/>
      <bottom/>
      <diagonal/>
    </border>
    <border>
      <left/>
      <right/>
      <top/>
      <bottom style="thin">
        <color theme="9" tint="-0.249977111117893"/>
      </bottom>
      <diagonal/>
    </border>
    <border>
      <left/>
      <right/>
      <top style="thin">
        <color theme="9" tint="-0.249977111117893"/>
      </top>
      <bottom style="thin">
        <color theme="9" tint="-0.249977111117893"/>
      </bottom>
      <diagonal/>
    </border>
    <border>
      <left/>
      <right/>
      <top style="thin">
        <color theme="9" tint="-0.24994659260841701"/>
      </top>
      <bottom style="thin">
        <color theme="9"/>
      </bottom>
      <diagonal/>
    </border>
    <border>
      <left/>
      <right/>
      <top style="thin">
        <color theme="9" tint="-0.24994659260841701"/>
      </top>
      <bottom style="thin">
        <color theme="9" tint="-0.24994659260841701"/>
      </bottom>
      <diagonal/>
    </border>
    <border>
      <left/>
      <right/>
      <top/>
      <bottom style="thin">
        <color theme="0" tint="-0.499984740745262"/>
      </bottom>
      <diagonal/>
    </border>
    <border>
      <left/>
      <right/>
      <top style="thin">
        <color theme="9" tint="-0.24994659260841701"/>
      </top>
      <bottom style="thin">
        <color theme="3"/>
      </bottom>
      <diagonal/>
    </border>
    <border>
      <left/>
      <right/>
      <top/>
      <bottom style="thin">
        <color theme="9" tint="0.39994506668294322"/>
      </bottom>
      <diagonal/>
    </border>
    <border>
      <left/>
      <right/>
      <top style="thin">
        <color theme="9" tint="0.39994506668294322"/>
      </top>
      <bottom style="thin">
        <color theme="9" tint="0.39994506668294322"/>
      </bottom>
      <diagonal/>
    </border>
    <border>
      <left/>
      <right/>
      <top style="thin">
        <color theme="9" tint="0.39994506668294322"/>
      </top>
      <bottom/>
      <diagonal/>
    </border>
    <border>
      <left/>
      <right/>
      <top/>
      <bottom style="thin">
        <color theme="3"/>
      </bottom>
      <diagonal/>
    </border>
    <border>
      <left/>
      <right/>
      <top/>
      <bottom style="thin">
        <color indexed="64"/>
      </bottom>
      <diagonal/>
    </border>
    <border>
      <left/>
      <right/>
      <top/>
      <bottom style="thin">
        <color rgb="FF595959"/>
      </bottom>
      <diagonal/>
    </border>
    <border>
      <left/>
      <right/>
      <top style="thin">
        <color rgb="FF595959"/>
      </top>
      <bottom/>
      <diagonal/>
    </border>
    <border>
      <left/>
      <right/>
      <top style="thin">
        <color rgb="FF808080"/>
      </top>
      <bottom/>
      <diagonal/>
    </border>
    <border>
      <left/>
      <right/>
      <top/>
      <bottom style="thin">
        <color rgb="FF808080"/>
      </bottom>
      <diagonal/>
    </border>
    <border>
      <left/>
      <right/>
      <top style="thin">
        <color indexed="64"/>
      </top>
      <bottom/>
      <diagonal/>
    </border>
    <border>
      <left/>
      <right/>
      <top/>
      <bottom style="thin">
        <color rgb="FF0072BC"/>
      </bottom>
      <diagonal/>
    </border>
    <border>
      <left/>
      <right/>
      <top style="thin">
        <color rgb="FF0072BC"/>
      </top>
      <bottom/>
      <diagonal/>
    </border>
    <border>
      <left/>
      <right/>
      <top style="thin">
        <color rgb="FF0072BC"/>
      </top>
      <bottom style="thin">
        <color rgb="FF0072BC"/>
      </bottom>
      <diagonal/>
    </border>
    <border>
      <left/>
      <right/>
      <top style="thin">
        <color rgb="FF0072BC"/>
      </top>
      <bottom style="thin">
        <color rgb="FF808080"/>
      </bottom>
      <diagonal/>
    </border>
    <border>
      <left/>
      <right/>
      <top/>
      <bottom style="thin">
        <color rgb="FFE7E6E6"/>
      </bottom>
      <diagonal/>
    </border>
    <border>
      <left/>
      <right/>
      <top style="thin">
        <color rgb="FFE7E6E6"/>
      </top>
      <bottom/>
      <diagonal/>
    </border>
    <border>
      <left/>
      <right/>
      <top style="thin">
        <color rgb="FFD9D9D9"/>
      </top>
      <bottom style="thin">
        <color rgb="FFD9D9D9"/>
      </bottom>
      <diagonal/>
    </border>
    <border>
      <left/>
      <right/>
      <top style="thin">
        <color rgb="FFA5A5A5"/>
      </top>
      <bottom/>
      <diagonal/>
    </border>
    <border>
      <left/>
      <right/>
      <top/>
      <bottom style="thin">
        <color rgb="FFA5A5A5"/>
      </bottom>
      <diagonal/>
    </border>
    <border>
      <left/>
      <right/>
      <top style="thin">
        <color rgb="FFA5A5A5"/>
      </top>
      <bottom style="thin">
        <color rgb="FFA5A5A5"/>
      </bottom>
      <diagonal/>
    </border>
    <border>
      <left/>
      <right/>
      <top/>
      <bottom style="thin">
        <color theme="2"/>
      </bottom>
      <diagonal/>
    </border>
    <border>
      <left/>
      <right/>
      <top style="thin">
        <color theme="2"/>
      </top>
      <bottom/>
      <diagonal/>
    </border>
    <border>
      <left/>
      <right/>
      <top style="thin">
        <color theme="0" tint="-0.14999847407452621"/>
      </top>
      <bottom style="thin">
        <color theme="0" tint="-0.14999847407452621"/>
      </bottom>
      <diagonal/>
    </border>
    <border>
      <left/>
      <right/>
      <top style="thin">
        <color theme="0" tint="-0.14999847407452621"/>
      </top>
      <bottom/>
      <diagonal/>
    </border>
    <border>
      <left/>
      <right/>
      <top style="thin">
        <color theme="2"/>
      </top>
      <bottom style="thin">
        <color theme="3"/>
      </bottom>
      <diagonal/>
    </border>
    <border>
      <left/>
      <right/>
      <top style="thin">
        <color theme="0" tint="-0.14999847407452621"/>
      </top>
      <bottom style="thin">
        <color rgb="FF0072BC"/>
      </bottom>
      <diagonal/>
    </border>
    <border>
      <left/>
      <right/>
      <top style="thin">
        <color theme="3"/>
      </top>
      <bottom style="thin">
        <color theme="3"/>
      </bottom>
      <diagonal/>
    </border>
    <border>
      <left/>
      <right/>
      <top/>
      <bottom style="thin">
        <color theme="0" tint="-0.14999847407452621"/>
      </bottom>
      <diagonal/>
    </border>
    <border>
      <left/>
      <right/>
      <top style="thin">
        <color theme="3"/>
      </top>
      <bottom/>
      <diagonal/>
    </border>
    <border>
      <left/>
      <right/>
      <top style="thin">
        <color rgb="FF0072BC"/>
      </top>
      <bottom style="thin">
        <color theme="3"/>
      </bottom>
      <diagonal/>
    </border>
    <border>
      <left/>
      <right/>
      <top style="thin">
        <color theme="2"/>
      </top>
      <bottom style="thin">
        <color rgb="FFA5A5A5"/>
      </bottom>
      <diagonal/>
    </border>
    <border>
      <left/>
      <right/>
      <top style="thin">
        <color rgb="FF000000"/>
      </top>
      <bottom/>
      <diagonal/>
    </border>
    <border>
      <left/>
      <right/>
      <top style="thin">
        <color rgb="FF4472C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theme="0"/>
      </bottom>
      <diagonal/>
    </border>
    <border>
      <left style="thin">
        <color indexed="64"/>
      </left>
      <right/>
      <top style="thin">
        <color theme="0"/>
      </top>
      <bottom/>
      <diagonal/>
    </border>
    <border>
      <left/>
      <right/>
      <top style="thin">
        <color theme="0"/>
      </top>
      <bottom/>
      <diagonal/>
    </border>
    <border>
      <left/>
      <right style="thin">
        <color indexed="64"/>
      </right>
      <top style="thin">
        <color theme="0"/>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theme="3"/>
      </top>
      <bottom/>
      <diagonal/>
    </border>
    <border>
      <left/>
      <right style="thin">
        <color indexed="64"/>
      </right>
      <top style="thin">
        <color theme="3"/>
      </top>
      <bottom/>
      <diagonal/>
    </border>
    <border>
      <left style="thin">
        <color indexed="64"/>
      </left>
      <right style="thin">
        <color indexed="64"/>
      </right>
      <top style="thin">
        <color indexed="64"/>
      </top>
      <bottom style="thin">
        <color theme="3"/>
      </bottom>
      <diagonal/>
    </border>
    <border>
      <left style="thin">
        <color indexed="64"/>
      </left>
      <right style="thin">
        <color indexed="64"/>
      </right>
      <top/>
      <bottom style="thin">
        <color indexed="64"/>
      </bottom>
      <diagonal/>
    </border>
    <border>
      <left style="thin">
        <color indexed="64"/>
      </left>
      <right/>
      <top style="thin">
        <color indexed="64"/>
      </top>
      <bottom style="thin">
        <color theme="3"/>
      </bottom>
      <diagonal/>
    </border>
    <border>
      <left/>
      <right/>
      <top style="thin">
        <color indexed="64"/>
      </top>
      <bottom style="thin">
        <color theme="3"/>
      </bottom>
      <diagonal/>
    </border>
    <border>
      <left/>
      <right style="thin">
        <color indexed="64"/>
      </right>
      <top style="thin">
        <color indexed="64"/>
      </top>
      <bottom style="thin">
        <color theme="3"/>
      </bottom>
      <diagonal/>
    </border>
    <border>
      <left/>
      <right/>
      <top/>
      <bottom style="thin">
        <color theme="0" tint="-0.34998626667073579"/>
      </bottom>
      <diagonal/>
    </border>
    <border>
      <left/>
      <right/>
      <top style="thin">
        <color theme="2"/>
      </top>
      <bottom style="thin">
        <color theme="0" tint="-0.34998626667073579"/>
      </bottom>
      <diagonal/>
    </border>
    <border>
      <left/>
      <right/>
      <top style="thin">
        <color theme="0" tint="-0.34998626667073579"/>
      </top>
      <bottom/>
      <diagonal/>
    </border>
    <border>
      <left/>
      <right/>
      <top style="thin">
        <color theme="0" tint="-0.34998626667073579"/>
      </top>
      <bottom style="thin">
        <color theme="2"/>
      </bottom>
      <diagonal/>
    </border>
    <border>
      <left/>
      <right/>
      <top style="thin">
        <color rgb="FFA5A5A5"/>
      </top>
      <bottom style="thin">
        <color theme="0" tint="-0.34998626667073579"/>
      </bottom>
      <diagonal/>
    </border>
    <border>
      <left/>
      <right/>
      <top style="thin">
        <color theme="0" tint="-0.34998626667073579"/>
      </top>
      <bottom style="thin">
        <color rgb="FFE7E6E6"/>
      </bottom>
      <diagonal/>
    </border>
    <border>
      <left/>
      <right/>
      <top style="thin">
        <color theme="0" tint="-0.34998626667073579"/>
      </top>
      <bottom style="thin">
        <color rgb="FFA5A5A5"/>
      </bottom>
      <diagonal/>
    </border>
    <border>
      <left/>
      <right/>
      <top style="thin">
        <color theme="0" tint="-0.34998626667073579"/>
      </top>
      <bottom style="thin">
        <color theme="0" tint="-0.14999847407452621"/>
      </bottom>
      <diagonal/>
    </border>
    <border>
      <left/>
      <right/>
      <top style="thin">
        <color rgb="FFE7E6E6"/>
      </top>
      <bottom style="thin">
        <color theme="0" tint="-0.34998626667073579"/>
      </bottom>
      <diagonal/>
    </border>
    <border>
      <left/>
      <right/>
      <top style="thin">
        <color theme="0" tint="-0.14999847407452621"/>
      </top>
      <bottom style="thin">
        <color theme="0" tint="-0.34998626667073579"/>
      </bottom>
      <diagonal/>
    </border>
    <border>
      <left/>
      <right/>
      <top style="thin">
        <color rgb="FF0072BC"/>
      </top>
      <bottom style="thin">
        <color theme="0" tint="-0.34998626667073579"/>
      </bottom>
      <diagonal/>
    </border>
    <border>
      <left/>
      <right/>
      <top style="thin">
        <color rgb="FF808080"/>
      </top>
      <bottom style="thin">
        <color rgb="FF808080"/>
      </bottom>
      <diagonal/>
    </border>
    <border>
      <left/>
      <right/>
      <top style="thin">
        <color rgb="FF808080"/>
      </top>
      <bottom style="thin">
        <color indexed="64"/>
      </bottom>
      <diagonal/>
    </border>
    <border>
      <left/>
      <right/>
      <top style="thin">
        <color rgb="FFA5A5A5"/>
      </top>
      <bottom style="thin">
        <color rgb="FF808080"/>
      </bottom>
      <diagonal/>
    </border>
    <border>
      <left/>
      <right/>
      <top style="thin">
        <color rgb="FF808080"/>
      </top>
      <bottom style="thin">
        <color rgb="FFA5A5A5"/>
      </bottom>
      <diagonal/>
    </border>
    <border>
      <left/>
      <right/>
      <top style="thin">
        <color rgb="FF808080"/>
      </top>
      <bottom style="thin">
        <color rgb="FF0072BC"/>
      </bottom>
      <diagonal/>
    </border>
    <border>
      <left/>
      <right/>
      <top style="thin">
        <color rgb="FFA5A5A5"/>
      </top>
      <bottom style="thin">
        <color rgb="FF0072BC"/>
      </bottom>
      <diagonal/>
    </border>
    <border>
      <left/>
      <right/>
      <top style="thin">
        <color rgb="FFA5A5A5"/>
      </top>
      <bottom style="thin">
        <color theme="3"/>
      </bottom>
      <diagonal/>
    </border>
    <border>
      <left/>
      <right/>
      <top style="thin">
        <color theme="0" tint="-0.499984740745262"/>
      </top>
      <bottom style="thin">
        <color theme="0" tint="-0.499984740745262"/>
      </bottom>
      <diagonal/>
    </border>
    <border>
      <left/>
      <right/>
      <top style="thin">
        <color theme="0" tint="-0.499984740745262"/>
      </top>
      <bottom/>
      <diagonal/>
    </border>
    <border>
      <left/>
      <right/>
      <top style="thin">
        <color rgb="FFA5A5A5"/>
      </top>
      <bottom style="thin">
        <color theme="0" tint="-0.499984740745262"/>
      </bottom>
      <diagonal/>
    </border>
    <border>
      <left/>
      <right/>
      <top style="thin">
        <color indexed="64"/>
      </top>
      <bottom style="thin">
        <color theme="0" tint="-0.499984740745262"/>
      </bottom>
      <diagonal/>
    </border>
    <border>
      <left/>
      <right/>
      <top style="thin">
        <color rgb="FF808080"/>
      </top>
      <bottom style="thin">
        <color theme="0" tint="-0.499984740745262"/>
      </bottom>
      <diagonal/>
    </border>
    <border>
      <left/>
      <right/>
      <top style="thin">
        <color theme="0" tint="-0.499984740745262"/>
      </top>
      <bottom style="thin">
        <color rgb="FFA5A5A5"/>
      </bottom>
      <diagonal/>
    </border>
    <border>
      <left/>
      <right/>
      <top style="thin">
        <color theme="0" tint="-0.499984740745262"/>
      </top>
      <bottom style="thin">
        <color rgb="FF808080"/>
      </bottom>
      <diagonal/>
    </border>
    <border>
      <left/>
      <right/>
      <top style="thin">
        <color rgb="FF7B7B7B"/>
      </top>
      <bottom style="thin">
        <color rgb="FF7B7B7B"/>
      </bottom>
      <diagonal/>
    </border>
    <border>
      <left/>
      <right/>
      <top/>
      <bottom style="thin">
        <color theme="1" tint="0.34998626667073579"/>
      </bottom>
      <diagonal/>
    </border>
  </borders>
  <cellStyleXfs count="19">
    <xf numFmtId="0" fontId="0" fillId="0" borderId="0"/>
    <xf numFmtId="165" fontId="1" fillId="0" borderId="0" applyFont="0" applyFill="0" applyBorder="0" applyAlignment="0" applyProtection="0"/>
    <xf numFmtId="9" fontId="1" fillId="0" borderId="0" applyFont="0" applyFill="0" applyBorder="0" applyAlignment="0" applyProtection="0"/>
    <xf numFmtId="0" fontId="4" fillId="0" borderId="0"/>
    <xf numFmtId="166" fontId="4" fillId="0" borderId="0" applyFont="0" applyFill="0" applyBorder="0" applyAlignment="0" applyProtection="0"/>
    <xf numFmtId="0" fontId="4" fillId="0" borderId="0"/>
    <xf numFmtId="43" fontId="1" fillId="0" borderId="0" applyFont="0" applyFill="0" applyBorder="0" applyAlignment="0" applyProtection="0"/>
    <xf numFmtId="166" fontId="14" fillId="0" borderId="0" applyFont="0" applyFill="0" applyBorder="0" applyAlignment="0" applyProtection="0"/>
    <xf numFmtId="44" fontId="1" fillId="0" borderId="0" applyFont="0" applyFill="0" applyBorder="0" applyAlignment="0" applyProtection="0"/>
    <xf numFmtId="0" fontId="27" fillId="0" borderId="0"/>
    <xf numFmtId="0" fontId="1" fillId="0" borderId="0"/>
    <xf numFmtId="43" fontId="1" fillId="0" borderId="0" applyFont="0" applyFill="0" applyBorder="0" applyAlignment="0" applyProtection="0"/>
    <xf numFmtId="0" fontId="1" fillId="0" borderId="0"/>
    <xf numFmtId="0" fontId="27" fillId="0" borderId="0"/>
    <xf numFmtId="0" fontId="4" fillId="0" borderId="0"/>
    <xf numFmtId="0" fontId="1" fillId="0" borderId="0"/>
    <xf numFmtId="43" fontId="1" fillId="0" borderId="0" applyFont="0" applyFill="0" applyBorder="0" applyAlignment="0" applyProtection="0"/>
    <xf numFmtId="9" fontId="4" fillId="0" borderId="0" applyFont="0" applyFill="0" applyBorder="0" applyAlignment="0" applyProtection="0"/>
    <xf numFmtId="0" fontId="1" fillId="0" borderId="0"/>
  </cellStyleXfs>
  <cellXfs count="530">
    <xf numFmtId="0" fontId="0" fillId="0" borderId="0" xfId="0"/>
    <xf numFmtId="0" fontId="4" fillId="0" borderId="0" xfId="3"/>
    <xf numFmtId="0" fontId="6" fillId="2" borderId="0" xfId="3" applyFont="1" applyFill="1" applyAlignment="1">
      <alignment horizontal="left" vertical="center" wrapText="1"/>
    </xf>
    <xf numFmtId="167" fontId="7" fillId="3" borderId="0" xfId="4" applyNumberFormat="1" applyFont="1" applyFill="1" applyAlignment="1">
      <alignment horizontal="center" vertical="center" wrapText="1"/>
    </xf>
    <xf numFmtId="167" fontId="7" fillId="4" borderId="0" xfId="4" applyNumberFormat="1" applyFont="1" applyFill="1" applyAlignment="1">
      <alignment horizontal="center" vertical="center" wrapText="1"/>
    </xf>
    <xf numFmtId="0" fontId="8" fillId="0" borderId="0" xfId="3" applyFont="1" applyAlignment="1">
      <alignment wrapText="1"/>
    </xf>
    <xf numFmtId="168" fontId="8" fillId="0" borderId="0" xfId="4" applyNumberFormat="1" applyFont="1"/>
    <xf numFmtId="0" fontId="9" fillId="0" borderId="1" xfId="3" applyFont="1" applyBorder="1" applyAlignment="1">
      <alignment horizontal="left" vertical="center" wrapText="1"/>
    </xf>
    <xf numFmtId="0" fontId="9" fillId="0" borderId="2" xfId="3" applyFont="1" applyBorder="1" applyAlignment="1">
      <alignment horizontal="left" vertical="center" wrapText="1"/>
    </xf>
    <xf numFmtId="0" fontId="6" fillId="2" borderId="0" xfId="3" applyFont="1" applyFill="1" applyAlignment="1">
      <alignment horizontal="left"/>
    </xf>
    <xf numFmtId="167" fontId="7" fillId="6" borderId="0" xfId="4" applyNumberFormat="1" applyFont="1" applyFill="1" applyAlignment="1">
      <alignment horizontal="center" vertical="center" wrapText="1"/>
    </xf>
    <xf numFmtId="0" fontId="12" fillId="0" borderId="0" xfId="0" applyFont="1"/>
    <xf numFmtId="0" fontId="12" fillId="0" borderId="0" xfId="0" applyFont="1" applyAlignment="1">
      <alignment horizontal="center" vertical="center" wrapText="1"/>
    </xf>
    <xf numFmtId="0" fontId="6" fillId="7" borderId="0" xfId="0" applyFont="1" applyFill="1" applyAlignment="1">
      <alignment horizontal="left" vertical="center"/>
    </xf>
    <xf numFmtId="0" fontId="0" fillId="0" borderId="0" xfId="0" applyAlignment="1">
      <alignment vertical="center"/>
    </xf>
    <xf numFmtId="0" fontId="13" fillId="0" borderId="0" xfId="0" applyFont="1"/>
    <xf numFmtId="0" fontId="13" fillId="0" borderId="3" xfId="0" applyFont="1" applyBorder="1" applyAlignment="1">
      <alignment vertical="center"/>
    </xf>
    <xf numFmtId="0" fontId="13" fillId="0" borderId="0" xfId="0" applyFont="1" applyAlignment="1">
      <alignment vertical="center" wrapText="1"/>
    </xf>
    <xf numFmtId="0" fontId="16" fillId="0" borderId="0" xfId="0" applyFont="1" applyAlignment="1">
      <alignment vertical="center"/>
    </xf>
    <xf numFmtId="0" fontId="7" fillId="0" borderId="0" xfId="0" applyFont="1" applyAlignment="1">
      <alignment horizontal="left" vertical="center" wrapText="1"/>
    </xf>
    <xf numFmtId="0" fontId="13" fillId="0" borderId="0" xfId="0" applyFont="1" applyAlignment="1">
      <alignment vertical="center"/>
    </xf>
    <xf numFmtId="0" fontId="0" fillId="0" borderId="0" xfId="0" applyAlignment="1">
      <alignment horizontal="left" vertical="center"/>
    </xf>
    <xf numFmtId="0" fontId="0" fillId="0" borderId="0" xfId="0" applyAlignment="1">
      <alignment horizontal="left" indent="1"/>
    </xf>
    <xf numFmtId="3" fontId="0" fillId="0" borderId="0" xfId="0" applyNumberFormat="1"/>
    <xf numFmtId="3" fontId="0" fillId="0" borderId="0" xfId="0" applyNumberFormat="1" applyAlignment="1">
      <alignment vertical="center"/>
    </xf>
    <xf numFmtId="0" fontId="12" fillId="0" borderId="0" xfId="0" applyFont="1" applyAlignment="1">
      <alignment vertical="center"/>
    </xf>
    <xf numFmtId="0" fontId="16" fillId="0" borderId="0" xfId="0" applyFont="1"/>
    <xf numFmtId="0" fontId="17" fillId="0" borderId="0" xfId="0" applyFont="1" applyAlignment="1">
      <alignment vertical="center"/>
    </xf>
    <xf numFmtId="0" fontId="6" fillId="2" borderId="0" xfId="0" applyFont="1" applyFill="1" applyAlignment="1">
      <alignment vertical="center"/>
    </xf>
    <xf numFmtId="0" fontId="13" fillId="6" borderId="0" xfId="0" applyFont="1" applyFill="1" applyAlignment="1">
      <alignment horizontal="center" vertical="center" wrapText="1"/>
    </xf>
    <xf numFmtId="0" fontId="7" fillId="0" borderId="5" xfId="0" applyFont="1" applyBorder="1" applyAlignment="1">
      <alignment horizontal="left" vertical="center" wrapText="1"/>
    </xf>
    <xf numFmtId="0" fontId="13" fillId="0" borderId="5" xfId="0" applyFont="1" applyBorder="1"/>
    <xf numFmtId="0" fontId="13" fillId="0" borderId="5" xfId="0" applyFont="1" applyBorder="1" applyAlignment="1">
      <alignment wrapText="1"/>
    </xf>
    <xf numFmtId="0" fontId="12" fillId="0" borderId="5" xfId="0" applyFont="1" applyBorder="1"/>
    <xf numFmtId="0" fontId="13" fillId="0" borderId="6" xfId="0" applyFont="1" applyBorder="1" applyAlignment="1">
      <alignment vertical="center"/>
    </xf>
    <xf numFmtId="169" fontId="13" fillId="0" borderId="0" xfId="1" applyNumberFormat="1" applyFont="1"/>
    <xf numFmtId="0" fontId="18" fillId="0" borderId="0" xfId="0" applyFont="1"/>
    <xf numFmtId="0" fontId="19" fillId="0" borderId="0" xfId="0" applyFont="1"/>
    <xf numFmtId="0" fontId="18" fillId="0" borderId="0" xfId="0" applyFont="1" applyAlignment="1">
      <alignment vertical="center"/>
    </xf>
    <xf numFmtId="0" fontId="20" fillId="0" borderId="0" xfId="0" applyFont="1"/>
    <xf numFmtId="0" fontId="12" fillId="0" borderId="0" xfId="0" applyFont="1" applyAlignment="1">
      <alignment horizontal="right"/>
    </xf>
    <xf numFmtId="0" fontId="6" fillId="7" borderId="0" xfId="0" applyFont="1" applyFill="1" applyAlignment="1">
      <alignment horizontal="left" vertical="center" indent="1"/>
    </xf>
    <xf numFmtId="0" fontId="8" fillId="0" borderId="0" xfId="3" applyFont="1"/>
    <xf numFmtId="169" fontId="8" fillId="0" borderId="0" xfId="6" applyNumberFormat="1" applyFont="1" applyAlignment="1">
      <alignment horizontal="right"/>
    </xf>
    <xf numFmtId="0" fontId="6" fillId="7" borderId="0" xfId="5" applyFont="1" applyFill="1" applyAlignment="1">
      <alignment horizontal="left" vertical="center" indent="1"/>
    </xf>
    <xf numFmtId="0" fontId="17" fillId="8" borderId="0" xfId="5" applyFont="1" applyFill="1" applyAlignment="1">
      <alignment vertical="center" wrapText="1"/>
    </xf>
    <xf numFmtId="169" fontId="8" fillId="0" borderId="0" xfId="6" applyNumberFormat="1" applyFont="1"/>
    <xf numFmtId="0" fontId="9" fillId="0" borderId="7" xfId="5" applyFont="1" applyBorder="1" applyAlignment="1">
      <alignment horizontal="left" vertical="center" wrapText="1"/>
    </xf>
    <xf numFmtId="0" fontId="9" fillId="0" borderId="8" xfId="5" applyFont="1" applyBorder="1" applyAlignment="1">
      <alignment horizontal="left" vertical="center" wrapText="1"/>
    </xf>
    <xf numFmtId="0" fontId="9" fillId="0" borderId="9" xfId="5" applyFont="1" applyBorder="1" applyAlignment="1">
      <alignment horizontal="left" vertical="center" wrapText="1"/>
    </xf>
    <xf numFmtId="0" fontId="9" fillId="0" borderId="10" xfId="5" applyFont="1" applyBorder="1" applyAlignment="1">
      <alignment vertical="center"/>
    </xf>
    <xf numFmtId="0" fontId="16" fillId="0" borderId="0" xfId="5" applyFont="1" applyAlignment="1">
      <alignment vertical="center" wrapText="1"/>
    </xf>
    <xf numFmtId="0" fontId="9" fillId="0" borderId="0" xfId="5" applyFont="1" applyAlignment="1">
      <alignment vertical="center" wrapText="1"/>
    </xf>
    <xf numFmtId="0" fontId="22" fillId="0" borderId="0" xfId="3" applyFont="1" applyAlignment="1">
      <alignment vertical="center"/>
    </xf>
    <xf numFmtId="0" fontId="8" fillId="0" borderId="0" xfId="3" applyFont="1" applyAlignment="1">
      <alignment vertical="center"/>
    </xf>
    <xf numFmtId="0" fontId="23" fillId="0" borderId="7" xfId="3" applyFont="1" applyBorder="1" applyAlignment="1">
      <alignment vertical="center"/>
    </xf>
    <xf numFmtId="0" fontId="23" fillId="0" borderId="7" xfId="3" applyFont="1" applyBorder="1" applyAlignment="1">
      <alignment vertical="center" wrapText="1"/>
    </xf>
    <xf numFmtId="0" fontId="23" fillId="0" borderId="8" xfId="3" applyFont="1" applyBorder="1" applyAlignment="1">
      <alignment vertical="center"/>
    </xf>
    <xf numFmtId="0" fontId="23" fillId="0" borderId="8" xfId="3" applyFont="1" applyBorder="1" applyAlignment="1">
      <alignment vertical="center" wrapText="1"/>
    </xf>
    <xf numFmtId="0" fontId="25" fillId="2" borderId="0" xfId="3" applyFont="1" applyFill="1" applyAlignment="1">
      <alignment vertical="center"/>
    </xf>
    <xf numFmtId="0" fontId="25" fillId="2" borderId="0" xfId="3" applyFont="1" applyFill="1" applyAlignment="1">
      <alignment vertical="center" wrapText="1"/>
    </xf>
    <xf numFmtId="0" fontId="8" fillId="0" borderId="0" xfId="0" applyFont="1"/>
    <xf numFmtId="170" fontId="15" fillId="0" borderId="0" xfId="9" applyNumberFormat="1" applyFont="1"/>
    <xf numFmtId="170" fontId="28" fillId="0" borderId="0" xfId="9" applyNumberFormat="1" applyFont="1"/>
    <xf numFmtId="170" fontId="17" fillId="0" borderId="0" xfId="9" applyNumberFormat="1" applyFont="1"/>
    <xf numFmtId="170" fontId="15" fillId="0" borderId="0" xfId="9" applyNumberFormat="1" applyFont="1" applyAlignment="1">
      <alignment horizontal="right"/>
    </xf>
    <xf numFmtId="170" fontId="15" fillId="0" borderId="0" xfId="9" applyNumberFormat="1" applyFont="1" applyAlignment="1">
      <alignment horizontal="center" vertical="center"/>
    </xf>
    <xf numFmtId="170" fontId="17" fillId="0" borderId="0" xfId="9" applyNumberFormat="1" applyFont="1" applyAlignment="1">
      <alignment horizontal="center" vertical="center"/>
    </xf>
    <xf numFmtId="170" fontId="32" fillId="11" borderId="0" xfId="9" applyNumberFormat="1" applyFont="1" applyFill="1" applyAlignment="1">
      <alignment vertical="center"/>
    </xf>
    <xf numFmtId="170" fontId="15" fillId="12" borderId="0" xfId="9" applyNumberFormat="1" applyFont="1" applyFill="1"/>
    <xf numFmtId="171" fontId="15" fillId="12" borderId="0" xfId="9" applyNumberFormat="1" applyFont="1" applyFill="1" applyAlignment="1">
      <alignment horizontal="center" vertical="center" wrapText="1"/>
    </xf>
    <xf numFmtId="170" fontId="17" fillId="13" borderId="0" xfId="9" applyNumberFormat="1" applyFont="1" applyFill="1" applyAlignment="1">
      <alignment horizontal="center" vertical="center"/>
    </xf>
    <xf numFmtId="9" fontId="15" fillId="13" borderId="0" xfId="2" applyFont="1" applyFill="1" applyBorder="1" applyAlignment="1">
      <alignment horizontal="center" vertical="center" wrapText="1"/>
    </xf>
    <xf numFmtId="170" fontId="32" fillId="0" borderId="12" xfId="9" applyNumberFormat="1" applyFont="1" applyBorder="1"/>
    <xf numFmtId="170" fontId="15" fillId="0" borderId="0" xfId="9" applyNumberFormat="1" applyFont="1" applyAlignment="1">
      <alignment horizontal="center" vertical="center" wrapText="1"/>
    </xf>
    <xf numFmtId="170" fontId="15" fillId="0" borderId="0" xfId="9" applyNumberFormat="1" applyFont="1" applyAlignment="1">
      <alignment wrapText="1"/>
    </xf>
    <xf numFmtId="170" fontId="15" fillId="0" borderId="14" xfId="9" applyNumberFormat="1" applyFont="1" applyBorder="1"/>
    <xf numFmtId="164" fontId="15" fillId="0" borderId="14" xfId="9" applyNumberFormat="1" applyFont="1" applyBorder="1"/>
    <xf numFmtId="9" fontId="15" fillId="0" borderId="0" xfId="2" applyFont="1" applyFill="1" applyBorder="1"/>
    <xf numFmtId="9" fontId="15" fillId="0" borderId="0" xfId="2" applyFont="1" applyFill="1" applyBorder="1" applyAlignment="1">
      <alignment horizontal="right"/>
    </xf>
    <xf numFmtId="170" fontId="15" fillId="0" borderId="15" xfId="9" applyNumberFormat="1" applyFont="1" applyBorder="1"/>
    <xf numFmtId="164" fontId="15" fillId="0" borderId="15" xfId="9" applyNumberFormat="1" applyFont="1" applyBorder="1"/>
    <xf numFmtId="170" fontId="15" fillId="0" borderId="12" xfId="9" applyNumberFormat="1" applyFont="1" applyBorder="1"/>
    <xf numFmtId="164" fontId="17" fillId="0" borderId="0" xfId="9" applyNumberFormat="1" applyFont="1"/>
    <xf numFmtId="170" fontId="23" fillId="0" borderId="0" xfId="9" applyNumberFormat="1" applyFont="1" applyAlignment="1">
      <alignment horizontal="right"/>
    </xf>
    <xf numFmtId="170" fontId="23" fillId="0" borderId="0" xfId="9" applyNumberFormat="1" applyFont="1"/>
    <xf numFmtId="9" fontId="23" fillId="0" borderId="0" xfId="2" applyFont="1" applyFill="1" applyBorder="1"/>
    <xf numFmtId="170" fontId="29" fillId="0" borderId="0" xfId="9" applyNumberFormat="1" applyFont="1"/>
    <xf numFmtId="170" fontId="15" fillId="0" borderId="13" xfId="9" applyNumberFormat="1" applyFont="1" applyBorder="1"/>
    <xf numFmtId="170" fontId="23" fillId="0" borderId="13" xfId="9" applyNumberFormat="1" applyFont="1" applyBorder="1"/>
    <xf numFmtId="10" fontId="15" fillId="0" borderId="0" xfId="9" applyNumberFormat="1" applyFont="1"/>
    <xf numFmtId="170" fontId="29" fillId="0" borderId="12" xfId="9" applyNumberFormat="1" applyFont="1" applyBorder="1"/>
    <xf numFmtId="172" fontId="15" fillId="0" borderId="0" xfId="2" applyNumberFormat="1" applyFont="1" applyFill="1" applyBorder="1" applyAlignment="1">
      <alignment horizontal="right"/>
    </xf>
    <xf numFmtId="170" fontId="23" fillId="0" borderId="12" xfId="9" applyNumberFormat="1" applyFont="1" applyBorder="1"/>
    <xf numFmtId="170" fontId="29" fillId="0" borderId="11" xfId="9" applyNumberFormat="1" applyFont="1" applyBorder="1"/>
    <xf numFmtId="170" fontId="23" fillId="0" borderId="11" xfId="9" applyNumberFormat="1" applyFont="1" applyBorder="1"/>
    <xf numFmtId="9" fontId="23" fillId="0" borderId="11" xfId="2" applyFont="1" applyFill="1" applyBorder="1"/>
    <xf numFmtId="170" fontId="29" fillId="0" borderId="17" xfId="9" applyNumberFormat="1" applyFont="1" applyBorder="1"/>
    <xf numFmtId="9" fontId="33" fillId="0" borderId="0" xfId="9" applyNumberFormat="1" applyFont="1"/>
    <xf numFmtId="9" fontId="33" fillId="0" borderId="0" xfId="2" applyFont="1" applyFill="1" applyBorder="1"/>
    <xf numFmtId="170" fontId="33" fillId="14" borderId="19" xfId="9" applyNumberFormat="1" applyFont="1" applyFill="1" applyBorder="1"/>
    <xf numFmtId="9" fontId="33" fillId="14" borderId="0" xfId="2" applyFont="1" applyFill="1" applyBorder="1"/>
    <xf numFmtId="170" fontId="33" fillId="14" borderId="15" xfId="9" applyNumberFormat="1" applyFont="1" applyFill="1" applyBorder="1"/>
    <xf numFmtId="170" fontId="15" fillId="0" borderId="17" xfId="9" applyNumberFormat="1" applyFont="1" applyBorder="1"/>
    <xf numFmtId="170" fontId="33" fillId="0" borderId="18" xfId="9" applyNumberFormat="1" applyFont="1" applyBorder="1"/>
    <xf numFmtId="170" fontId="33" fillId="14" borderId="0" xfId="9" applyNumberFormat="1" applyFont="1" applyFill="1"/>
    <xf numFmtId="170" fontId="33" fillId="14" borderId="20" xfId="9" applyNumberFormat="1" applyFont="1" applyFill="1" applyBorder="1"/>
    <xf numFmtId="170" fontId="15" fillId="10" borderId="0" xfId="9" applyNumberFormat="1" applyFont="1" applyFill="1"/>
    <xf numFmtId="164" fontId="15" fillId="0" borderId="0" xfId="9" applyNumberFormat="1" applyFont="1"/>
    <xf numFmtId="172" fontId="15" fillId="0" borderId="0" xfId="2" applyNumberFormat="1" applyFont="1" applyFill="1" applyBorder="1"/>
    <xf numFmtId="170" fontId="26" fillId="11" borderId="0" xfId="9" applyNumberFormat="1" applyFont="1" applyFill="1"/>
    <xf numFmtId="164" fontId="26" fillId="11" borderId="0" xfId="9" applyNumberFormat="1" applyFont="1" applyFill="1"/>
    <xf numFmtId="173" fontId="15" fillId="0" borderId="0" xfId="9" applyNumberFormat="1" applyFont="1"/>
    <xf numFmtId="9" fontId="15" fillId="0" borderId="0" xfId="9" applyNumberFormat="1" applyFont="1"/>
    <xf numFmtId="173" fontId="15" fillId="0" borderId="0" xfId="2" applyNumberFormat="1" applyFont="1" applyFill="1" applyBorder="1"/>
    <xf numFmtId="10" fontId="15" fillId="0" borderId="0" xfId="2" applyNumberFormat="1" applyFont="1" applyFill="1" applyBorder="1"/>
    <xf numFmtId="174" fontId="15" fillId="0" borderId="0" xfId="9" applyNumberFormat="1" applyFont="1"/>
    <xf numFmtId="172" fontId="17" fillId="0" borderId="0" xfId="2" applyNumberFormat="1" applyFont="1" applyFill="1" applyBorder="1"/>
    <xf numFmtId="0" fontId="34" fillId="10" borderId="0" xfId="0" applyFont="1" applyFill="1"/>
    <xf numFmtId="0" fontId="26" fillId="0" borderId="0" xfId="0" applyFont="1" applyAlignment="1">
      <alignment horizontal="left" vertical="top" wrapText="1"/>
    </xf>
    <xf numFmtId="0" fontId="35" fillId="0" borderId="0" xfId="0" applyFont="1" applyAlignment="1">
      <alignment horizontal="center" vertical="center" wrapText="1"/>
    </xf>
    <xf numFmtId="9" fontId="23" fillId="10" borderId="0" xfId="0" applyNumberFormat="1" applyFont="1" applyFill="1" applyAlignment="1">
      <alignment horizontal="center" vertical="center" wrapText="1"/>
    </xf>
    <xf numFmtId="0" fontId="15" fillId="10" borderId="0" xfId="0" applyFont="1" applyFill="1" applyAlignment="1">
      <alignment horizontal="left" vertical="top" wrapText="1"/>
    </xf>
    <xf numFmtId="9" fontId="15" fillId="10" borderId="22" xfId="0" applyNumberFormat="1" applyFont="1" applyFill="1" applyBorder="1" applyAlignment="1">
      <alignment horizontal="center" vertical="center" wrapText="1"/>
    </xf>
    <xf numFmtId="9" fontId="23" fillId="10" borderId="22" xfId="0" applyNumberFormat="1" applyFont="1" applyFill="1" applyBorder="1" applyAlignment="1">
      <alignment horizontal="center" vertical="center" wrapText="1"/>
    </xf>
    <xf numFmtId="9" fontId="15" fillId="10" borderId="0" xfId="0" applyNumberFormat="1" applyFont="1" applyFill="1" applyAlignment="1">
      <alignment horizontal="center" vertical="center" wrapText="1"/>
    </xf>
    <xf numFmtId="0" fontId="33" fillId="10" borderId="0" xfId="0" applyFont="1" applyFill="1" applyAlignment="1">
      <alignment vertical="top" wrapText="1"/>
    </xf>
    <xf numFmtId="9" fontId="33" fillId="10" borderId="19" xfId="0" applyNumberFormat="1" applyFont="1" applyFill="1" applyBorder="1" applyAlignment="1">
      <alignment horizontal="center" vertical="center" wrapText="1"/>
    </xf>
    <xf numFmtId="9" fontId="33" fillId="10" borderId="18" xfId="0" applyNumberFormat="1" applyFont="1" applyFill="1" applyBorder="1" applyAlignment="1">
      <alignment horizontal="center" vertical="center" wrapText="1"/>
    </xf>
    <xf numFmtId="0" fontId="36" fillId="10" borderId="0" xfId="0" applyFont="1" applyFill="1" applyAlignment="1">
      <alignment horizontal="left" vertical="top" wrapText="1"/>
    </xf>
    <xf numFmtId="0" fontId="15" fillId="10" borderId="0" xfId="0" applyFont="1" applyFill="1" applyAlignment="1">
      <alignment horizontal="center" vertical="center" wrapText="1"/>
    </xf>
    <xf numFmtId="0" fontId="23" fillId="0" borderId="24" xfId="0" applyFont="1" applyBorder="1" applyAlignment="1">
      <alignment vertical="top" wrapText="1"/>
    </xf>
    <xf numFmtId="9" fontId="23" fillId="0" borderId="0" xfId="0" applyNumberFormat="1" applyFont="1" applyAlignment="1">
      <alignment horizontal="center" vertical="center" wrapText="1"/>
    </xf>
    <xf numFmtId="0" fontId="23" fillId="0" borderId="25" xfId="0" applyFont="1" applyBorder="1" applyAlignment="1">
      <alignment vertical="top" wrapText="1"/>
    </xf>
    <xf numFmtId="0" fontId="23" fillId="10" borderId="24" xfId="0" applyFont="1" applyFill="1" applyBorder="1" applyAlignment="1">
      <alignment vertical="top" wrapText="1"/>
    </xf>
    <xf numFmtId="0" fontId="23" fillId="10" borderId="25" xfId="0" applyFont="1" applyFill="1" applyBorder="1" applyAlignment="1">
      <alignment vertical="top" wrapText="1"/>
    </xf>
    <xf numFmtId="9" fontId="15" fillId="10" borderId="24" xfId="0" applyNumberFormat="1" applyFont="1" applyFill="1" applyBorder="1" applyAlignment="1">
      <alignment horizontal="center" vertical="center" wrapText="1"/>
    </xf>
    <xf numFmtId="9" fontId="23" fillId="10" borderId="26" xfId="0" applyNumberFormat="1" applyFont="1" applyFill="1" applyBorder="1" applyAlignment="1">
      <alignment horizontal="center" vertical="center" wrapText="1"/>
    </xf>
    <xf numFmtId="0" fontId="23" fillId="10" borderId="24" xfId="0" applyFont="1" applyFill="1" applyBorder="1" applyAlignment="1">
      <alignment horizontal="left" vertical="top" wrapText="1"/>
    </xf>
    <xf numFmtId="0" fontId="23" fillId="10" borderId="0" xfId="0" applyFont="1" applyFill="1" applyAlignment="1">
      <alignment horizontal="left" vertical="top" wrapText="1"/>
    </xf>
    <xf numFmtId="9" fontId="23" fillId="10" borderId="24" xfId="0" applyNumberFormat="1" applyFont="1" applyFill="1" applyBorder="1" applyAlignment="1">
      <alignment horizontal="center" vertical="center" wrapText="1"/>
    </xf>
    <xf numFmtId="0" fontId="33" fillId="10" borderId="18" xfId="0" applyFont="1" applyFill="1" applyBorder="1" applyAlignment="1">
      <alignment vertical="top" wrapText="1"/>
    </xf>
    <xf numFmtId="9" fontId="33" fillId="10" borderId="0" xfId="0" applyNumberFormat="1" applyFont="1" applyFill="1" applyAlignment="1">
      <alignment horizontal="center" vertical="center" wrapText="1"/>
    </xf>
    <xf numFmtId="0" fontId="15" fillId="10" borderId="24" xfId="0" applyFont="1" applyFill="1" applyBorder="1" applyAlignment="1">
      <alignment horizontal="left" vertical="top" wrapText="1"/>
    </xf>
    <xf numFmtId="0" fontId="15" fillId="10" borderId="26" xfId="0" applyFont="1" applyFill="1" applyBorder="1" applyAlignment="1">
      <alignment horizontal="left" vertical="top" wrapText="1"/>
    </xf>
    <xf numFmtId="0" fontId="15" fillId="10" borderId="26" xfId="0" applyFont="1" applyFill="1" applyBorder="1" applyAlignment="1">
      <alignment horizontal="center" vertical="center" wrapText="1"/>
    </xf>
    <xf numFmtId="0" fontId="15" fillId="10" borderId="27" xfId="0" applyFont="1" applyFill="1" applyBorder="1" applyAlignment="1">
      <alignment horizontal="left" vertical="top" wrapText="1"/>
    </xf>
    <xf numFmtId="0" fontId="15" fillId="10" borderId="28" xfId="0" applyFont="1" applyFill="1" applyBorder="1" applyAlignment="1">
      <alignment horizontal="left" vertical="top" wrapText="1"/>
    </xf>
    <xf numFmtId="9" fontId="15" fillId="10" borderId="28" xfId="0" applyNumberFormat="1" applyFont="1" applyFill="1" applyBorder="1" applyAlignment="1">
      <alignment horizontal="center" vertical="center" wrapText="1"/>
    </xf>
    <xf numFmtId="0" fontId="15" fillId="0" borderId="10" xfId="0" applyFont="1" applyBorder="1" applyAlignment="1">
      <alignment horizontal="left" vertical="top" wrapText="1"/>
    </xf>
    <xf numFmtId="0" fontId="15" fillId="10" borderId="31" xfId="0" applyFont="1" applyFill="1" applyBorder="1" applyAlignment="1">
      <alignment horizontal="left" vertical="top" wrapText="1"/>
    </xf>
    <xf numFmtId="0" fontId="19" fillId="10" borderId="33" xfId="0" applyFont="1" applyFill="1" applyBorder="1" applyAlignment="1">
      <alignment horizontal="left" vertical="top" wrapText="1"/>
    </xf>
    <xf numFmtId="9" fontId="33" fillId="10" borderId="33" xfId="0" applyNumberFormat="1" applyFont="1" applyFill="1" applyBorder="1" applyAlignment="1">
      <alignment horizontal="center" vertical="center" wrapText="1"/>
    </xf>
    <xf numFmtId="9" fontId="15" fillId="10" borderId="32" xfId="0" applyNumberFormat="1" applyFont="1" applyFill="1" applyBorder="1" applyAlignment="1">
      <alignment horizontal="center" vertical="center" wrapText="1"/>
    </xf>
    <xf numFmtId="9" fontId="23" fillId="10" borderId="32" xfId="0" applyNumberFormat="1" applyFont="1" applyFill="1" applyBorder="1" applyAlignment="1">
      <alignment horizontal="center" vertical="center" wrapText="1"/>
    </xf>
    <xf numFmtId="0" fontId="19" fillId="10" borderId="35" xfId="0" applyFont="1" applyFill="1" applyBorder="1" applyAlignment="1">
      <alignment horizontal="left" vertical="top" wrapText="1"/>
    </xf>
    <xf numFmtId="0" fontId="26" fillId="9" borderId="0" xfId="0" applyFont="1" applyFill="1" applyAlignment="1">
      <alignment wrapText="1"/>
    </xf>
    <xf numFmtId="0" fontId="26" fillId="9" borderId="0" xfId="0" applyFont="1" applyFill="1" applyAlignment="1">
      <alignment horizontal="center" vertical="center" wrapText="1"/>
    </xf>
    <xf numFmtId="9" fontId="26" fillId="9" borderId="0" xfId="0" applyNumberFormat="1" applyFont="1" applyFill="1" applyAlignment="1">
      <alignment horizontal="center" vertical="center" wrapText="1"/>
    </xf>
    <xf numFmtId="0" fontId="0" fillId="2" borderId="0" xfId="0" applyFill="1"/>
    <xf numFmtId="0" fontId="37" fillId="2" borderId="0" xfId="0" applyFont="1" applyFill="1"/>
    <xf numFmtId="0" fontId="19" fillId="16" borderId="33" xfId="0" applyFont="1" applyFill="1" applyBorder="1" applyAlignment="1">
      <alignment horizontal="left" vertical="top" wrapText="1"/>
    </xf>
    <xf numFmtId="9" fontId="33" fillId="16" borderId="33" xfId="0" applyNumberFormat="1" applyFont="1" applyFill="1" applyBorder="1" applyAlignment="1">
      <alignment horizontal="center" vertical="center" wrapText="1"/>
    </xf>
    <xf numFmtId="9" fontId="33" fillId="16" borderId="36" xfId="0" applyNumberFormat="1" applyFont="1" applyFill="1" applyBorder="1" applyAlignment="1">
      <alignment horizontal="center" vertical="center" wrapText="1"/>
    </xf>
    <xf numFmtId="0" fontId="33" fillId="16" borderId="0" xfId="0" applyFont="1" applyFill="1" applyAlignment="1">
      <alignment vertical="top" wrapText="1"/>
    </xf>
    <xf numFmtId="0" fontId="19" fillId="16" borderId="35" xfId="0" applyFont="1" applyFill="1" applyBorder="1" applyAlignment="1">
      <alignment horizontal="left" vertical="top" wrapText="1"/>
    </xf>
    <xf numFmtId="9" fontId="33" fillId="16" borderId="35" xfId="0" applyNumberFormat="1" applyFont="1" applyFill="1" applyBorder="1" applyAlignment="1">
      <alignment horizontal="center" vertical="center" wrapText="1"/>
    </xf>
    <xf numFmtId="9" fontId="33" fillId="16" borderId="0" xfId="0" applyNumberFormat="1" applyFont="1" applyFill="1" applyAlignment="1">
      <alignment horizontal="center" vertical="center" wrapText="1"/>
    </xf>
    <xf numFmtId="0" fontId="8" fillId="0" borderId="0" xfId="10" applyFont="1"/>
    <xf numFmtId="0" fontId="9" fillId="0" borderId="0" xfId="10" applyFont="1"/>
    <xf numFmtId="0" fontId="15" fillId="0" borderId="0" xfId="10" applyFont="1"/>
    <xf numFmtId="0" fontId="31" fillId="0" borderId="0" xfId="0" applyFont="1" applyAlignment="1">
      <alignment horizontal="left"/>
    </xf>
    <xf numFmtId="0" fontId="24" fillId="0" borderId="0" xfId="0" applyFont="1" applyAlignment="1">
      <alignment horizontal="center"/>
    </xf>
    <xf numFmtId="0" fontId="38" fillId="0" borderId="0" xfId="0" applyFont="1"/>
    <xf numFmtId="0" fontId="39" fillId="0" borderId="0" xfId="10" applyFont="1"/>
    <xf numFmtId="3" fontId="8" fillId="0" borderId="0" xfId="10" applyNumberFormat="1" applyFont="1"/>
    <xf numFmtId="170" fontId="9" fillId="0" borderId="0" xfId="11" applyNumberFormat="1" applyFont="1" applyBorder="1"/>
    <xf numFmtId="165" fontId="15" fillId="0" borderId="0" xfId="10" applyNumberFormat="1" applyFont="1"/>
    <xf numFmtId="0" fontId="17" fillId="0" borderId="0" xfId="10" applyFont="1"/>
    <xf numFmtId="0" fontId="40" fillId="0" borderId="0" xfId="0" applyFont="1" applyAlignment="1">
      <alignment horizontal="left" indent="1"/>
    </xf>
    <xf numFmtId="0" fontId="6" fillId="0" borderId="0" xfId="10" applyFont="1"/>
    <xf numFmtId="3" fontId="15" fillId="0" borderId="0" xfId="0" applyNumberFormat="1" applyFont="1"/>
    <xf numFmtId="175" fontId="42" fillId="0" borderId="0" xfId="11" applyNumberFormat="1" applyFont="1" applyBorder="1"/>
    <xf numFmtId="3" fontId="15" fillId="0" borderId="0" xfId="10" applyNumberFormat="1" applyFont="1"/>
    <xf numFmtId="166" fontId="8" fillId="0" borderId="0" xfId="4" applyFont="1"/>
    <xf numFmtId="0" fontId="22" fillId="0" borderId="0" xfId="10" applyFont="1"/>
    <xf numFmtId="0" fontId="9" fillId="0" borderId="0" xfId="12" applyFont="1"/>
    <xf numFmtId="40" fontId="9" fillId="0" borderId="0" xfId="12" applyNumberFormat="1" applyFont="1"/>
    <xf numFmtId="0" fontId="30" fillId="0" borderId="0" xfId="12" applyFont="1" applyAlignment="1">
      <alignment horizontal="left"/>
    </xf>
    <xf numFmtId="0" fontId="24" fillId="0" borderId="0" xfId="12" applyFont="1" applyAlignment="1">
      <alignment horizontal="center"/>
    </xf>
    <xf numFmtId="40" fontId="15" fillId="0" borderId="0" xfId="12" applyNumberFormat="1" applyFont="1"/>
    <xf numFmtId="0" fontId="15" fillId="0" borderId="0" xfId="12" applyFont="1"/>
    <xf numFmtId="0" fontId="24" fillId="0" borderId="0" xfId="12" applyFont="1" applyAlignment="1">
      <alignment horizontal="left"/>
    </xf>
    <xf numFmtId="0" fontId="17" fillId="0" borderId="0" xfId="12" applyFont="1" applyAlignment="1">
      <alignment horizontal="center"/>
    </xf>
    <xf numFmtId="3" fontId="15" fillId="0" borderId="0" xfId="12" applyNumberFormat="1" applyFont="1"/>
    <xf numFmtId="3" fontId="9" fillId="0" borderId="0" xfId="12" applyNumberFormat="1" applyFont="1"/>
    <xf numFmtId="166" fontId="15" fillId="0" borderId="0" xfId="4" applyFont="1"/>
    <xf numFmtId="166" fontId="9" fillId="0" borderId="0" xfId="4" applyFont="1"/>
    <xf numFmtId="9" fontId="9" fillId="0" borderId="0" xfId="2" applyFont="1"/>
    <xf numFmtId="0" fontId="9" fillId="0" borderId="0" xfId="12" applyFont="1" applyAlignment="1">
      <alignment horizontal="right"/>
    </xf>
    <xf numFmtId="169" fontId="9" fillId="0" borderId="0" xfId="4" applyNumberFormat="1" applyFont="1"/>
    <xf numFmtId="169" fontId="9" fillId="0" borderId="0" xfId="12" applyNumberFormat="1" applyFont="1"/>
    <xf numFmtId="169" fontId="7" fillId="0" borderId="0" xfId="12" applyNumberFormat="1" applyFont="1"/>
    <xf numFmtId="0" fontId="7" fillId="0" borderId="0" xfId="12" applyFont="1"/>
    <xf numFmtId="169" fontId="7" fillId="0" borderId="0" xfId="4" applyNumberFormat="1" applyFont="1"/>
    <xf numFmtId="0" fontId="43" fillId="0" borderId="0" xfId="12" applyFont="1" applyAlignment="1">
      <alignment vertical="center"/>
    </xf>
    <xf numFmtId="0" fontId="43" fillId="0" borderId="0" xfId="12" applyFont="1" applyAlignment="1">
      <alignment horizontal="left" vertical="center" wrapText="1"/>
    </xf>
    <xf numFmtId="0" fontId="43" fillId="0" borderId="0" xfId="0" applyFont="1"/>
    <xf numFmtId="0" fontId="44" fillId="0" borderId="0" xfId="12" applyFont="1" applyAlignment="1">
      <alignment vertical="center"/>
    </xf>
    <xf numFmtId="0" fontId="25" fillId="2" borderId="0" xfId="12" applyFont="1" applyFill="1" applyAlignment="1">
      <alignment vertical="center"/>
    </xf>
    <xf numFmtId="0" fontId="25" fillId="2" borderId="0" xfId="12" applyFont="1" applyFill="1" applyAlignment="1">
      <alignment horizontal="left"/>
    </xf>
    <xf numFmtId="0" fontId="45" fillId="5" borderId="0" xfId="12" applyFont="1" applyFill="1" applyAlignment="1">
      <alignment horizontal="center"/>
    </xf>
    <xf numFmtId="0" fontId="25" fillId="0" borderId="0" xfId="12" applyFont="1" applyAlignment="1">
      <alignment horizontal="left"/>
    </xf>
    <xf numFmtId="0" fontId="45" fillId="0" borderId="0" xfId="12" applyFont="1" applyAlignment="1">
      <alignment horizontal="center"/>
    </xf>
    <xf numFmtId="0" fontId="44" fillId="0" borderId="10" xfId="12" applyFont="1" applyBorder="1" applyAlignment="1">
      <alignment horizontal="left" vertical="center" wrapText="1"/>
    </xf>
    <xf numFmtId="0" fontId="43" fillId="0" borderId="10" xfId="12" applyFont="1" applyBorder="1" applyAlignment="1">
      <alignment vertical="center"/>
    </xf>
    <xf numFmtId="0" fontId="45" fillId="0" borderId="0" xfId="12" applyFont="1" applyAlignment="1">
      <alignment vertical="center"/>
    </xf>
    <xf numFmtId="0" fontId="1" fillId="0" borderId="0" xfId="10"/>
    <xf numFmtId="0" fontId="46" fillId="2" borderId="40" xfId="10" applyFont="1" applyFill="1" applyBorder="1"/>
    <xf numFmtId="0" fontId="46" fillId="2" borderId="16" xfId="10" applyFont="1" applyFill="1" applyBorder="1"/>
    <xf numFmtId="0" fontId="3" fillId="2" borderId="16" xfId="10" applyFont="1" applyFill="1" applyBorder="1"/>
    <xf numFmtId="0" fontId="46" fillId="2" borderId="42" xfId="10" applyFont="1" applyFill="1" applyBorder="1"/>
    <xf numFmtId="0" fontId="46" fillId="2" borderId="0" xfId="10" applyFont="1" applyFill="1" applyAlignment="1">
      <alignment wrapText="1"/>
    </xf>
    <xf numFmtId="169" fontId="3" fillId="2" borderId="0" xfId="4" applyNumberFormat="1" applyFont="1" applyFill="1" applyBorder="1"/>
    <xf numFmtId="0" fontId="3" fillId="2" borderId="0" xfId="10" applyFont="1" applyFill="1"/>
    <xf numFmtId="3" fontId="47" fillId="2" borderId="43" xfId="10" applyNumberFormat="1" applyFont="1" applyFill="1" applyBorder="1"/>
    <xf numFmtId="0" fontId="46" fillId="2" borderId="0" xfId="10" applyFont="1" applyFill="1"/>
    <xf numFmtId="0" fontId="3" fillId="2" borderId="44" xfId="10" applyFont="1" applyFill="1" applyBorder="1"/>
    <xf numFmtId="0" fontId="46" fillId="2" borderId="45" xfId="10" applyFont="1" applyFill="1" applyBorder="1"/>
    <xf numFmtId="0" fontId="3" fillId="2" borderId="46" xfId="10" applyFont="1" applyFill="1" applyBorder="1"/>
    <xf numFmtId="0" fontId="3" fillId="2" borderId="47" xfId="10" applyFont="1" applyFill="1" applyBorder="1"/>
    <xf numFmtId="0" fontId="1" fillId="0" borderId="42" xfId="10" applyBorder="1"/>
    <xf numFmtId="0" fontId="48" fillId="0" borderId="0" xfId="10" applyFont="1" applyAlignment="1">
      <alignment horizontal="center" vertical="center"/>
    </xf>
    <xf numFmtId="0" fontId="1" fillId="0" borderId="43" xfId="10" applyBorder="1" applyAlignment="1">
      <alignment horizontal="center" vertical="center"/>
    </xf>
    <xf numFmtId="0" fontId="1" fillId="0" borderId="43" xfId="10" applyBorder="1"/>
    <xf numFmtId="0" fontId="2" fillId="0" borderId="48" xfId="10" applyFont="1" applyBorder="1" applyAlignment="1">
      <alignment horizontal="left" vertical="center"/>
    </xf>
    <xf numFmtId="0" fontId="1" fillId="0" borderId="11" xfId="10" applyBorder="1" applyAlignment="1">
      <alignment horizontal="left" vertical="center"/>
    </xf>
    <xf numFmtId="0" fontId="1" fillId="0" borderId="11" xfId="10" applyBorder="1"/>
    <xf numFmtId="0" fontId="1" fillId="0" borderId="49" xfId="10" applyBorder="1"/>
    <xf numFmtId="0" fontId="48" fillId="0" borderId="50" xfId="13" applyFont="1" applyBorder="1" applyAlignment="1">
      <alignment wrapText="1"/>
    </xf>
    <xf numFmtId="0" fontId="49" fillId="0" borderId="50" xfId="13" applyFont="1" applyBorder="1" applyAlignment="1">
      <alignment wrapText="1"/>
    </xf>
    <xf numFmtId="167" fontId="1" fillId="0" borderId="0" xfId="10" applyNumberFormat="1"/>
    <xf numFmtId="0" fontId="1" fillId="0" borderId="42" xfId="10" applyBorder="1" applyAlignment="1">
      <alignment vertical="center"/>
    </xf>
    <xf numFmtId="0" fontId="53" fillId="18" borderId="53" xfId="10" applyFont="1" applyFill="1" applyBorder="1"/>
    <xf numFmtId="0" fontId="53" fillId="18" borderId="35" xfId="10" applyFont="1" applyFill="1" applyBorder="1"/>
    <xf numFmtId="0" fontId="50" fillId="18" borderId="42" xfId="10" applyFont="1" applyFill="1" applyBorder="1"/>
    <xf numFmtId="0" fontId="50" fillId="0" borderId="0" xfId="10" applyFont="1"/>
    <xf numFmtId="175" fontId="1" fillId="0" borderId="0" xfId="10" applyNumberFormat="1"/>
    <xf numFmtId="0" fontId="54" fillId="0" borderId="0" xfId="10" applyFont="1"/>
    <xf numFmtId="0" fontId="1" fillId="0" borderId="44" xfId="10" applyBorder="1"/>
    <xf numFmtId="0" fontId="55" fillId="0" borderId="0" xfId="10" applyFont="1"/>
    <xf numFmtId="0" fontId="1" fillId="0" borderId="0" xfId="10" applyAlignment="1">
      <alignment wrapText="1"/>
    </xf>
    <xf numFmtId="0" fontId="51" fillId="0" borderId="48" xfId="10" applyFont="1" applyBorder="1" applyAlignment="1">
      <alignment horizontal="left"/>
    </xf>
    <xf numFmtId="0" fontId="48" fillId="0" borderId="55" xfId="13" applyFont="1" applyBorder="1" applyAlignment="1">
      <alignment wrapText="1"/>
    </xf>
    <xf numFmtId="0" fontId="52" fillId="0" borderId="56" xfId="13" applyFont="1" applyBorder="1" applyAlignment="1">
      <alignment vertical="center" wrapText="1"/>
    </xf>
    <xf numFmtId="0" fontId="49" fillId="0" borderId="55" xfId="13" applyFont="1" applyBorder="1" applyAlignment="1">
      <alignment wrapText="1"/>
    </xf>
    <xf numFmtId="0" fontId="45" fillId="6" borderId="0" xfId="12" applyFont="1" applyFill="1" applyAlignment="1">
      <alignment horizontal="center"/>
    </xf>
    <xf numFmtId="9" fontId="8" fillId="0" borderId="0" xfId="4" applyNumberFormat="1" applyFont="1"/>
    <xf numFmtId="0" fontId="26" fillId="11" borderId="0" xfId="0" applyFont="1" applyFill="1" applyAlignment="1">
      <alignment horizontal="left" vertical="center" wrapText="1"/>
    </xf>
    <xf numFmtId="170" fontId="31" fillId="18" borderId="0" xfId="9" applyNumberFormat="1" applyFont="1" applyFill="1"/>
    <xf numFmtId="176" fontId="15" fillId="0" borderId="14" xfId="9" applyNumberFormat="1" applyFont="1" applyBorder="1"/>
    <xf numFmtId="176" fontId="17" fillId="0" borderId="14" xfId="9" applyNumberFormat="1" applyFont="1" applyBorder="1"/>
    <xf numFmtId="176" fontId="15" fillId="0" borderId="15" xfId="9" applyNumberFormat="1" applyFont="1" applyBorder="1"/>
    <xf numFmtId="176" fontId="17" fillId="0" borderId="15" xfId="9" applyNumberFormat="1" applyFont="1" applyBorder="1"/>
    <xf numFmtId="176" fontId="17" fillId="0" borderId="0" xfId="9" applyNumberFormat="1" applyFont="1"/>
    <xf numFmtId="176" fontId="24" fillId="0" borderId="13" xfId="9" applyNumberFormat="1" applyFont="1" applyBorder="1"/>
    <xf numFmtId="176" fontId="24" fillId="0" borderId="0" xfId="9" applyNumberFormat="1" applyFont="1"/>
    <xf numFmtId="176" fontId="15" fillId="0" borderId="11" xfId="9" applyNumberFormat="1" applyFont="1" applyBorder="1"/>
    <xf numFmtId="176" fontId="24" fillId="0" borderId="11" xfId="9" applyNumberFormat="1" applyFont="1" applyBorder="1"/>
    <xf numFmtId="176" fontId="29" fillId="0" borderId="0" xfId="9" applyNumberFormat="1" applyFont="1"/>
    <xf numFmtId="176" fontId="29" fillId="0" borderId="17" xfId="9" applyNumberFormat="1" applyFont="1" applyBorder="1"/>
    <xf numFmtId="176" fontId="33" fillId="0" borderId="0" xfId="9" applyNumberFormat="1" applyFont="1"/>
    <xf numFmtId="176" fontId="33" fillId="14" borderId="19" xfId="9" applyNumberFormat="1" applyFont="1" applyFill="1" applyBorder="1"/>
    <xf numFmtId="176" fontId="33" fillId="14" borderId="0" xfId="9" applyNumberFormat="1" applyFont="1" applyFill="1"/>
    <xf numFmtId="176" fontId="33" fillId="14" borderId="18" xfId="9" applyNumberFormat="1" applyFont="1" applyFill="1" applyBorder="1"/>
    <xf numFmtId="176" fontId="33" fillId="14" borderId="15" xfId="9" applyNumberFormat="1" applyFont="1" applyFill="1" applyBorder="1"/>
    <xf numFmtId="176" fontId="33" fillId="14" borderId="20" xfId="9" applyNumberFormat="1" applyFont="1" applyFill="1" applyBorder="1"/>
    <xf numFmtId="176" fontId="26" fillId="11" borderId="0" xfId="9" applyNumberFormat="1" applyFont="1" applyFill="1"/>
    <xf numFmtId="176" fontId="26" fillId="11" borderId="0" xfId="9" applyNumberFormat="1" applyFont="1" applyFill="1" applyAlignment="1">
      <alignment horizontal="right"/>
    </xf>
    <xf numFmtId="0" fontId="30" fillId="10" borderId="0" xfId="0" applyFont="1" applyFill="1"/>
    <xf numFmtId="0" fontId="57" fillId="0" borderId="60" xfId="0" applyFont="1" applyBorder="1" applyAlignment="1">
      <alignment horizontal="left" vertical="top" wrapText="1"/>
    </xf>
    <xf numFmtId="0" fontId="36" fillId="0" borderId="60" xfId="0" applyFont="1" applyBorder="1" applyAlignment="1">
      <alignment horizontal="left" vertical="top" wrapText="1"/>
    </xf>
    <xf numFmtId="0" fontId="15" fillId="10" borderId="61" xfId="0" applyFont="1" applyFill="1" applyBorder="1" applyAlignment="1">
      <alignment horizontal="left" vertical="top" wrapText="1"/>
    </xf>
    <xf numFmtId="0" fontId="15" fillId="10" borderId="62" xfId="0" applyFont="1" applyFill="1" applyBorder="1" applyAlignment="1">
      <alignment horizontal="left" vertical="top" wrapText="1"/>
    </xf>
    <xf numFmtId="0" fontId="15" fillId="10" borderId="60" xfId="0" applyFont="1" applyFill="1" applyBorder="1" applyAlignment="1">
      <alignment horizontal="left" vertical="top" wrapText="1"/>
    </xf>
    <xf numFmtId="0" fontId="15" fillId="10" borderId="63" xfId="0" applyFont="1" applyFill="1" applyBorder="1" applyAlignment="1">
      <alignment horizontal="left" vertical="top" wrapText="1"/>
    </xf>
    <xf numFmtId="0" fontId="15" fillId="0" borderId="0" xfId="0" applyFont="1" applyAlignment="1">
      <alignment horizontal="left" vertical="top" wrapText="1"/>
    </xf>
    <xf numFmtId="0" fontId="23" fillId="10" borderId="60" xfId="0" applyFont="1" applyFill="1" applyBorder="1" applyAlignment="1">
      <alignment horizontal="left" vertical="top" wrapText="1"/>
    </xf>
    <xf numFmtId="0" fontId="15" fillId="10" borderId="64" xfId="0" applyFont="1" applyFill="1" applyBorder="1" applyAlignment="1">
      <alignment horizontal="left" vertical="top" wrapText="1"/>
    </xf>
    <xf numFmtId="176" fontId="17" fillId="0" borderId="0" xfId="0" applyNumberFormat="1" applyFont="1" applyAlignment="1">
      <alignment wrapText="1"/>
    </xf>
    <xf numFmtId="176" fontId="17" fillId="0" borderId="0" xfId="0" applyNumberFormat="1" applyFont="1" applyAlignment="1">
      <alignment horizontal="right" vertical="center" wrapText="1"/>
    </xf>
    <xf numFmtId="176" fontId="17" fillId="0" borderId="29" xfId="0" applyNumberFormat="1" applyFont="1" applyBorder="1" applyAlignment="1">
      <alignment horizontal="right" vertical="center" wrapText="1"/>
    </xf>
    <xf numFmtId="176" fontId="17" fillId="0" borderId="32" xfId="0" applyNumberFormat="1" applyFont="1" applyBorder="1" applyAlignment="1">
      <alignment horizontal="right" vertical="center" wrapText="1"/>
    </xf>
    <xf numFmtId="176" fontId="33" fillId="10" borderId="18" xfId="0" applyNumberFormat="1" applyFont="1" applyFill="1" applyBorder="1" applyAlignment="1">
      <alignment horizontal="right" vertical="center" wrapText="1"/>
    </xf>
    <xf numFmtId="176" fontId="33" fillId="10" borderId="33" xfId="0" applyNumberFormat="1" applyFont="1" applyFill="1" applyBorder="1" applyAlignment="1">
      <alignment horizontal="right" vertical="center" wrapText="1"/>
    </xf>
    <xf numFmtId="176" fontId="17" fillId="0" borderId="23" xfId="0" applyNumberFormat="1" applyFont="1" applyBorder="1" applyAlignment="1">
      <alignment wrapText="1"/>
    </xf>
    <xf numFmtId="176" fontId="17" fillId="10" borderId="0" xfId="0" applyNumberFormat="1" applyFont="1" applyFill="1" applyAlignment="1">
      <alignment horizontal="right" vertical="center" wrapText="1"/>
    </xf>
    <xf numFmtId="176" fontId="33" fillId="10" borderId="19" xfId="0" applyNumberFormat="1" applyFont="1" applyFill="1" applyBorder="1" applyAlignment="1">
      <alignment horizontal="right" vertical="center" wrapText="1"/>
    </xf>
    <xf numFmtId="176" fontId="33" fillId="10" borderId="0" xfId="0" applyNumberFormat="1" applyFont="1" applyFill="1" applyAlignment="1">
      <alignment horizontal="right" vertical="center" wrapText="1"/>
    </xf>
    <xf numFmtId="176" fontId="33" fillId="17" borderId="19" xfId="0" applyNumberFormat="1" applyFont="1" applyFill="1" applyBorder="1" applyAlignment="1">
      <alignment wrapText="1"/>
    </xf>
    <xf numFmtId="176" fontId="17" fillId="10" borderId="37" xfId="0" applyNumberFormat="1" applyFont="1" applyFill="1" applyBorder="1" applyAlignment="1">
      <alignment horizontal="right" vertical="center" wrapText="1"/>
    </xf>
    <xf numFmtId="176" fontId="17" fillId="10" borderId="26" xfId="0" applyNumberFormat="1" applyFont="1" applyFill="1" applyBorder="1" applyAlignment="1">
      <alignment horizontal="right" vertical="center" wrapText="1"/>
    </xf>
    <xf numFmtId="176" fontId="26" fillId="9" borderId="0" xfId="0" applyNumberFormat="1" applyFont="1" applyFill="1" applyAlignment="1">
      <alignment horizontal="right" vertical="center" wrapText="1"/>
    </xf>
    <xf numFmtId="176" fontId="17" fillId="0" borderId="62" xfId="0" applyNumberFormat="1" applyFont="1" applyBorder="1" applyAlignment="1">
      <alignment wrapText="1"/>
    </xf>
    <xf numFmtId="9" fontId="15" fillId="0" borderId="0" xfId="0" applyNumberFormat="1" applyFont="1" applyAlignment="1">
      <alignment horizontal="center" vertical="center" wrapText="1"/>
    </xf>
    <xf numFmtId="176" fontId="17" fillId="0" borderId="65" xfId="0" applyNumberFormat="1" applyFont="1" applyBorder="1" applyAlignment="1">
      <alignment wrapText="1"/>
    </xf>
    <xf numFmtId="9" fontId="15" fillId="10" borderId="66" xfId="0" applyNumberFormat="1" applyFont="1" applyFill="1" applyBorder="1" applyAlignment="1">
      <alignment horizontal="center" vertical="center" wrapText="1"/>
    </xf>
    <xf numFmtId="9" fontId="23" fillId="10" borderId="66" xfId="0" applyNumberFormat="1" applyFont="1" applyFill="1" applyBorder="1" applyAlignment="1">
      <alignment horizontal="center" vertical="center" wrapText="1"/>
    </xf>
    <xf numFmtId="176" fontId="17" fillId="0" borderId="63" xfId="0" applyNumberFormat="1" applyFont="1" applyBorder="1" applyAlignment="1">
      <alignment wrapText="1"/>
    </xf>
    <xf numFmtId="176" fontId="17" fillId="0" borderId="28" xfId="0" applyNumberFormat="1" applyFont="1" applyBorder="1" applyAlignment="1">
      <alignment horizontal="right" vertical="center" wrapText="1"/>
    </xf>
    <xf numFmtId="176" fontId="17" fillId="0" borderId="67" xfId="0" applyNumberFormat="1" applyFont="1" applyBorder="1" applyAlignment="1">
      <alignment wrapText="1"/>
    </xf>
    <xf numFmtId="9" fontId="15" fillId="10" borderId="25" xfId="0" applyNumberFormat="1" applyFont="1" applyFill="1" applyBorder="1" applyAlignment="1">
      <alignment horizontal="center" vertical="center" wrapText="1"/>
    </xf>
    <xf numFmtId="9" fontId="15" fillId="10" borderId="64" xfId="0" applyNumberFormat="1" applyFont="1" applyFill="1" applyBorder="1" applyAlignment="1">
      <alignment horizontal="center" vertical="center" wrapText="1"/>
    </xf>
    <xf numFmtId="9" fontId="23" fillId="10" borderId="67" xfId="0" applyNumberFormat="1" applyFont="1" applyFill="1" applyBorder="1" applyAlignment="1">
      <alignment horizontal="center" vertical="center" wrapText="1"/>
    </xf>
    <xf numFmtId="176" fontId="17" fillId="0" borderId="68" xfId="0" applyNumberFormat="1" applyFont="1" applyBorder="1" applyAlignment="1">
      <alignment horizontal="right" vertical="center" wrapText="1"/>
    </xf>
    <xf numFmtId="176" fontId="17" fillId="0" borderId="69" xfId="0" applyNumberFormat="1" applyFont="1" applyBorder="1" applyAlignment="1">
      <alignment horizontal="right" vertical="center" wrapText="1"/>
    </xf>
    <xf numFmtId="176" fontId="17" fillId="0" borderId="30" xfId="0" applyNumberFormat="1" applyFont="1" applyBorder="1" applyAlignment="1">
      <alignment horizontal="right" vertical="center" wrapText="1"/>
    </xf>
    <xf numFmtId="9" fontId="15" fillId="10" borderId="34" xfId="0" applyNumberFormat="1" applyFont="1" applyFill="1" applyBorder="1" applyAlignment="1">
      <alignment horizontal="center" vertical="center" wrapText="1"/>
    </xf>
    <xf numFmtId="9" fontId="15" fillId="10" borderId="68" xfId="0" applyNumberFormat="1" applyFont="1" applyFill="1" applyBorder="1" applyAlignment="1">
      <alignment horizontal="center" vertical="center" wrapText="1"/>
    </xf>
    <xf numFmtId="9" fontId="23" fillId="10" borderId="65" xfId="0" applyNumberFormat="1" applyFont="1" applyFill="1" applyBorder="1" applyAlignment="1">
      <alignment horizontal="center" vertical="center" wrapText="1"/>
    </xf>
    <xf numFmtId="9" fontId="15" fillId="10" borderId="65" xfId="0" applyNumberFormat="1" applyFont="1" applyFill="1" applyBorder="1" applyAlignment="1">
      <alignment horizontal="center" vertical="center" wrapText="1"/>
    </xf>
    <xf numFmtId="9" fontId="15" fillId="10" borderId="21" xfId="0" applyNumberFormat="1" applyFont="1" applyFill="1" applyBorder="1" applyAlignment="1">
      <alignment horizontal="center" vertical="center" wrapText="1"/>
    </xf>
    <xf numFmtId="9" fontId="23" fillId="10" borderId="68" xfId="0" applyNumberFormat="1" applyFont="1" applyFill="1" applyBorder="1" applyAlignment="1">
      <alignment horizontal="center" vertical="center" wrapText="1"/>
    </xf>
    <xf numFmtId="9" fontId="15" fillId="10" borderId="63" xfId="0" applyNumberFormat="1" applyFont="1" applyFill="1" applyBorder="1" applyAlignment="1">
      <alignment horizontal="center" vertical="center" wrapText="1"/>
    </xf>
    <xf numFmtId="9" fontId="15" fillId="10" borderId="61" xfId="0" applyNumberFormat="1" applyFont="1" applyFill="1" applyBorder="1" applyAlignment="1">
      <alignment horizontal="center" vertical="center" wrapText="1"/>
    </xf>
    <xf numFmtId="176" fontId="17" fillId="0" borderId="21" xfId="0" applyNumberFormat="1" applyFont="1" applyBorder="1" applyAlignment="1">
      <alignment wrapText="1"/>
    </xf>
    <xf numFmtId="176" fontId="17" fillId="0" borderId="61" xfId="0" applyNumberFormat="1" applyFont="1" applyBorder="1" applyAlignment="1">
      <alignment horizontal="right" vertical="center" wrapText="1"/>
    </xf>
    <xf numFmtId="9" fontId="23" fillId="10" borderId="21" xfId="0" applyNumberFormat="1" applyFont="1" applyFill="1" applyBorder="1" applyAlignment="1">
      <alignment horizontal="center" vertical="center" wrapText="1"/>
    </xf>
    <xf numFmtId="9" fontId="23" fillId="10" borderId="61" xfId="0" applyNumberFormat="1" applyFont="1" applyFill="1" applyBorder="1" applyAlignment="1">
      <alignment horizontal="center" vertical="center" wrapText="1"/>
    </xf>
    <xf numFmtId="9" fontId="23" fillId="10" borderId="63" xfId="0" applyNumberFormat="1" applyFont="1" applyFill="1" applyBorder="1" applyAlignment="1">
      <alignment horizontal="center" vertical="center" wrapText="1"/>
    </xf>
    <xf numFmtId="9" fontId="23" fillId="10" borderId="27" xfId="0" applyNumberFormat="1" applyFont="1" applyFill="1" applyBorder="1" applyAlignment="1">
      <alignment horizontal="center" vertical="center" wrapText="1"/>
    </xf>
    <xf numFmtId="0" fontId="35" fillId="0" borderId="60" xfId="0" applyFont="1" applyBorder="1" applyAlignment="1">
      <alignment horizontal="center" vertical="center" wrapText="1"/>
    </xf>
    <xf numFmtId="9" fontId="23" fillId="10" borderId="69" xfId="0" applyNumberFormat="1" applyFont="1" applyFill="1" applyBorder="1" applyAlignment="1">
      <alignment horizontal="center" vertical="center" wrapText="1"/>
    </xf>
    <xf numFmtId="176" fontId="33" fillId="16" borderId="70" xfId="0" applyNumberFormat="1" applyFont="1" applyFill="1" applyBorder="1" applyAlignment="1">
      <alignment horizontal="right" vertical="center" wrapText="1"/>
    </xf>
    <xf numFmtId="0" fontId="15" fillId="10" borderId="63" xfId="0" applyFont="1" applyFill="1" applyBorder="1" applyAlignment="1">
      <alignment horizontal="center" vertical="center" wrapText="1"/>
    </xf>
    <xf numFmtId="0" fontId="33" fillId="10" borderId="10" xfId="0" applyFont="1" applyFill="1" applyBorder="1" applyAlignment="1">
      <alignment vertical="top" wrapText="1"/>
    </xf>
    <xf numFmtId="176" fontId="33" fillId="10" borderId="36" xfId="0" applyNumberFormat="1" applyFont="1" applyFill="1" applyBorder="1" applyAlignment="1">
      <alignment horizontal="right" vertical="center" wrapText="1"/>
    </xf>
    <xf numFmtId="0" fontId="33" fillId="10" borderId="33" xfId="0" applyFont="1" applyFill="1" applyBorder="1" applyAlignment="1">
      <alignment vertical="top" wrapText="1"/>
    </xf>
    <xf numFmtId="176" fontId="33" fillId="10" borderId="35" xfId="0" applyNumberFormat="1" applyFont="1" applyFill="1" applyBorder="1" applyAlignment="1">
      <alignment horizontal="right" vertical="center" wrapText="1"/>
    </xf>
    <xf numFmtId="9" fontId="33" fillId="10" borderId="35" xfId="0" applyNumberFormat="1" applyFont="1" applyFill="1" applyBorder="1" applyAlignment="1">
      <alignment horizontal="center" vertical="center" wrapText="1"/>
    </xf>
    <xf numFmtId="0" fontId="36" fillId="10" borderId="60" xfId="0" applyFont="1" applyFill="1" applyBorder="1" applyAlignment="1">
      <alignment horizontal="left" vertical="top" wrapText="1"/>
    </xf>
    <xf numFmtId="176" fontId="17" fillId="10" borderId="0" xfId="0" applyNumberFormat="1" applyFont="1" applyFill="1" applyAlignment="1">
      <alignment horizontal="right" wrapText="1"/>
    </xf>
    <xf numFmtId="0" fontId="15" fillId="10" borderId="60" xfId="0" applyFont="1" applyFill="1" applyBorder="1" applyAlignment="1">
      <alignment horizontal="center" vertical="center" wrapText="1"/>
    </xf>
    <xf numFmtId="0" fontId="23" fillId="10" borderId="60" xfId="0" applyFont="1" applyFill="1" applyBorder="1" applyAlignment="1">
      <alignment horizontal="center" vertical="center" wrapText="1"/>
    </xf>
    <xf numFmtId="0" fontId="60" fillId="10" borderId="15" xfId="14" applyFont="1" applyFill="1" applyBorder="1"/>
    <xf numFmtId="177" fontId="60" fillId="10" borderId="0" xfId="14" applyNumberFormat="1" applyFont="1" applyFill="1" applyAlignment="1">
      <alignment horizontal="center" wrapText="1"/>
    </xf>
    <xf numFmtId="177" fontId="60" fillId="10" borderId="15" xfId="14" applyNumberFormat="1" applyFont="1" applyFill="1" applyBorder="1" applyAlignment="1">
      <alignment horizontal="center" wrapText="1"/>
    </xf>
    <xf numFmtId="177" fontId="60" fillId="10" borderId="0" xfId="14" applyNumberFormat="1" applyFont="1" applyFill="1" applyAlignment="1">
      <alignment horizontal="center" vertical="center" wrapText="1"/>
    </xf>
    <xf numFmtId="0" fontId="59" fillId="10" borderId="0" xfId="14" applyFont="1" applyFill="1"/>
    <xf numFmtId="0" fontId="59" fillId="10" borderId="71" xfId="14" applyFont="1" applyFill="1" applyBorder="1"/>
    <xf numFmtId="0" fontId="59" fillId="10" borderId="15" xfId="14" applyFont="1" applyFill="1" applyBorder="1"/>
    <xf numFmtId="0" fontId="59" fillId="10" borderId="14" xfId="14" applyFont="1" applyFill="1" applyBorder="1"/>
    <xf numFmtId="0" fontId="61" fillId="0" borderId="0" xfId="14" applyFont="1"/>
    <xf numFmtId="178" fontId="61" fillId="0" borderId="17" xfId="6" applyNumberFormat="1" applyFont="1" applyFill="1" applyBorder="1"/>
    <xf numFmtId="178" fontId="61" fillId="0" borderId="75" xfId="6" applyNumberFormat="1" applyFont="1" applyFill="1" applyBorder="1"/>
    <xf numFmtId="178" fontId="59" fillId="0" borderId="76" xfId="6" applyNumberFormat="1" applyFont="1" applyFill="1" applyBorder="1"/>
    <xf numFmtId="178" fontId="61" fillId="0" borderId="76" xfId="6" applyNumberFormat="1" applyFont="1" applyFill="1" applyBorder="1"/>
    <xf numFmtId="178" fontId="61" fillId="0" borderId="0" xfId="16" applyNumberFormat="1" applyFont="1" applyFill="1" applyBorder="1" applyAlignment="1">
      <alignment horizontal="right" wrapText="1"/>
    </xf>
    <xf numFmtId="178" fontId="62" fillId="0" borderId="17" xfId="14" applyNumberFormat="1" applyFont="1" applyBorder="1" applyAlignment="1">
      <alignment horizontal="center" wrapText="1"/>
    </xf>
    <xf numFmtId="0" fontId="63" fillId="10" borderId="18" xfId="14" applyFont="1" applyFill="1" applyBorder="1" applyAlignment="1">
      <alignment wrapText="1"/>
    </xf>
    <xf numFmtId="0" fontId="63" fillId="0" borderId="0" xfId="14" applyFont="1" applyAlignment="1">
      <alignment wrapText="1"/>
    </xf>
    <xf numFmtId="0" fontId="59" fillId="10" borderId="14" xfId="14" applyFont="1" applyFill="1" applyBorder="1" applyAlignment="1">
      <alignment horizontal="left" wrapText="1"/>
    </xf>
    <xf numFmtId="0" fontId="60" fillId="10" borderId="0" xfId="14" applyFont="1" applyFill="1"/>
    <xf numFmtId="0" fontId="65" fillId="11" borderId="0" xfId="15" applyFont="1" applyFill="1"/>
    <xf numFmtId="9" fontId="59" fillId="23" borderId="15" xfId="17" applyFont="1" applyFill="1" applyBorder="1" applyAlignment="1"/>
    <xf numFmtId="0" fontId="50" fillId="4" borderId="0" xfId="15" applyFont="1" applyFill="1" applyAlignment="1">
      <alignment horizontal="center" vertical="center" wrapText="1"/>
    </xf>
    <xf numFmtId="0" fontId="50" fillId="8" borderId="0" xfId="15" applyFont="1" applyFill="1" applyAlignment="1">
      <alignment horizontal="center" vertical="center" wrapText="1"/>
    </xf>
    <xf numFmtId="0" fontId="50" fillId="8" borderId="0" xfId="15" applyFont="1" applyFill="1" applyAlignment="1">
      <alignment horizontal="center" vertical="center"/>
    </xf>
    <xf numFmtId="179" fontId="59" fillId="10" borderId="0" xfId="6" applyNumberFormat="1" applyFont="1" applyFill="1" applyBorder="1"/>
    <xf numFmtId="179" fontId="59" fillId="22" borderId="71" xfId="6" applyNumberFormat="1" applyFont="1" applyFill="1" applyBorder="1"/>
    <xf numFmtId="179" fontId="59" fillId="10" borderId="71" xfId="6" applyNumberFormat="1" applyFont="1" applyFill="1" applyBorder="1"/>
    <xf numFmtId="179" fontId="59" fillId="22" borderId="14" xfId="6" applyNumberFormat="1" applyFont="1" applyFill="1" applyBorder="1"/>
    <xf numFmtId="179" fontId="59" fillId="10" borderId="14" xfId="6" applyNumberFormat="1" applyFont="1" applyFill="1" applyBorder="1"/>
    <xf numFmtId="179" fontId="59" fillId="20" borderId="14" xfId="6" applyNumberFormat="1" applyFont="1" applyFill="1" applyBorder="1"/>
    <xf numFmtId="179" fontId="59" fillId="22" borderId="15" xfId="6" applyNumberFormat="1" applyFont="1" applyFill="1" applyBorder="1"/>
    <xf numFmtId="179" fontId="59" fillId="10" borderId="73" xfId="6" applyNumberFormat="1" applyFont="1" applyFill="1" applyBorder="1"/>
    <xf numFmtId="179" fontId="59" fillId="22" borderId="0" xfId="6" applyNumberFormat="1" applyFont="1" applyFill="1" applyBorder="1"/>
    <xf numFmtId="179" fontId="59" fillId="10" borderId="24" xfId="6" applyNumberFormat="1" applyFont="1" applyFill="1" applyBorder="1"/>
    <xf numFmtId="179" fontId="59" fillId="10" borderId="15" xfId="6" applyNumberFormat="1" applyFont="1" applyFill="1" applyBorder="1"/>
    <xf numFmtId="179" fontId="59" fillId="10" borderId="74" xfId="6" applyNumberFormat="1" applyFont="1" applyFill="1" applyBorder="1"/>
    <xf numFmtId="179" fontId="59" fillId="20" borderId="72" xfId="6" applyNumberFormat="1" applyFont="1" applyFill="1" applyBorder="1"/>
    <xf numFmtId="179" fontId="63" fillId="21" borderId="0" xfId="6" applyNumberFormat="1" applyFont="1" applyFill="1" applyBorder="1"/>
    <xf numFmtId="179" fontId="63" fillId="0" borderId="0" xfId="6" applyNumberFormat="1" applyFont="1" applyFill="1" applyBorder="1"/>
    <xf numFmtId="179" fontId="59" fillId="22" borderId="71" xfId="14" applyNumberFormat="1" applyFont="1" applyFill="1" applyBorder="1"/>
    <xf numFmtId="179" fontId="65" fillId="11" borderId="0" xfId="15" applyNumberFormat="1" applyFont="1" applyFill="1"/>
    <xf numFmtId="179" fontId="63" fillId="21" borderId="35" xfId="6" applyNumberFormat="1" applyFont="1" applyFill="1" applyBorder="1"/>
    <xf numFmtId="178" fontId="61" fillId="0" borderId="77" xfId="6" applyNumberFormat="1" applyFont="1" applyFill="1" applyBorder="1"/>
    <xf numFmtId="178" fontId="61" fillId="0" borderId="10" xfId="6" applyNumberFormat="1" applyFont="1" applyFill="1" applyBorder="1"/>
    <xf numFmtId="177" fontId="60" fillId="10" borderId="5" xfId="14" applyNumberFormat="1" applyFont="1" applyFill="1" applyBorder="1" applyAlignment="1">
      <alignment horizontal="center" wrapText="1"/>
    </xf>
    <xf numFmtId="179" fontId="59" fillId="22" borderId="78" xfId="6" applyNumberFormat="1" applyFont="1" applyFill="1" applyBorder="1"/>
    <xf numFmtId="179" fontId="59" fillId="22" borderId="79" xfId="6" applyNumberFormat="1" applyFont="1" applyFill="1" applyBorder="1"/>
    <xf numFmtId="0" fontId="59" fillId="10" borderId="78" xfId="14" applyFont="1" applyFill="1" applyBorder="1"/>
    <xf numFmtId="179" fontId="59" fillId="10" borderId="80" xfId="6" applyNumberFormat="1" applyFont="1" applyFill="1" applyBorder="1"/>
    <xf numFmtId="179" fontId="59" fillId="10" borderId="79" xfId="6" applyNumberFormat="1" applyFont="1" applyFill="1" applyBorder="1"/>
    <xf numFmtId="179" fontId="59" fillId="10" borderId="78" xfId="6" applyNumberFormat="1" applyFont="1" applyFill="1" applyBorder="1"/>
    <xf numFmtId="179" fontId="59" fillId="10" borderId="5" xfId="6" applyNumberFormat="1" applyFont="1" applyFill="1" applyBorder="1"/>
    <xf numFmtId="179" fontId="59" fillId="10" borderId="82" xfId="6" applyNumberFormat="1" applyFont="1" applyFill="1" applyBorder="1"/>
    <xf numFmtId="179" fontId="59" fillId="22" borderId="83" xfId="6" applyNumberFormat="1" applyFont="1" applyFill="1" applyBorder="1"/>
    <xf numFmtId="179" fontId="59" fillId="22" borderId="82" xfId="6" applyNumberFormat="1" applyFont="1" applyFill="1" applyBorder="1"/>
    <xf numFmtId="179" fontId="59" fillId="20" borderId="81" xfId="6" applyNumberFormat="1" applyFont="1" applyFill="1" applyBorder="1"/>
    <xf numFmtId="179" fontId="63" fillId="0" borderId="5" xfId="6" applyNumberFormat="1" applyFont="1" applyFill="1" applyBorder="1"/>
    <xf numFmtId="179" fontId="59" fillId="10" borderId="84" xfId="6" applyNumberFormat="1" applyFont="1" applyFill="1" applyBorder="1"/>
    <xf numFmtId="179" fontId="59" fillId="22" borderId="84" xfId="6" applyNumberFormat="1" applyFont="1" applyFill="1" applyBorder="1"/>
    <xf numFmtId="179" fontId="64" fillId="22" borderId="14" xfId="6" applyNumberFormat="1" applyFont="1" applyFill="1" applyBorder="1"/>
    <xf numFmtId="0" fontId="59" fillId="10" borderId="82" xfId="14" applyFont="1" applyFill="1" applyBorder="1"/>
    <xf numFmtId="0" fontId="66" fillId="0" borderId="0" xfId="14" applyFont="1"/>
    <xf numFmtId="167" fontId="58" fillId="0" borderId="0" xfId="14" applyNumberFormat="1" applyFont="1"/>
    <xf numFmtId="167" fontId="58" fillId="0" borderId="14" xfId="14" applyNumberFormat="1" applyFont="1" applyBorder="1"/>
    <xf numFmtId="0" fontId="69" fillId="0" borderId="0" xfId="14" applyFont="1"/>
    <xf numFmtId="0" fontId="58" fillId="0" borderId="0" xfId="14" applyFont="1"/>
    <xf numFmtId="0" fontId="23" fillId="0" borderId="85" xfId="0" applyFont="1" applyBorder="1" applyAlignment="1">
      <alignment horizontal="left" vertical="center" wrapText="1"/>
    </xf>
    <xf numFmtId="176" fontId="9" fillId="5" borderId="1" xfId="3" applyNumberFormat="1" applyFont="1" applyFill="1" applyBorder="1" applyAlignment="1">
      <alignment vertical="center"/>
    </xf>
    <xf numFmtId="176" fontId="9" fillId="0" borderId="1" xfId="3" applyNumberFormat="1" applyFont="1" applyBorder="1" applyAlignment="1">
      <alignment vertical="center"/>
    </xf>
    <xf numFmtId="176" fontId="7" fillId="6" borderId="1" xfId="3" applyNumberFormat="1" applyFont="1" applyFill="1" applyBorder="1" applyAlignment="1">
      <alignment vertical="center"/>
    </xf>
    <xf numFmtId="176" fontId="9" fillId="5" borderId="2" xfId="3" applyNumberFormat="1" applyFont="1" applyFill="1" applyBorder="1" applyAlignment="1">
      <alignment vertical="center"/>
    </xf>
    <xf numFmtId="176" fontId="9" fillId="0" borderId="2" xfId="3" applyNumberFormat="1" applyFont="1" applyBorder="1" applyAlignment="1">
      <alignment vertical="center"/>
    </xf>
    <xf numFmtId="176" fontId="8" fillId="0" borderId="0" xfId="4" applyNumberFormat="1" applyFont="1"/>
    <xf numFmtId="176" fontId="6" fillId="2" borderId="0" xfId="3" applyNumberFormat="1" applyFont="1" applyFill="1"/>
    <xf numFmtId="176" fontId="50" fillId="0" borderId="51" xfId="4" applyNumberFormat="1" applyFont="1" applyBorder="1" applyAlignment="1"/>
    <xf numFmtId="176" fontId="50" fillId="0" borderId="52" xfId="4" applyNumberFormat="1" applyFont="1" applyBorder="1" applyAlignment="1"/>
    <xf numFmtId="176" fontId="50" fillId="0" borderId="57" xfId="4" applyNumberFormat="1" applyFont="1" applyBorder="1" applyAlignment="1"/>
    <xf numFmtId="176" fontId="50" fillId="0" borderId="58" xfId="4" applyNumberFormat="1" applyFont="1" applyBorder="1" applyAlignment="1"/>
    <xf numFmtId="176" fontId="50" fillId="0" borderId="59" xfId="4" applyNumberFormat="1" applyFont="1" applyBorder="1" applyAlignment="1"/>
    <xf numFmtId="176" fontId="53" fillId="0" borderId="48" xfId="4" applyNumberFormat="1" applyFont="1" applyBorder="1" applyAlignment="1"/>
    <xf numFmtId="176" fontId="53" fillId="0" borderId="11" xfId="4" applyNumberFormat="1" applyFont="1" applyBorder="1" applyAlignment="1"/>
    <xf numFmtId="176" fontId="53" fillId="0" borderId="49" xfId="4" applyNumberFormat="1" applyFont="1" applyBorder="1" applyAlignment="1"/>
    <xf numFmtId="176" fontId="53" fillId="0" borderId="0" xfId="10" applyNumberFormat="1" applyFont="1"/>
    <xf numFmtId="176" fontId="53" fillId="0" borderId="43" xfId="10" applyNumberFormat="1" applyFont="1" applyBorder="1"/>
    <xf numFmtId="176" fontId="53" fillId="18" borderId="35" xfId="10" applyNumberFormat="1" applyFont="1" applyFill="1" applyBorder="1"/>
    <xf numFmtId="176" fontId="53" fillId="18" borderId="54" xfId="10" applyNumberFormat="1" applyFont="1" applyFill="1" applyBorder="1"/>
    <xf numFmtId="176" fontId="50" fillId="0" borderId="0" xfId="10" applyNumberFormat="1" applyFont="1"/>
    <xf numFmtId="176" fontId="50" fillId="0" borderId="43" xfId="10" applyNumberFormat="1" applyFont="1" applyBorder="1"/>
    <xf numFmtId="0" fontId="47" fillId="2" borderId="42" xfId="10" applyFont="1" applyFill="1" applyBorder="1"/>
    <xf numFmtId="0" fontId="47" fillId="2" borderId="0" xfId="10" applyFont="1" applyFill="1"/>
    <xf numFmtId="176" fontId="47" fillId="2" borderId="0" xfId="10" applyNumberFormat="1" applyFont="1" applyFill="1"/>
    <xf numFmtId="176" fontId="47" fillId="2" borderId="43" xfId="10" applyNumberFormat="1" applyFont="1" applyFill="1" applyBorder="1"/>
    <xf numFmtId="176" fontId="47" fillId="2" borderId="41" xfId="10" applyNumberFormat="1" applyFont="1" applyFill="1" applyBorder="1"/>
    <xf numFmtId="0" fontId="71" fillId="11" borderId="0" xfId="0" applyFont="1" applyFill="1" applyAlignment="1">
      <alignment horizontal="left" vertical="center"/>
    </xf>
    <xf numFmtId="0" fontId="45" fillId="12" borderId="0" xfId="0" applyFont="1" applyFill="1" applyAlignment="1">
      <alignment horizontal="center"/>
    </xf>
    <xf numFmtId="0" fontId="45" fillId="13" borderId="0" xfId="0" applyFont="1" applyFill="1" applyAlignment="1">
      <alignment horizontal="center"/>
    </xf>
    <xf numFmtId="176" fontId="15" fillId="12" borderId="0" xfId="0" applyNumberFormat="1" applyFont="1" applyFill="1"/>
    <xf numFmtId="176" fontId="33" fillId="0" borderId="0" xfId="0" applyNumberFormat="1" applyFont="1"/>
    <xf numFmtId="176" fontId="26" fillId="11" borderId="0" xfId="0" applyNumberFormat="1" applyFont="1" applyFill="1"/>
    <xf numFmtId="0" fontId="44" fillId="0" borderId="10" xfId="18" applyFont="1" applyBorder="1" applyAlignment="1">
      <alignment vertical="center"/>
    </xf>
    <xf numFmtId="176" fontId="43" fillId="12" borderId="0" xfId="0" applyNumberFormat="1" applyFont="1" applyFill="1" applyAlignment="1">
      <alignment vertical="center"/>
    </xf>
    <xf numFmtId="176" fontId="43" fillId="19" borderId="38" xfId="0" applyNumberFormat="1" applyFont="1" applyFill="1" applyBorder="1" applyAlignment="1">
      <alignment vertical="center"/>
    </xf>
    <xf numFmtId="176" fontId="43" fillId="12" borderId="0" xfId="0" applyNumberFormat="1" applyFont="1" applyFill="1"/>
    <xf numFmtId="176" fontId="43" fillId="19" borderId="0" xfId="0" applyNumberFormat="1" applyFont="1" applyFill="1"/>
    <xf numFmtId="176" fontId="34" fillId="0" borderId="0" xfId="0" applyNumberFormat="1" applyFont="1"/>
    <xf numFmtId="176" fontId="45" fillId="0" borderId="0" xfId="0" applyNumberFormat="1" applyFont="1"/>
    <xf numFmtId="176" fontId="43" fillId="0" borderId="0" xfId="0" applyNumberFormat="1" applyFont="1"/>
    <xf numFmtId="176" fontId="15" fillId="12" borderId="39" xfId="0" applyNumberFormat="1" applyFont="1" applyFill="1" applyBorder="1"/>
    <xf numFmtId="176" fontId="15" fillId="19" borderId="39" xfId="0" applyNumberFormat="1" applyFont="1" applyFill="1" applyBorder="1"/>
    <xf numFmtId="176" fontId="15" fillId="19" borderId="0" xfId="0" applyNumberFormat="1" applyFont="1" applyFill="1"/>
    <xf numFmtId="0" fontId="45" fillId="0" borderId="86" xfId="10" applyFont="1" applyBorder="1"/>
    <xf numFmtId="0" fontId="43" fillId="0" borderId="12" xfId="0" applyFont="1" applyBorder="1"/>
    <xf numFmtId="176" fontId="43" fillId="13" borderId="13" xfId="0" applyNumberFormat="1" applyFont="1" applyFill="1" applyBorder="1"/>
    <xf numFmtId="176" fontId="43" fillId="13" borderId="0" xfId="0" applyNumberFormat="1" applyFont="1" applyFill="1"/>
    <xf numFmtId="0" fontId="34" fillId="0" borderId="18" xfId="0" applyFont="1" applyBorder="1"/>
    <xf numFmtId="176" fontId="34" fillId="0" borderId="18" xfId="0" applyNumberFormat="1" applyFont="1" applyBorder="1"/>
    <xf numFmtId="0" fontId="34" fillId="0" borderId="0" xfId="0" applyFont="1"/>
    <xf numFmtId="176" fontId="43" fillId="12" borderId="10" xfId="0" applyNumberFormat="1" applyFont="1" applyFill="1" applyBorder="1"/>
    <xf numFmtId="176" fontId="43" fillId="13" borderId="10" xfId="0" applyNumberFormat="1" applyFont="1" applyFill="1" applyBorder="1"/>
    <xf numFmtId="0" fontId="43" fillId="0" borderId="35" xfId="0" applyFont="1" applyBorder="1"/>
    <xf numFmtId="0" fontId="71" fillId="11" borderId="0" xfId="0" applyFont="1" applyFill="1"/>
    <xf numFmtId="176" fontId="71" fillId="11" borderId="0" xfId="0" applyNumberFormat="1" applyFont="1" applyFill="1"/>
    <xf numFmtId="0" fontId="9" fillId="0" borderId="2" xfId="0" applyFont="1" applyBorder="1" applyAlignment="1">
      <alignment horizontal="left"/>
    </xf>
    <xf numFmtId="0" fontId="16" fillId="0" borderId="0" xfId="5" applyFont="1" applyAlignment="1">
      <alignment vertical="center"/>
    </xf>
    <xf numFmtId="176" fontId="7" fillId="6" borderId="7" xfId="5" applyNumberFormat="1" applyFont="1" applyFill="1" applyBorder="1" applyAlignment="1">
      <alignment horizontal="right" vertical="center" indent="1"/>
    </xf>
    <xf numFmtId="176" fontId="7" fillId="6" borderId="8" xfId="5" applyNumberFormat="1" applyFont="1" applyFill="1" applyBorder="1" applyAlignment="1">
      <alignment horizontal="right" vertical="center" indent="1"/>
    </xf>
    <xf numFmtId="176" fontId="7" fillId="6" borderId="9" xfId="5" applyNumberFormat="1" applyFont="1" applyFill="1" applyBorder="1" applyAlignment="1">
      <alignment horizontal="right" vertical="center" indent="1"/>
    </xf>
    <xf numFmtId="176" fontId="9" fillId="0" borderId="10" xfId="5" applyNumberFormat="1" applyFont="1" applyBorder="1" applyAlignment="1">
      <alignment vertical="center"/>
    </xf>
    <xf numFmtId="176" fontId="16" fillId="6" borderId="0" xfId="7" applyNumberFormat="1" applyFont="1" applyFill="1" applyBorder="1" applyAlignment="1">
      <alignment horizontal="right" vertical="center" indent="1"/>
    </xf>
    <xf numFmtId="176" fontId="8" fillId="0" borderId="0" xfId="8" applyNumberFormat="1" applyFont="1" applyFill="1" applyAlignment="1">
      <alignment horizontal="right" indent="1"/>
    </xf>
    <xf numFmtId="176" fontId="8" fillId="0" borderId="0" xfId="8" applyNumberFormat="1" applyFont="1" applyFill="1" applyAlignment="1">
      <alignment horizontal="right" vertical="center" indent="1"/>
    </xf>
    <xf numFmtId="176" fontId="9" fillId="0" borderId="10" xfId="5" applyNumberFormat="1" applyFont="1" applyBorder="1" applyAlignment="1">
      <alignment horizontal="right" vertical="center" indent="1"/>
    </xf>
    <xf numFmtId="176" fontId="24" fillId="0" borderId="0" xfId="3" applyNumberFormat="1" applyFont="1" applyAlignment="1">
      <alignment horizontal="right" indent="1"/>
    </xf>
    <xf numFmtId="176" fontId="25" fillId="2" borderId="0" xfId="3" applyNumberFormat="1" applyFont="1" applyFill="1" applyAlignment="1">
      <alignment horizontal="right" vertical="center" indent="1"/>
    </xf>
    <xf numFmtId="176" fontId="15" fillId="6" borderId="6" xfId="4" applyNumberFormat="1" applyFont="1" applyFill="1" applyBorder="1" applyAlignment="1">
      <alignment vertical="center"/>
    </xf>
    <xf numFmtId="176" fontId="16" fillId="0" borderId="0" xfId="4" applyNumberFormat="1" applyFont="1" applyFill="1" applyAlignment="1">
      <alignment vertical="center"/>
    </xf>
    <xf numFmtId="176" fontId="13" fillId="0" borderId="0" xfId="0" applyNumberFormat="1" applyFont="1"/>
    <xf numFmtId="176" fontId="15" fillId="6" borderId="4" xfId="4" applyNumberFormat="1" applyFont="1" applyFill="1" applyBorder="1" applyAlignment="1">
      <alignment vertical="center"/>
    </xf>
    <xf numFmtId="176" fontId="12" fillId="0" borderId="0" xfId="0" applyNumberFormat="1" applyFont="1"/>
    <xf numFmtId="176" fontId="16" fillId="0" borderId="0" xfId="4" applyNumberFormat="1" applyFont="1" applyFill="1"/>
    <xf numFmtId="176" fontId="6" fillId="2" borderId="0" xfId="4" applyNumberFormat="1" applyFont="1" applyFill="1" applyAlignment="1">
      <alignment vertical="center"/>
    </xf>
    <xf numFmtId="0" fontId="75" fillId="5" borderId="0" xfId="0" applyFont="1" applyFill="1" applyAlignment="1">
      <alignment vertical="center"/>
    </xf>
    <xf numFmtId="0" fontId="75" fillId="6" borderId="0" xfId="0" applyFont="1" applyFill="1" applyAlignment="1">
      <alignment horizontal="center" vertical="center" wrapText="1"/>
    </xf>
    <xf numFmtId="0" fontId="7" fillId="0" borderId="0" xfId="0" applyFont="1" applyAlignment="1">
      <alignment horizontal="left" wrapText="1"/>
    </xf>
    <xf numFmtId="0" fontId="13" fillId="0" borderId="3" xfId="0" applyFont="1" applyBorder="1" applyAlignment="1">
      <alignment vertical="center" wrapText="1"/>
    </xf>
    <xf numFmtId="0" fontId="23" fillId="18" borderId="8" xfId="3" applyFont="1" applyFill="1" applyBorder="1" applyAlignment="1">
      <alignment vertical="center"/>
    </xf>
    <xf numFmtId="0" fontId="23" fillId="18" borderId="8" xfId="3" applyFont="1" applyFill="1" applyBorder="1" applyAlignment="1">
      <alignment vertical="center" wrapText="1"/>
    </xf>
    <xf numFmtId="176" fontId="12" fillId="0" borderId="0" xfId="1" applyNumberFormat="1" applyFont="1"/>
    <xf numFmtId="0" fontId="76" fillId="0" borderId="0" xfId="0" applyFont="1"/>
    <xf numFmtId="0" fontId="77" fillId="0" borderId="0" xfId="0" applyFont="1"/>
    <xf numFmtId="0" fontId="23" fillId="0" borderId="0" xfId="0" applyFont="1"/>
    <xf numFmtId="0" fontId="26" fillId="11" borderId="0" xfId="0" applyFont="1" applyFill="1"/>
    <xf numFmtId="0" fontId="33" fillId="0" borderId="11" xfId="0" applyFont="1" applyBorder="1"/>
    <xf numFmtId="0" fontId="15" fillId="0" borderId="0" xfId="0" applyFont="1"/>
    <xf numFmtId="0" fontId="78" fillId="0" borderId="0" xfId="0" applyFont="1"/>
    <xf numFmtId="0" fontId="30" fillId="0" borderId="0" xfId="0" applyFont="1" applyAlignment="1">
      <alignment wrapText="1"/>
    </xf>
    <xf numFmtId="0" fontId="21" fillId="0" borderId="0" xfId="0" applyFont="1"/>
    <xf numFmtId="170" fontId="15" fillId="0" borderId="13" xfId="9" applyNumberFormat="1" applyFont="1" applyBorder="1" applyAlignment="1">
      <alignment horizontal="left" wrapText="1"/>
    </xf>
    <xf numFmtId="170" fontId="15" fillId="0" borderId="15" xfId="9" applyNumberFormat="1" applyFont="1" applyBorder="1" applyAlignment="1">
      <alignment horizontal="left" wrapText="1"/>
    </xf>
    <xf numFmtId="170" fontId="33" fillId="0" borderId="18" xfId="9" applyNumberFormat="1" applyFont="1" applyBorder="1" applyAlignment="1">
      <alignment horizontal="left" vertical="top" wrapText="1"/>
    </xf>
    <xf numFmtId="170" fontId="33" fillId="0" borderId="15" xfId="9" applyNumberFormat="1" applyFont="1" applyBorder="1" applyAlignment="1">
      <alignment horizontal="left" vertical="top" wrapText="1"/>
    </xf>
    <xf numFmtId="0" fontId="26" fillId="11" borderId="0" xfId="0" applyFont="1" applyFill="1" applyAlignment="1">
      <alignment horizontal="left" vertical="center" wrapText="1"/>
    </xf>
    <xf numFmtId="0" fontId="24" fillId="15" borderId="0" xfId="0" applyFont="1" applyFill="1" applyAlignment="1">
      <alignment horizontal="center" vertical="center" wrapText="1"/>
    </xf>
    <xf numFmtId="0" fontId="24" fillId="12" borderId="0" xfId="0" applyFont="1" applyFill="1" applyAlignment="1">
      <alignment horizontal="center" vertical="center" wrapText="1"/>
    </xf>
    <xf numFmtId="0" fontId="15" fillId="10" borderId="62" xfId="0" applyFont="1" applyFill="1" applyBorder="1" applyAlignment="1">
      <alignment horizontal="left" vertical="top" wrapText="1"/>
    </xf>
    <xf numFmtId="0" fontId="15" fillId="10" borderId="60" xfId="0" applyFont="1" applyFill="1" applyBorder="1" applyAlignment="1">
      <alignment horizontal="left" vertical="top" wrapText="1"/>
    </xf>
    <xf numFmtId="0" fontId="56" fillId="18" borderId="0" xfId="14" applyFont="1" applyFill="1" applyAlignment="1">
      <alignment horizontal="left"/>
    </xf>
    <xf numFmtId="0" fontId="58" fillId="10" borderId="0" xfId="14" applyFont="1" applyFill="1" applyAlignment="1">
      <alignment horizontal="center"/>
    </xf>
    <xf numFmtId="0" fontId="67" fillId="2" borderId="0" xfId="15" applyFont="1" applyFill="1" applyAlignment="1">
      <alignment horizontal="center" vertical="center"/>
    </xf>
    <xf numFmtId="0" fontId="50" fillId="24" borderId="0" xfId="15" applyFont="1" applyFill="1" applyAlignment="1">
      <alignment horizontal="center"/>
    </xf>
    <xf numFmtId="0" fontId="50" fillId="25" borderId="0" xfId="15" applyFont="1" applyFill="1" applyAlignment="1">
      <alignment horizontal="center"/>
    </xf>
    <xf numFmtId="0" fontId="50" fillId="4" borderId="0" xfId="15" applyFont="1" applyFill="1" applyAlignment="1">
      <alignment horizontal="center" vertical="center" wrapText="1"/>
    </xf>
    <xf numFmtId="0" fontId="50" fillId="8" borderId="0" xfId="15" applyFont="1" applyFill="1" applyAlignment="1">
      <alignment horizontal="center" vertical="center" wrapText="1"/>
    </xf>
    <xf numFmtId="0" fontId="59" fillId="20" borderId="0" xfId="15" applyFont="1" applyFill="1" applyAlignment="1">
      <alignment horizontal="center" vertical="center" wrapText="1"/>
    </xf>
    <xf numFmtId="0" fontId="9" fillId="0" borderId="0" xfId="3" applyFont="1" applyAlignment="1">
      <alignment horizontal="left" wrapText="1"/>
    </xf>
    <xf numFmtId="0" fontId="21" fillId="0" borderId="0" xfId="3" applyFont="1" applyAlignment="1">
      <alignment horizontal="left" vertical="center" wrapText="1"/>
    </xf>
    <xf numFmtId="0" fontId="9" fillId="0" borderId="0" xfId="3" applyFont="1" applyAlignment="1">
      <alignment wrapText="1"/>
    </xf>
    <xf numFmtId="0" fontId="20" fillId="0" borderId="0" xfId="10" applyFont="1" applyAlignment="1">
      <alignment horizontal="left"/>
    </xf>
    <xf numFmtId="0" fontId="17" fillId="0" borderId="0" xfId="0" applyFont="1" applyAlignment="1">
      <alignment horizontal="center"/>
    </xf>
    <xf numFmtId="0" fontId="41" fillId="0" borderId="0" xfId="10" applyFont="1" applyAlignment="1">
      <alignment horizontal="left" wrapText="1"/>
    </xf>
    <xf numFmtId="0" fontId="7" fillId="0" borderId="79" xfId="0" applyFont="1" applyBorder="1" applyAlignment="1">
      <alignment horizontal="left" vertical="top" wrapText="1"/>
    </xf>
    <xf numFmtId="0" fontId="7" fillId="0" borderId="0" xfId="0" applyFont="1" applyAlignment="1">
      <alignment horizontal="left" vertical="top" wrapText="1"/>
    </xf>
    <xf numFmtId="0" fontId="17" fillId="0" borderId="0" xfId="0" applyFont="1" applyAlignment="1">
      <alignment horizontal="left" vertical="center" wrapText="1"/>
    </xf>
    <xf numFmtId="0" fontId="73" fillId="0" borderId="0" xfId="5" applyFont="1" applyAlignment="1">
      <alignment horizontal="left" vertical="center" wrapText="1"/>
    </xf>
    <xf numFmtId="0" fontId="5" fillId="0" borderId="0" xfId="5" applyFont="1" applyAlignment="1">
      <alignment horizontal="left" vertical="center" wrapText="1"/>
    </xf>
    <xf numFmtId="0" fontId="22" fillId="0" borderId="0" xfId="5" applyFont="1" applyAlignment="1">
      <alignment horizontal="left" vertical="center" wrapText="1"/>
    </xf>
  </cellXfs>
  <cellStyles count="19">
    <cellStyle name="Comma" xfId="1" builtinId="3"/>
    <cellStyle name="Comma 2" xfId="4" xr:uid="{8BA19CC1-3143-4AD7-87DF-2935016D96E3}"/>
    <cellStyle name="Comma 2 2" xfId="7" xr:uid="{E48B1CE1-D4AA-4A6F-8B9C-C41B55A1D97D}"/>
    <cellStyle name="Comma 2 3 2 2" xfId="16" xr:uid="{BBAABB8A-2547-4736-A433-FB4383C68F85}"/>
    <cellStyle name="Comma 3" xfId="6" xr:uid="{AF574A44-7A87-4116-9ABA-1BB927D8DF5C}"/>
    <cellStyle name="Comma 7 3" xfId="11" xr:uid="{C040246C-E673-49D9-8BB9-EE898478CD24}"/>
    <cellStyle name="Currency 2" xfId="8" xr:uid="{E906A96F-1780-4600-BCAD-F95D86B859C5}"/>
    <cellStyle name="Normal" xfId="0" builtinId="0"/>
    <cellStyle name="Normal 11 15 2" xfId="15" xr:uid="{3CD0FB80-8C0F-48CB-8A3C-87DFFFC532DD}"/>
    <cellStyle name="Normal 11 2" xfId="18" xr:uid="{682EE9F9-38AF-4FF6-8E25-CB6D4C557F2A}"/>
    <cellStyle name="Normal 11 3" xfId="10" xr:uid="{AA751907-5AF5-4948-AD39-7CD184F80BAD}"/>
    <cellStyle name="Normal 11 3 2" xfId="12" xr:uid="{771FD306-CDA1-4DB0-8973-06D0E8851BE1}"/>
    <cellStyle name="Normal 2" xfId="5" xr:uid="{77C6FDD3-EC01-44B7-A60E-B6F6F1C69424}"/>
    <cellStyle name="Normal 3" xfId="3" xr:uid="{0FE5A5AF-D1BF-439F-A282-B50B7A818035}"/>
    <cellStyle name="Normal 3 2" xfId="9" xr:uid="{5B000881-85AE-4A1D-8B06-4C6F675C41A3}"/>
    <cellStyle name="Normal 3 3" xfId="14" xr:uid="{C07FB51A-D2F1-4EF6-B3ED-B4C626B9A2AD}"/>
    <cellStyle name="Normal_2011 Transfer Tables 2 2" xfId="13" xr:uid="{0285F4AE-A345-4184-B273-429EFE46FE50}"/>
    <cellStyle name="Percent" xfId="2" builtinId="5"/>
    <cellStyle name="Percent 2 2" xfId="17" xr:uid="{193B7A22-124E-4AF7-A7AB-4ED62C95D7AE}"/>
  </cellStyles>
  <dxfs count="0"/>
  <tableStyles count="0" defaultTableStyle="TableStyleMedium2" defaultPivotStyle="PivotStyleLight16"/>
  <colors>
    <mruColors>
      <color rgb="FFDCE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UNHCR">
  <a:themeElements>
    <a:clrScheme name="UNHCR2">
      <a:dk1>
        <a:sysClr val="windowText" lastClr="000000"/>
      </a:dk1>
      <a:lt1>
        <a:sysClr val="window" lastClr="FFFFFF"/>
      </a:lt1>
      <a:dk2>
        <a:srgbClr val="0072BC"/>
      </a:dk2>
      <a:lt2>
        <a:srgbClr val="E6E6E6"/>
      </a:lt2>
      <a:accent1>
        <a:srgbClr val="18375F"/>
      </a:accent1>
      <a:accent2>
        <a:srgbClr val="80B9DE"/>
      </a:accent2>
      <a:accent3>
        <a:srgbClr val="FAEB00"/>
      </a:accent3>
      <a:accent4>
        <a:srgbClr val="00B398"/>
      </a:accent4>
      <a:accent5>
        <a:srgbClr val="EF4A60"/>
      </a:accent5>
      <a:accent6>
        <a:srgbClr val="A5A5A5"/>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明朝"/>
        <a:font script="Hang" typeface="맑은 고딕"/>
        <a:font script="Hans" typeface="等线"/>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989087-929E-497F-A4B9-6052D1707978}">
  <dimension ref="A1:S52"/>
  <sheetViews>
    <sheetView tabSelected="1" zoomScale="58" workbookViewId="0">
      <selection activeCell="C3" sqref="C3"/>
    </sheetView>
  </sheetViews>
  <sheetFormatPr defaultColWidth="16.5" defaultRowHeight="14.1"/>
  <cols>
    <col min="1" max="2" width="5" style="62" customWidth="1"/>
    <col min="3" max="3" width="37" style="62" customWidth="1"/>
    <col min="4" max="4" width="10.5" style="62" customWidth="1"/>
    <col min="5" max="6" width="13.5" style="62" customWidth="1"/>
    <col min="7" max="7" width="14" style="62" customWidth="1"/>
    <col min="8" max="8" width="13.5" style="62" customWidth="1"/>
    <col min="9" max="9" width="15.625" style="64" customWidth="1"/>
    <col min="10" max="10" width="6.125" style="64" customWidth="1"/>
    <col min="11" max="11" width="11.125" style="64" customWidth="1"/>
    <col min="12" max="12" width="23.5" style="62" customWidth="1"/>
    <col min="13" max="13" width="31.875" style="62" bestFit="1" customWidth="1"/>
    <col min="14" max="14" width="16.5" style="65"/>
    <col min="15" max="15" width="6.875" style="65" customWidth="1"/>
    <col min="16" max="16" width="16.5" style="65"/>
    <col min="17" max="17" width="9" style="65" customWidth="1"/>
    <col min="18" max="22" width="9" style="62" customWidth="1"/>
    <col min="23" max="16384" width="16.5" style="62"/>
  </cols>
  <sheetData>
    <row r="1" spans="1:19">
      <c r="C1" s="63"/>
    </row>
    <row r="2" spans="1:19">
      <c r="M2" s="75"/>
    </row>
    <row r="3" spans="1:19" ht="17.100000000000001">
      <c r="C3" s="259" t="s">
        <v>0</v>
      </c>
    </row>
    <row r="4" spans="1:19">
      <c r="E4" s="66" t="s">
        <v>1</v>
      </c>
      <c r="F4" s="66" t="s">
        <v>2</v>
      </c>
      <c r="G4" s="66" t="s">
        <v>3</v>
      </c>
      <c r="H4" s="66" t="s">
        <v>4</v>
      </c>
      <c r="I4" s="67"/>
      <c r="J4" s="67"/>
      <c r="K4" s="67"/>
    </row>
    <row r="5" spans="1:19">
      <c r="E5" s="66"/>
      <c r="F5" s="66"/>
      <c r="G5" s="66"/>
      <c r="H5" s="66"/>
      <c r="I5" s="67"/>
      <c r="J5" s="67"/>
      <c r="K5" s="67"/>
    </row>
    <row r="6" spans="1:19" ht="69.95">
      <c r="C6" s="68" t="s">
        <v>5</v>
      </c>
      <c r="D6" s="69"/>
      <c r="E6" s="70" t="s">
        <v>6</v>
      </c>
      <c r="F6" s="70" t="s">
        <v>7</v>
      </c>
      <c r="G6" s="70" t="s">
        <v>8</v>
      </c>
      <c r="H6" s="70" t="s">
        <v>9</v>
      </c>
      <c r="I6" s="71" t="s">
        <v>10</v>
      </c>
      <c r="J6" s="72" t="s">
        <v>11</v>
      </c>
      <c r="K6" s="72" t="s">
        <v>12</v>
      </c>
    </row>
    <row r="7" spans="1:19" ht="5.0999999999999996" customHeight="1">
      <c r="C7" s="73"/>
      <c r="E7" s="74"/>
      <c r="F7" s="74"/>
      <c r="G7" s="74"/>
      <c r="H7" s="74"/>
      <c r="I7" s="67"/>
      <c r="J7" s="67"/>
      <c r="K7" s="67"/>
    </row>
    <row r="8" spans="1:19">
      <c r="A8" s="75"/>
      <c r="B8" s="75"/>
      <c r="C8" s="501" t="s">
        <v>13</v>
      </c>
      <c r="D8" s="76" t="s">
        <v>14</v>
      </c>
      <c r="E8" s="260">
        <v>579216322.11441207</v>
      </c>
      <c r="F8" s="260">
        <v>1178984416.2969134</v>
      </c>
      <c r="G8" s="260">
        <v>264923837.08823931</v>
      </c>
      <c r="H8" s="260">
        <v>185924970.98043552</v>
      </c>
      <c r="I8" s="261">
        <v>2209049546.48</v>
      </c>
      <c r="J8" s="78">
        <v>0.20481843302238581</v>
      </c>
      <c r="K8" s="78">
        <v>0.21363705187156598</v>
      </c>
      <c r="M8" s="65"/>
      <c r="O8" s="79"/>
      <c r="Q8" s="79"/>
    </row>
    <row r="9" spans="1:19">
      <c r="B9" s="62" t="s">
        <v>15</v>
      </c>
      <c r="C9" s="502"/>
      <c r="D9" s="80" t="s">
        <v>16</v>
      </c>
      <c r="E9" s="262">
        <v>263617128.33377314</v>
      </c>
      <c r="F9" s="262">
        <v>472351283.77969623</v>
      </c>
      <c r="G9" s="262">
        <v>101679029.53329325</v>
      </c>
      <c r="H9" s="262">
        <v>61827213.725237459</v>
      </c>
      <c r="I9" s="263">
        <v>899474655.3720001</v>
      </c>
      <c r="J9" s="78">
        <v>0.18235484587492057</v>
      </c>
      <c r="K9" s="78">
        <v>0.18266569347325995</v>
      </c>
      <c r="O9" s="79"/>
      <c r="Q9" s="79"/>
    </row>
    <row r="10" spans="1:19">
      <c r="B10" s="62" t="s">
        <v>15</v>
      </c>
      <c r="C10" s="62" t="s">
        <v>17</v>
      </c>
      <c r="D10" s="76" t="s">
        <v>14</v>
      </c>
      <c r="E10" s="260">
        <v>173045761.98209065</v>
      </c>
      <c r="F10" s="260">
        <v>129199189.61446267</v>
      </c>
      <c r="G10" s="260">
        <v>88786301.703444734</v>
      </c>
      <c r="H10" s="260">
        <v>101122401.39000201</v>
      </c>
      <c r="I10" s="261">
        <v>492153654.69000006</v>
      </c>
      <c r="J10" s="78">
        <v>4.5631452911714401E-2</v>
      </c>
      <c r="K10" s="78">
        <v>4.7596151033971495E-2</v>
      </c>
      <c r="M10" s="65"/>
      <c r="O10" s="79"/>
      <c r="Q10" s="79"/>
    </row>
    <row r="11" spans="1:19">
      <c r="B11" s="62" t="s">
        <v>15</v>
      </c>
      <c r="C11" s="82"/>
      <c r="D11" s="82" t="s">
        <v>16</v>
      </c>
      <c r="E11" s="262">
        <v>66630100.367041469</v>
      </c>
      <c r="F11" s="262">
        <v>58316865.621536314</v>
      </c>
      <c r="G11" s="262">
        <v>38304792.455995098</v>
      </c>
      <c r="H11" s="262">
        <v>28650134.843427382</v>
      </c>
      <c r="I11" s="264">
        <v>191901893.28800026</v>
      </c>
      <c r="J11" s="78">
        <v>3.8905198678628697E-2</v>
      </c>
      <c r="K11" s="78">
        <v>3.8971517659701804E-2</v>
      </c>
      <c r="M11" s="65"/>
      <c r="O11" s="79"/>
      <c r="Q11" s="79"/>
    </row>
    <row r="12" spans="1:19">
      <c r="B12" s="62" t="s">
        <v>15</v>
      </c>
      <c r="C12" s="62" t="s">
        <v>18</v>
      </c>
      <c r="D12" s="76" t="s">
        <v>14</v>
      </c>
      <c r="E12" s="260">
        <v>349032288.56340331</v>
      </c>
      <c r="F12" s="260">
        <v>451059741.79989421</v>
      </c>
      <c r="G12" s="260">
        <v>195677888.91270801</v>
      </c>
      <c r="H12" s="260">
        <v>119366959.41399436</v>
      </c>
      <c r="I12" s="261">
        <v>1115136878.6899998</v>
      </c>
      <c r="J12" s="78">
        <v>0.10339314863385657</v>
      </c>
      <c r="K12" s="78">
        <v>0.10784482203045442</v>
      </c>
      <c r="M12" s="65"/>
      <c r="O12" s="79"/>
      <c r="Q12" s="79"/>
    </row>
    <row r="13" spans="1:19">
      <c r="B13" s="62" t="s">
        <v>15</v>
      </c>
      <c r="C13" s="80"/>
      <c r="D13" s="82" t="s">
        <v>16</v>
      </c>
      <c r="E13" s="262">
        <v>149979606.00039324</v>
      </c>
      <c r="F13" s="262">
        <v>199938573.40552768</v>
      </c>
      <c r="G13" s="262">
        <v>75957530.904958367</v>
      </c>
      <c r="H13" s="262">
        <v>41351692.896120526</v>
      </c>
      <c r="I13" s="264">
        <v>467227403.20699984</v>
      </c>
      <c r="J13" s="78">
        <v>9.4723270512958216E-2</v>
      </c>
      <c r="K13" s="78">
        <v>9.4884738671396948E-2</v>
      </c>
      <c r="M13" s="84"/>
      <c r="O13" s="79"/>
      <c r="Q13" s="79"/>
    </row>
    <row r="14" spans="1:19">
      <c r="B14" s="62" t="s">
        <v>15</v>
      </c>
      <c r="C14" s="62" t="s">
        <v>19</v>
      </c>
      <c r="D14" s="85" t="s">
        <v>14</v>
      </c>
      <c r="E14" s="260">
        <v>297505506.04894698</v>
      </c>
      <c r="F14" s="260">
        <v>177896416.2226128</v>
      </c>
      <c r="G14" s="260">
        <v>100363781.26670486</v>
      </c>
      <c r="H14" s="260">
        <v>258805451.43173552</v>
      </c>
      <c r="I14" s="265">
        <v>834571154.97000015</v>
      </c>
      <c r="J14" s="86">
        <v>7.7379684162817722E-2</v>
      </c>
      <c r="K14" s="86">
        <v>8.0711327371059891E-2</v>
      </c>
      <c r="M14" s="65"/>
      <c r="O14" s="79"/>
      <c r="Q14" s="79"/>
    </row>
    <row r="15" spans="1:19">
      <c r="B15" s="62" t="s">
        <v>15</v>
      </c>
      <c r="C15" s="87"/>
      <c r="D15" s="85" t="s">
        <v>16</v>
      </c>
      <c r="E15" s="262">
        <v>135644344.72306529</v>
      </c>
      <c r="F15" s="262">
        <v>75819610.195321441</v>
      </c>
      <c r="G15" s="262">
        <v>36624787.210737377</v>
      </c>
      <c r="H15" s="262">
        <v>121446343.44987591</v>
      </c>
      <c r="I15" s="266">
        <v>369535085.579</v>
      </c>
      <c r="J15" s="86">
        <v>7.4917634614468112E-2</v>
      </c>
      <c r="K15" s="86">
        <v>7.5045341485549269E-2</v>
      </c>
      <c r="M15" s="65"/>
      <c r="O15" s="79"/>
      <c r="Q15" s="79"/>
    </row>
    <row r="16" spans="1:19">
      <c r="B16" s="62" t="s">
        <v>15</v>
      </c>
      <c r="C16" s="88" t="s">
        <v>20</v>
      </c>
      <c r="D16" s="89" t="s">
        <v>14</v>
      </c>
      <c r="E16" s="260">
        <v>254328638.45366806</v>
      </c>
      <c r="F16" s="260">
        <v>451494754.9730835</v>
      </c>
      <c r="G16" s="260">
        <v>182361224.75514746</v>
      </c>
      <c r="H16" s="260">
        <v>105030112.81810109</v>
      </c>
      <c r="I16" s="265">
        <v>993214731.00000012</v>
      </c>
      <c r="J16" s="86">
        <v>9.2088783242695024E-2</v>
      </c>
      <c r="K16" s="86">
        <v>9.6053738289555171E-2</v>
      </c>
      <c r="M16" s="65"/>
      <c r="O16" s="79"/>
      <c r="Q16" s="79"/>
      <c r="S16" s="90"/>
    </row>
    <row r="17" spans="2:17">
      <c r="B17" s="62" t="s">
        <v>15</v>
      </c>
      <c r="C17" s="91"/>
      <c r="D17" s="85" t="s">
        <v>16</v>
      </c>
      <c r="E17" s="262">
        <v>120729327.66770615</v>
      </c>
      <c r="F17" s="262">
        <v>192539787.39621258</v>
      </c>
      <c r="G17" s="262">
        <v>104338828.78453273</v>
      </c>
      <c r="H17" s="262">
        <v>60673320.218548544</v>
      </c>
      <c r="I17" s="266">
        <v>478281264.06699997</v>
      </c>
      <c r="J17" s="86">
        <v>9.6964273170909138E-2</v>
      </c>
      <c r="K17" s="86">
        <v>9.7129561410414289E-2</v>
      </c>
      <c r="O17" s="79"/>
      <c r="Q17" s="92"/>
    </row>
    <row r="18" spans="2:17">
      <c r="B18" s="62" t="s">
        <v>15</v>
      </c>
      <c r="C18" s="85" t="s">
        <v>21</v>
      </c>
      <c r="D18" s="89" t="s">
        <v>14</v>
      </c>
      <c r="E18" s="260">
        <v>540734237.86526203</v>
      </c>
      <c r="F18" s="260">
        <v>607389267.58008206</v>
      </c>
      <c r="G18" s="260">
        <v>114117289.77383842</v>
      </c>
      <c r="H18" s="260">
        <v>203951874.78081757</v>
      </c>
      <c r="I18" s="265">
        <v>1466192670</v>
      </c>
      <c r="J18" s="86">
        <v>0.13594230408132987</v>
      </c>
      <c r="K18" s="86">
        <v>0.14179540698560594</v>
      </c>
      <c r="O18" s="79"/>
      <c r="Q18" s="79"/>
    </row>
    <row r="19" spans="2:17">
      <c r="B19" s="62" t="s">
        <v>15</v>
      </c>
      <c r="C19" s="93"/>
      <c r="D19" s="93" t="s">
        <v>16</v>
      </c>
      <c r="E19" s="262">
        <v>300551278.31516129</v>
      </c>
      <c r="F19" s="262">
        <v>313643393.31766671</v>
      </c>
      <c r="G19" s="262">
        <v>23946012.351919942</v>
      </c>
      <c r="H19" s="262">
        <v>93512192.731252551</v>
      </c>
      <c r="I19" s="266">
        <v>731652876.71600044</v>
      </c>
      <c r="J19" s="86">
        <v>0.14833152526383211</v>
      </c>
      <c r="K19" s="86">
        <v>0.14858437567844573</v>
      </c>
    </row>
    <row r="20" spans="2:17">
      <c r="B20" s="62" t="s">
        <v>15</v>
      </c>
      <c r="C20" s="62" t="s">
        <v>22</v>
      </c>
      <c r="D20" s="85" t="s">
        <v>14</v>
      </c>
      <c r="E20" s="260">
        <v>377332679.6902945</v>
      </c>
      <c r="F20" s="260">
        <v>1678214646.5879111</v>
      </c>
      <c r="G20" s="260">
        <v>257182488.4721534</v>
      </c>
      <c r="H20" s="260">
        <v>101048006.24964143</v>
      </c>
      <c r="I20" s="265">
        <v>2413777821.0000005</v>
      </c>
      <c r="J20" s="86">
        <v>0.22380040852826791</v>
      </c>
      <c r="K20" s="86">
        <v>0.23343631127382744</v>
      </c>
      <c r="L20" s="78"/>
    </row>
    <row r="21" spans="2:17">
      <c r="B21" s="62" t="s">
        <v>15</v>
      </c>
      <c r="C21" s="94"/>
      <c r="D21" s="95" t="s">
        <v>16</v>
      </c>
      <c r="E21" s="267">
        <v>245661778.36839622</v>
      </c>
      <c r="F21" s="267">
        <v>668052990.98411167</v>
      </c>
      <c r="G21" s="267">
        <v>127296151.58602579</v>
      </c>
      <c r="H21" s="267">
        <v>48996271.005466044</v>
      </c>
      <c r="I21" s="268">
        <v>1090007191.9439998</v>
      </c>
      <c r="J21" s="96">
        <v>0.22098242824562697</v>
      </c>
      <c r="K21" s="96">
        <v>0.22135912159186505</v>
      </c>
      <c r="M21" s="78"/>
    </row>
    <row r="22" spans="2:17">
      <c r="C22" s="62" t="s">
        <v>23</v>
      </c>
      <c r="D22" s="85" t="s">
        <v>14</v>
      </c>
      <c r="E22" s="260">
        <v>25783172.349948514</v>
      </c>
      <c r="F22" s="260">
        <v>111725021.69904406</v>
      </c>
      <c r="G22" s="260">
        <v>12067460.730622549</v>
      </c>
      <c r="H22" s="260">
        <v>10782280.470384913</v>
      </c>
      <c r="I22" s="265">
        <v>160357935.25000006</v>
      </c>
      <c r="J22" s="86">
        <v>1.4868050865108822E-2</v>
      </c>
      <c r="K22" s="86">
        <v>1.5508206497953099E-2</v>
      </c>
      <c r="M22" s="78"/>
    </row>
    <row r="23" spans="2:17">
      <c r="C23" s="94"/>
      <c r="D23" s="95" t="s">
        <v>16</v>
      </c>
      <c r="E23" s="267">
        <v>24939117.369553525</v>
      </c>
      <c r="F23" s="267">
        <v>82162843.480842263</v>
      </c>
      <c r="G23" s="267">
        <v>9878864.1969833672</v>
      </c>
      <c r="H23" s="267">
        <v>8873962.0706207678</v>
      </c>
      <c r="I23" s="268">
        <v>125854787.11799991</v>
      </c>
      <c r="J23" s="96">
        <v>2.5515149504720815E-2</v>
      </c>
      <c r="K23" s="96">
        <v>2.5558643402054656E-2</v>
      </c>
      <c r="M23" s="78"/>
    </row>
    <row r="24" spans="2:17" ht="9" customHeight="1">
      <c r="C24" s="97"/>
      <c r="D24" s="87"/>
      <c r="E24" s="269"/>
      <c r="F24" s="269"/>
      <c r="G24" s="270"/>
      <c r="H24" s="269"/>
      <c r="I24" s="271"/>
      <c r="J24" s="98"/>
      <c r="K24" s="99"/>
    </row>
    <row r="25" spans="2:17" ht="16.5" customHeight="1">
      <c r="C25" s="503" t="s">
        <v>24</v>
      </c>
      <c r="D25" s="100" t="s">
        <v>14</v>
      </c>
      <c r="E25" s="272">
        <f t="shared" ref="E25:I26" si="0">+E22+E20+E18+E16+E14+E12+E10+E8</f>
        <v>2596978607.0680265</v>
      </c>
      <c r="F25" s="272">
        <f t="shared" si="0"/>
        <v>4785963454.774004</v>
      </c>
      <c r="G25" s="272">
        <f t="shared" si="0"/>
        <v>1215480272.7028589</v>
      </c>
      <c r="H25" s="272">
        <f t="shared" si="0"/>
        <v>1086032057.5351124</v>
      </c>
      <c r="I25" s="272">
        <f t="shared" si="0"/>
        <v>9684454392.0799999</v>
      </c>
      <c r="J25" s="101">
        <f>I25/I38</f>
        <v>0.8979222654481761</v>
      </c>
      <c r="K25" s="101">
        <f>I25/I31</f>
        <v>0.93658301535399335</v>
      </c>
    </row>
    <row r="26" spans="2:17">
      <c r="C26" s="504"/>
      <c r="D26" s="102" t="s">
        <v>16</v>
      </c>
      <c r="E26" s="272">
        <f t="shared" si="0"/>
        <v>1307752681.1450903</v>
      </c>
      <c r="F26" s="272">
        <f t="shared" si="0"/>
        <v>2062825348.1809146</v>
      </c>
      <c r="G26" s="272">
        <f t="shared" si="0"/>
        <v>518025997.02444589</v>
      </c>
      <c r="H26" s="272">
        <f t="shared" si="0"/>
        <v>465331130.94054914</v>
      </c>
      <c r="I26" s="272">
        <f t="shared" si="0"/>
        <v>4353935157.2910004</v>
      </c>
      <c r="J26" s="101">
        <f>I26/I39</f>
        <v>0.88269432586606467</v>
      </c>
      <c r="K26" s="101">
        <f>I26/I32</f>
        <v>0.8841989933726877</v>
      </c>
    </row>
    <row r="27" spans="2:17">
      <c r="C27" s="76" t="s">
        <v>25</v>
      </c>
      <c r="D27" s="62" t="s">
        <v>14</v>
      </c>
      <c r="E27" s="260">
        <v>108970436.10672647</v>
      </c>
      <c r="F27" s="260">
        <v>201078444.96489447</v>
      </c>
      <c r="G27" s="260">
        <v>51002120.323621124</v>
      </c>
      <c r="H27" s="260">
        <v>45570412.714757726</v>
      </c>
      <c r="I27" s="261">
        <v>406621414.10999984</v>
      </c>
      <c r="J27" s="78">
        <v>3.7701083257306117E-2</v>
      </c>
      <c r="K27" s="78">
        <v>3.9324333071989806E-2</v>
      </c>
    </row>
    <row r="28" spans="2:17">
      <c r="C28" s="80"/>
      <c r="D28" s="62" t="s">
        <v>16</v>
      </c>
      <c r="E28" s="262">
        <v>98302535.314665362</v>
      </c>
      <c r="F28" s="262">
        <v>155537779.36915177</v>
      </c>
      <c r="G28" s="262">
        <v>38939525.493324474</v>
      </c>
      <c r="H28" s="262">
        <v>34978502.121858239</v>
      </c>
      <c r="I28" s="264">
        <v>327758342.29899985</v>
      </c>
      <c r="J28" s="78">
        <v>6.64480334573017E-2</v>
      </c>
      <c r="K28" s="78">
        <v>6.6561302789495611E-2</v>
      </c>
    </row>
    <row r="29" spans="2:17">
      <c r="C29" s="62" t="s">
        <v>26</v>
      </c>
      <c r="D29" s="76" t="s">
        <v>14</v>
      </c>
      <c r="E29" s="260">
        <v>65119849.646332271</v>
      </c>
      <c r="F29" s="260">
        <v>126291989.40263677</v>
      </c>
      <c r="G29" s="260">
        <v>30478453.842889074</v>
      </c>
      <c r="H29" s="260">
        <v>27232509.388141781</v>
      </c>
      <c r="I29" s="261">
        <v>249122802.27999988</v>
      </c>
      <c r="J29" s="78">
        <v>2.3098142852631204E-2</v>
      </c>
      <c r="K29" s="78">
        <v>2.4092651574016681E-2</v>
      </c>
    </row>
    <row r="30" spans="2:17">
      <c r="D30" s="103" t="s">
        <v>16</v>
      </c>
      <c r="E30" s="262">
        <v>70816947.920146361</v>
      </c>
      <c r="F30" s="262">
        <v>118396714.14125632</v>
      </c>
      <c r="G30" s="262">
        <v>28051955.52758627</v>
      </c>
      <c r="H30" s="262">
        <v>25198442.290011004</v>
      </c>
      <c r="I30" s="264">
        <v>242464059.87899995</v>
      </c>
      <c r="J30" s="78">
        <v>4.9155911181462411E-2</v>
      </c>
      <c r="K30" s="78">
        <v>4.9239703837816721E-2</v>
      </c>
    </row>
    <row r="31" spans="2:17">
      <c r="C31" s="104" t="s">
        <v>27</v>
      </c>
      <c r="D31" s="105" t="s">
        <v>14</v>
      </c>
      <c r="E31" s="272">
        <f t="shared" ref="E31:H32" si="1">+E29+E27+E25</f>
        <v>2771068892.8210855</v>
      </c>
      <c r="F31" s="273">
        <f t="shared" si="1"/>
        <v>5113333889.1415348</v>
      </c>
      <c r="G31" s="273">
        <f t="shared" si="1"/>
        <v>1296960846.869369</v>
      </c>
      <c r="H31" s="272">
        <f t="shared" si="1"/>
        <v>1158834979.6380119</v>
      </c>
      <c r="I31" s="274">
        <f>SUM(E31:H31)</f>
        <v>10340198608.470001</v>
      </c>
      <c r="J31" s="101">
        <f>I31/I38</f>
        <v>0.95872149155811348</v>
      </c>
      <c r="K31" s="101">
        <f>I31/I31</f>
        <v>1</v>
      </c>
    </row>
    <row r="32" spans="2:17">
      <c r="C32" s="87"/>
      <c r="D32" s="106" t="s">
        <v>16</v>
      </c>
      <c r="E32" s="275">
        <f t="shared" si="1"/>
        <v>1476872164.3799021</v>
      </c>
      <c r="F32" s="276">
        <f t="shared" si="1"/>
        <v>2336759841.6913228</v>
      </c>
      <c r="G32" s="276">
        <f t="shared" si="1"/>
        <v>585017478.04535663</v>
      </c>
      <c r="H32" s="275">
        <f t="shared" si="1"/>
        <v>525508075.35241836</v>
      </c>
      <c r="I32" s="276">
        <f t="shared" ref="I32" si="2">SUM(E32:H32)</f>
        <v>4924157559.4689999</v>
      </c>
      <c r="J32" s="101">
        <f>I32/I39</f>
        <v>0.99829827050482867</v>
      </c>
      <c r="K32" s="101">
        <f>I32/I32</f>
        <v>1</v>
      </c>
      <c r="M32" s="107"/>
    </row>
    <row r="33" spans="3:11">
      <c r="C33" s="76" t="s">
        <v>28</v>
      </c>
      <c r="D33" s="62" t="s">
        <v>14</v>
      </c>
      <c r="E33" s="108"/>
      <c r="F33" s="77">
        <v>0</v>
      </c>
      <c r="G33" s="77">
        <v>0</v>
      </c>
      <c r="H33" s="77">
        <v>0</v>
      </c>
      <c r="I33" s="261">
        <v>433205390</v>
      </c>
      <c r="J33" s="78">
        <f>I33/I38</f>
        <v>4.0165893652333633E-2</v>
      </c>
      <c r="K33" s="109"/>
    </row>
    <row r="34" spans="3:11">
      <c r="D34" s="80"/>
      <c r="E34" s="108"/>
      <c r="F34" s="108"/>
      <c r="G34" s="108"/>
      <c r="H34" s="81"/>
      <c r="I34" s="264"/>
      <c r="J34" s="78"/>
      <c r="K34" s="109"/>
    </row>
    <row r="35" spans="3:11">
      <c r="C35" s="76" t="s">
        <v>29</v>
      </c>
      <c r="D35" s="62" t="s">
        <v>14</v>
      </c>
      <c r="E35" s="77"/>
      <c r="F35" s="77">
        <v>0</v>
      </c>
      <c r="G35" s="77">
        <v>0</v>
      </c>
      <c r="H35" s="108">
        <v>0</v>
      </c>
      <c r="I35" s="261">
        <v>12000000</v>
      </c>
      <c r="J35" s="78">
        <f>I35/I38</f>
        <v>1.1126147895528344E-3</v>
      </c>
      <c r="K35" s="109"/>
    </row>
    <row r="36" spans="3:11">
      <c r="D36" s="62" t="s">
        <v>16</v>
      </c>
      <c r="E36" s="108"/>
      <c r="F36" s="108">
        <v>0</v>
      </c>
      <c r="G36" s="108">
        <v>0</v>
      </c>
      <c r="H36" s="108">
        <v>0</v>
      </c>
      <c r="I36" s="264">
        <v>8393868.2509999964</v>
      </c>
      <c r="J36" s="78">
        <f>I36/I39</f>
        <v>1.7017294951712119E-3</v>
      </c>
      <c r="K36" s="109"/>
    </row>
    <row r="37" spans="3:11" ht="5.0999999999999996" customHeight="1">
      <c r="E37" s="108"/>
      <c r="F37" s="108"/>
      <c r="G37" s="108"/>
      <c r="H37" s="108"/>
      <c r="I37" s="264"/>
      <c r="J37" s="83"/>
      <c r="K37" s="83"/>
    </row>
    <row r="38" spans="3:11">
      <c r="C38" s="110" t="s">
        <v>10</v>
      </c>
      <c r="D38" s="110" t="s">
        <v>14</v>
      </c>
      <c r="E38" s="277">
        <f>E31+E33+E34+E35</f>
        <v>2771068892.8210855</v>
      </c>
      <c r="F38" s="277">
        <f>F31+F33+F34+F35</f>
        <v>5113333889.1415348</v>
      </c>
      <c r="G38" s="277">
        <f>G31+G33+G34+G35</f>
        <v>1296960846.869369</v>
      </c>
      <c r="H38" s="277">
        <f>H31+H33+H34+H35</f>
        <v>1158834979.6380119</v>
      </c>
      <c r="I38" s="278">
        <f>I31+I33+I35</f>
        <v>10785403998.470001</v>
      </c>
      <c r="J38" s="111"/>
      <c r="K38" s="111"/>
    </row>
    <row r="39" spans="3:11">
      <c r="C39" s="110"/>
      <c r="D39" s="110" t="s">
        <v>16</v>
      </c>
      <c r="E39" s="277">
        <f>E32+E36</f>
        <v>1476872164.3799021</v>
      </c>
      <c r="F39" s="277">
        <f>F32+F36</f>
        <v>2336759841.6913228</v>
      </c>
      <c r="G39" s="277">
        <f>G32+G36</f>
        <v>585017478.04535663</v>
      </c>
      <c r="H39" s="277">
        <f>H32+H36</f>
        <v>525508075.35241836</v>
      </c>
      <c r="I39" s="277">
        <f>I32+I36</f>
        <v>4932551427.7200003</v>
      </c>
      <c r="J39" s="111"/>
      <c r="K39" s="111"/>
    </row>
    <row r="40" spans="3:11">
      <c r="E40" s="112"/>
    </row>
    <row r="41" spans="3:11">
      <c r="E41" s="113"/>
      <c r="F41" s="90"/>
      <c r="G41" s="90"/>
      <c r="H41" s="90"/>
    </row>
    <row r="42" spans="3:11">
      <c r="E42" s="114"/>
      <c r="F42" s="109"/>
      <c r="G42" s="109"/>
      <c r="H42" s="109"/>
      <c r="I42" s="109"/>
    </row>
    <row r="43" spans="3:11">
      <c r="E43" s="90"/>
      <c r="F43" s="115"/>
      <c r="G43" s="115"/>
      <c r="H43" s="115"/>
    </row>
    <row r="44" spans="3:11">
      <c r="E44" s="109"/>
      <c r="F44" s="109"/>
      <c r="G44" s="109"/>
      <c r="H44" s="109"/>
      <c r="I44" s="109"/>
    </row>
    <row r="47" spans="3:11">
      <c r="D47" s="78"/>
    </row>
    <row r="48" spans="3:11">
      <c r="F48" s="116"/>
      <c r="H48" s="78"/>
    </row>
    <row r="49" spans="5:9">
      <c r="I49" s="117"/>
    </row>
    <row r="51" spans="5:9">
      <c r="E51" s="109"/>
      <c r="F51" s="109"/>
      <c r="G51" s="109"/>
      <c r="H51" s="109"/>
      <c r="I51" s="109"/>
    </row>
    <row r="52" spans="5:9">
      <c r="E52" s="109"/>
      <c r="F52" s="109"/>
      <c r="G52" s="109"/>
      <c r="H52" s="109"/>
      <c r="I52" s="109"/>
    </row>
  </sheetData>
  <mergeCells count="2">
    <mergeCell ref="C8:C9"/>
    <mergeCell ref="C25:C26"/>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BBBDC2-77D9-4FF3-860C-DD9571F56EAA}">
  <dimension ref="A1:C92"/>
  <sheetViews>
    <sheetView workbookViewId="0">
      <selection activeCell="F10" sqref="F10"/>
    </sheetView>
  </sheetViews>
  <sheetFormatPr defaultColWidth="8.875" defaultRowHeight="14.1"/>
  <cols>
    <col min="1" max="1" width="33.875" style="61" customWidth="1"/>
    <col min="2" max="2" width="70.875" style="61" customWidth="1"/>
    <col min="3" max="3" width="16.375" style="61" customWidth="1"/>
  </cols>
  <sheetData>
    <row r="1" spans="1:3" ht="18" customHeight="1">
      <c r="A1" s="527" t="s">
        <v>314</v>
      </c>
      <c r="B1" s="528"/>
      <c r="C1" s="528"/>
    </row>
    <row r="2" spans="1:3" ht="29.1" customHeight="1">
      <c r="A2" s="42"/>
      <c r="B2" s="42"/>
      <c r="C2" s="43" t="s">
        <v>315</v>
      </c>
    </row>
    <row r="3" spans="1:3" ht="20.100000000000001" customHeight="1">
      <c r="A3" s="44" t="s">
        <v>87</v>
      </c>
      <c r="B3" s="45" t="s">
        <v>316</v>
      </c>
      <c r="C3" s="486" t="s">
        <v>32</v>
      </c>
    </row>
    <row r="4" spans="1:3" ht="10.35" customHeight="1">
      <c r="A4" s="42"/>
      <c r="B4" s="42"/>
      <c r="C4" s="46"/>
    </row>
    <row r="5" spans="1:3" s="14" customFormat="1" ht="18" customHeight="1">
      <c r="A5" s="529" t="s">
        <v>317</v>
      </c>
      <c r="B5" s="529"/>
      <c r="C5" s="529"/>
    </row>
    <row r="6" spans="1:3" s="14" customFormat="1" ht="18" customHeight="1">
      <c r="A6" s="47" t="s">
        <v>175</v>
      </c>
      <c r="B6" s="47" t="s">
        <v>318</v>
      </c>
      <c r="C6" s="468">
        <v>120000</v>
      </c>
    </row>
    <row r="7" spans="1:3" s="14" customFormat="1" ht="18" customHeight="1">
      <c r="A7" s="48" t="s">
        <v>162</v>
      </c>
      <c r="B7" s="48" t="s">
        <v>319</v>
      </c>
      <c r="C7" s="469">
        <v>107100</v>
      </c>
    </row>
    <row r="8" spans="1:3" s="14" customFormat="1" ht="18" customHeight="1">
      <c r="A8" s="48" t="s">
        <v>182</v>
      </c>
      <c r="B8" s="48" t="s">
        <v>320</v>
      </c>
      <c r="C8" s="469">
        <v>98000</v>
      </c>
    </row>
    <row r="9" spans="1:3" s="14" customFormat="1" ht="18" customHeight="1">
      <c r="A9" s="48" t="s">
        <v>114</v>
      </c>
      <c r="B9" s="48" t="s">
        <v>321</v>
      </c>
      <c r="C9" s="469">
        <v>54000</v>
      </c>
    </row>
    <row r="10" spans="1:3" s="14" customFormat="1" ht="18" customHeight="1">
      <c r="A10" s="48" t="s">
        <v>196</v>
      </c>
      <c r="B10" s="48" t="s">
        <v>322</v>
      </c>
      <c r="C10" s="469">
        <v>43586.34</v>
      </c>
    </row>
    <row r="11" spans="1:3" s="14" customFormat="1" ht="18" customHeight="1">
      <c r="A11" s="48" t="s">
        <v>125</v>
      </c>
      <c r="B11" s="48" t="s">
        <v>323</v>
      </c>
      <c r="C11" s="469">
        <v>27120</v>
      </c>
    </row>
    <row r="12" spans="1:3" s="14" customFormat="1" ht="18" customHeight="1">
      <c r="A12" s="48" t="s">
        <v>130</v>
      </c>
      <c r="B12" s="48" t="s">
        <v>324</v>
      </c>
      <c r="C12" s="469">
        <v>71680.62</v>
      </c>
    </row>
    <row r="13" spans="1:3" s="14" customFormat="1" ht="18" customHeight="1">
      <c r="A13" s="48" t="s">
        <v>100</v>
      </c>
      <c r="B13" s="48" t="s">
        <v>325</v>
      </c>
      <c r="C13" s="469">
        <v>3445715</v>
      </c>
    </row>
    <row r="14" spans="1:3" s="14" customFormat="1" ht="21.95" customHeight="1">
      <c r="A14" s="48" t="s">
        <v>94</v>
      </c>
      <c r="B14" s="48" t="s">
        <v>326</v>
      </c>
      <c r="C14" s="469">
        <v>783261.95</v>
      </c>
    </row>
    <row r="15" spans="1:3" s="14" customFormat="1" ht="18" customHeight="1">
      <c r="A15" s="48" t="s">
        <v>98</v>
      </c>
      <c r="B15" s="48" t="s">
        <v>327</v>
      </c>
      <c r="C15" s="469">
        <v>99098.09</v>
      </c>
    </row>
    <row r="16" spans="1:3" s="14" customFormat="1" ht="18" customHeight="1">
      <c r="A16" s="48" t="s">
        <v>93</v>
      </c>
      <c r="B16" s="48" t="s">
        <v>328</v>
      </c>
      <c r="C16" s="469">
        <v>175190.84000000003</v>
      </c>
    </row>
    <row r="17" spans="1:3" s="14" customFormat="1" ht="18" customHeight="1">
      <c r="A17" s="48" t="s">
        <v>191</v>
      </c>
      <c r="B17" s="48" t="s">
        <v>329</v>
      </c>
      <c r="C17" s="469">
        <v>63531.48</v>
      </c>
    </row>
    <row r="18" spans="1:3" s="14" customFormat="1" ht="30" customHeight="1">
      <c r="A18" s="48" t="s">
        <v>123</v>
      </c>
      <c r="B18" s="48" t="s">
        <v>330</v>
      </c>
      <c r="C18" s="469">
        <v>5764565</v>
      </c>
    </row>
    <row r="19" spans="1:3" s="14" customFormat="1" ht="18" customHeight="1">
      <c r="A19" s="48" t="s">
        <v>96</v>
      </c>
      <c r="B19" s="48" t="s">
        <v>327</v>
      </c>
      <c r="C19" s="469">
        <v>70327.67</v>
      </c>
    </row>
    <row r="20" spans="1:3" s="14" customFormat="1" ht="18" customHeight="1">
      <c r="A20" s="48" t="s">
        <v>193</v>
      </c>
      <c r="B20" s="48" t="s">
        <v>331</v>
      </c>
      <c r="C20" s="469">
        <v>33695.910000000003</v>
      </c>
    </row>
    <row r="21" spans="1:3" s="14" customFormat="1" ht="18" customHeight="1">
      <c r="A21" s="48" t="s">
        <v>124</v>
      </c>
      <c r="B21" s="48" t="s">
        <v>332</v>
      </c>
      <c r="C21" s="469">
        <v>39490</v>
      </c>
    </row>
    <row r="22" spans="1:3" s="14" customFormat="1" ht="18" customHeight="1">
      <c r="A22" s="48" t="s">
        <v>198</v>
      </c>
      <c r="B22" s="48" t="s">
        <v>333</v>
      </c>
      <c r="C22" s="469">
        <v>34784</v>
      </c>
    </row>
    <row r="23" spans="1:3" s="14" customFormat="1" ht="18" customHeight="1">
      <c r="A23" s="48" t="s">
        <v>117</v>
      </c>
      <c r="B23" s="48" t="s">
        <v>334</v>
      </c>
      <c r="C23" s="469">
        <v>18867.919999999998</v>
      </c>
    </row>
    <row r="24" spans="1:3" s="14" customFormat="1" ht="18" customHeight="1">
      <c r="A24" s="48" t="s">
        <v>143</v>
      </c>
      <c r="B24" s="48" t="s">
        <v>335</v>
      </c>
      <c r="C24" s="469">
        <v>35329</v>
      </c>
    </row>
    <row r="25" spans="1:3" s="14" customFormat="1" ht="18" customHeight="1">
      <c r="A25" s="48" t="s">
        <v>144</v>
      </c>
      <c r="B25" s="48" t="s">
        <v>327</v>
      </c>
      <c r="C25" s="469">
        <v>30381.53</v>
      </c>
    </row>
    <row r="26" spans="1:3" s="14" customFormat="1" ht="18" customHeight="1">
      <c r="A26" s="48" t="s">
        <v>163</v>
      </c>
      <c r="B26" s="48" t="s">
        <v>336</v>
      </c>
      <c r="C26" s="469">
        <v>24311.18</v>
      </c>
    </row>
    <row r="27" spans="1:3" s="14" customFormat="1" ht="18" customHeight="1">
      <c r="A27" s="48" t="s">
        <v>337</v>
      </c>
      <c r="B27" s="48" t="s">
        <v>338</v>
      </c>
      <c r="C27" s="469">
        <v>124846.9</v>
      </c>
    </row>
    <row r="28" spans="1:3" s="14" customFormat="1" ht="18" customHeight="1">
      <c r="A28" s="48" t="s">
        <v>177</v>
      </c>
      <c r="B28" s="48" t="s">
        <v>339</v>
      </c>
      <c r="C28" s="469">
        <v>34355.72</v>
      </c>
    </row>
    <row r="29" spans="1:3" s="14" customFormat="1" ht="18" customHeight="1">
      <c r="A29" s="48" t="s">
        <v>131</v>
      </c>
      <c r="B29" s="48" t="s">
        <v>340</v>
      </c>
      <c r="C29" s="469">
        <v>87000</v>
      </c>
    </row>
    <row r="30" spans="1:3" s="14" customFormat="1" ht="18" customHeight="1">
      <c r="A30" s="48" t="s">
        <v>115</v>
      </c>
      <c r="B30" s="48" t="s">
        <v>341</v>
      </c>
      <c r="C30" s="469">
        <v>598484.42000000004</v>
      </c>
    </row>
    <row r="31" spans="1:3" s="14" customFormat="1" ht="18" customHeight="1">
      <c r="A31" s="48" t="s">
        <v>103</v>
      </c>
      <c r="B31" s="48" t="s">
        <v>327</v>
      </c>
      <c r="C31" s="469">
        <v>560829.77</v>
      </c>
    </row>
    <row r="32" spans="1:3" s="14" customFormat="1" ht="18" customHeight="1">
      <c r="A32" s="48" t="s">
        <v>185</v>
      </c>
      <c r="B32" s="48" t="s">
        <v>342</v>
      </c>
      <c r="C32" s="469">
        <v>104561</v>
      </c>
    </row>
    <row r="33" spans="1:3" s="14" customFormat="1" ht="18" customHeight="1">
      <c r="A33" s="48" t="s">
        <v>116</v>
      </c>
      <c r="B33" s="48" t="s">
        <v>343</v>
      </c>
      <c r="C33" s="469">
        <v>987000</v>
      </c>
    </row>
    <row r="34" spans="1:3" s="14" customFormat="1" ht="18" customHeight="1">
      <c r="A34" s="48" t="s">
        <v>184</v>
      </c>
      <c r="B34" s="48" t="s">
        <v>344</v>
      </c>
      <c r="C34" s="469">
        <v>103671.48</v>
      </c>
    </row>
    <row r="35" spans="1:3" s="14" customFormat="1" ht="18" customHeight="1">
      <c r="A35" s="48" t="s">
        <v>345</v>
      </c>
      <c r="B35" s="48" t="s">
        <v>346</v>
      </c>
      <c r="C35" s="469">
        <v>247529</v>
      </c>
    </row>
    <row r="36" spans="1:3" s="14" customFormat="1" ht="18" customHeight="1">
      <c r="A36" s="48" t="s">
        <v>95</v>
      </c>
      <c r="B36" s="48" t="s">
        <v>347</v>
      </c>
      <c r="C36" s="469">
        <v>1109000</v>
      </c>
    </row>
    <row r="37" spans="1:3" s="14" customFormat="1" ht="18" customHeight="1">
      <c r="A37" s="48" t="s">
        <v>245</v>
      </c>
      <c r="B37" s="48" t="s">
        <v>348</v>
      </c>
      <c r="C37" s="469">
        <v>6998959</v>
      </c>
    </row>
    <row r="38" spans="1:3" s="14" customFormat="1" ht="30" customHeight="1">
      <c r="A38" s="48" t="s">
        <v>110</v>
      </c>
      <c r="B38" s="48" t="s">
        <v>349</v>
      </c>
      <c r="C38" s="469">
        <v>3285719.4299999997</v>
      </c>
    </row>
    <row r="39" spans="1:3" s="14" customFormat="1" ht="25.5" customHeight="1">
      <c r="A39" s="48" t="s">
        <v>97</v>
      </c>
      <c r="B39" s="48" t="s">
        <v>347</v>
      </c>
      <c r="C39" s="469">
        <v>65500</v>
      </c>
    </row>
    <row r="40" spans="1:3" ht="18" customHeight="1">
      <c r="A40" s="49" t="s">
        <v>350</v>
      </c>
      <c r="B40" s="49" t="s">
        <v>351</v>
      </c>
      <c r="C40" s="470">
        <v>11041.47</v>
      </c>
    </row>
    <row r="41" spans="1:3" ht="10.35" customHeight="1">
      <c r="A41" s="50"/>
      <c r="B41" s="50"/>
      <c r="C41" s="471"/>
    </row>
    <row r="42" spans="1:3">
      <c r="A42" s="467" t="s">
        <v>352</v>
      </c>
      <c r="B42" s="52"/>
      <c r="C42" s="472">
        <f>SUM(C6:C40)</f>
        <v>25458534.719999999</v>
      </c>
    </row>
    <row r="43" spans="1:3" ht="6.75" customHeight="1">
      <c r="A43" s="42"/>
      <c r="B43" s="42"/>
      <c r="C43" s="473"/>
    </row>
    <row r="44" spans="1:3" s="14" customFormat="1" ht="18" customHeight="1">
      <c r="A44" s="53" t="s">
        <v>89</v>
      </c>
      <c r="B44" s="54"/>
      <c r="C44" s="474"/>
    </row>
    <row r="45" spans="1:3" s="14" customFormat="1" ht="18" customHeight="1">
      <c r="A45" s="55" t="s">
        <v>353</v>
      </c>
      <c r="B45" s="56" t="s">
        <v>354</v>
      </c>
      <c r="C45" s="468">
        <v>238686.5</v>
      </c>
    </row>
    <row r="46" spans="1:3" s="14" customFormat="1" ht="18" customHeight="1">
      <c r="A46" s="57" t="s">
        <v>355</v>
      </c>
      <c r="B46" s="58" t="s">
        <v>356</v>
      </c>
      <c r="C46" s="469">
        <v>4228828.24</v>
      </c>
    </row>
    <row r="47" spans="1:3" s="14" customFormat="1" ht="18" customHeight="1">
      <c r="A47" s="57" t="s">
        <v>357</v>
      </c>
      <c r="B47" s="58" t="s">
        <v>358</v>
      </c>
      <c r="C47" s="469">
        <v>211261</v>
      </c>
    </row>
    <row r="48" spans="1:3" s="14" customFormat="1" ht="18" customHeight="1">
      <c r="A48" s="57" t="s">
        <v>359</v>
      </c>
      <c r="B48" s="58" t="s">
        <v>360</v>
      </c>
      <c r="C48" s="469">
        <v>52584.93</v>
      </c>
    </row>
    <row r="49" spans="1:3" s="14" customFormat="1" ht="18" customHeight="1">
      <c r="A49" s="489" t="s">
        <v>361</v>
      </c>
      <c r="B49" s="490" t="s">
        <v>362</v>
      </c>
      <c r="C49" s="469">
        <v>554000</v>
      </c>
    </row>
    <row r="50" spans="1:3" s="14" customFormat="1" ht="18" customHeight="1">
      <c r="A50" s="57" t="s">
        <v>363</v>
      </c>
      <c r="B50" s="58" t="s">
        <v>364</v>
      </c>
      <c r="C50" s="469">
        <v>257166.57</v>
      </c>
    </row>
    <row r="51" spans="1:3" s="14" customFormat="1" ht="18" customHeight="1">
      <c r="A51" s="57" t="s">
        <v>365</v>
      </c>
      <c r="B51" s="58" t="s">
        <v>366</v>
      </c>
      <c r="C51" s="469">
        <v>1001402.2799999998</v>
      </c>
    </row>
    <row r="52" spans="1:3" s="14" customFormat="1" ht="18" customHeight="1">
      <c r="A52" s="57" t="s">
        <v>367</v>
      </c>
      <c r="B52" s="58" t="s">
        <v>368</v>
      </c>
      <c r="C52" s="469">
        <v>4088532.84</v>
      </c>
    </row>
    <row r="53" spans="1:3" s="14" customFormat="1" ht="18" customHeight="1">
      <c r="A53" s="57" t="s">
        <v>369</v>
      </c>
      <c r="B53" s="58" t="s">
        <v>370</v>
      </c>
      <c r="C53" s="469">
        <v>277744.21999999997</v>
      </c>
    </row>
    <row r="54" spans="1:3" s="14" customFormat="1" ht="18" customHeight="1">
      <c r="A54" s="57" t="s">
        <v>371</v>
      </c>
      <c r="B54" s="490" t="s">
        <v>372</v>
      </c>
      <c r="C54" s="469">
        <v>75039.89</v>
      </c>
    </row>
    <row r="55" spans="1:3" s="14" customFormat="1" ht="25.5" customHeight="1">
      <c r="A55" s="57" t="s">
        <v>373</v>
      </c>
      <c r="B55" s="58" t="s">
        <v>374</v>
      </c>
      <c r="C55" s="469">
        <v>167701.04999999999</v>
      </c>
    </row>
    <row r="56" spans="1:3" s="14" customFormat="1" ht="18" customHeight="1">
      <c r="A56" s="57" t="s">
        <v>375</v>
      </c>
      <c r="B56" s="58" t="s">
        <v>376</v>
      </c>
      <c r="C56" s="469">
        <v>248386.19</v>
      </c>
    </row>
    <row r="57" spans="1:3" s="14" customFormat="1" ht="18" customHeight="1">
      <c r="A57" s="57" t="s">
        <v>377</v>
      </c>
      <c r="B57" s="58" t="s">
        <v>378</v>
      </c>
      <c r="C57" s="469">
        <v>126865.70999999999</v>
      </c>
    </row>
    <row r="58" spans="1:3" s="14" customFormat="1" ht="18" customHeight="1">
      <c r="A58" s="57" t="s">
        <v>379</v>
      </c>
      <c r="B58" s="58" t="s">
        <v>380</v>
      </c>
      <c r="C58" s="469">
        <v>134635.97</v>
      </c>
    </row>
    <row r="59" spans="1:3" s="14" customFormat="1" ht="18" customHeight="1">
      <c r="A59" s="489" t="s">
        <v>381</v>
      </c>
      <c r="B59" s="58" t="s">
        <v>382</v>
      </c>
      <c r="C59" s="469">
        <v>740000</v>
      </c>
    </row>
    <row r="60" spans="1:3" s="14" customFormat="1" ht="18" customHeight="1">
      <c r="A60" s="57" t="s">
        <v>383</v>
      </c>
      <c r="B60" s="58" t="s">
        <v>384</v>
      </c>
      <c r="C60" s="469">
        <v>407500</v>
      </c>
    </row>
    <row r="61" spans="1:3" s="14" customFormat="1" ht="18" customHeight="1">
      <c r="A61" s="57" t="s">
        <v>385</v>
      </c>
      <c r="B61" s="58" t="s">
        <v>386</v>
      </c>
      <c r="C61" s="469">
        <v>15355269.93</v>
      </c>
    </row>
    <row r="62" spans="1:3" s="14" customFormat="1" ht="18" customHeight="1">
      <c r="A62" s="57" t="s">
        <v>387</v>
      </c>
      <c r="B62" s="58" t="s">
        <v>388</v>
      </c>
      <c r="C62" s="469">
        <v>1036079.1</v>
      </c>
    </row>
    <row r="63" spans="1:3" s="14" customFormat="1" ht="18" customHeight="1">
      <c r="A63" s="57" t="s">
        <v>389</v>
      </c>
      <c r="B63" s="58" t="s">
        <v>390</v>
      </c>
      <c r="C63" s="469">
        <v>831400</v>
      </c>
    </row>
    <row r="64" spans="1:3" s="14" customFormat="1" ht="18" customHeight="1">
      <c r="A64" s="57" t="s">
        <v>391</v>
      </c>
      <c r="B64" s="58" t="s">
        <v>392</v>
      </c>
      <c r="C64" s="469">
        <v>390003.14</v>
      </c>
    </row>
    <row r="65" spans="1:3" s="14" customFormat="1" ht="18" customHeight="1">
      <c r="A65" s="57" t="s">
        <v>393</v>
      </c>
      <c r="B65" s="58" t="s">
        <v>394</v>
      </c>
      <c r="C65" s="469">
        <v>500500</v>
      </c>
    </row>
    <row r="66" spans="1:3" s="14" customFormat="1" ht="18" customHeight="1">
      <c r="A66" s="57" t="s">
        <v>395</v>
      </c>
      <c r="B66" s="58" t="s">
        <v>396</v>
      </c>
      <c r="C66" s="469">
        <v>420870.1</v>
      </c>
    </row>
    <row r="67" spans="1:3" s="14" customFormat="1" ht="18" customHeight="1">
      <c r="A67" s="57" t="s">
        <v>296</v>
      </c>
      <c r="B67" s="58" t="s">
        <v>397</v>
      </c>
      <c r="C67" s="469">
        <v>33741258.479999997</v>
      </c>
    </row>
    <row r="68" spans="1:3" s="14" customFormat="1" ht="18" customHeight="1">
      <c r="A68" s="57" t="s">
        <v>398</v>
      </c>
      <c r="B68" s="58" t="s">
        <v>399</v>
      </c>
      <c r="C68" s="469">
        <v>115000</v>
      </c>
    </row>
    <row r="69" spans="1:3" s="14" customFormat="1" ht="18" customHeight="1">
      <c r="A69" s="57" t="s">
        <v>400</v>
      </c>
      <c r="B69" s="58" t="s">
        <v>362</v>
      </c>
      <c r="C69" s="469">
        <v>3502000</v>
      </c>
    </row>
    <row r="70" spans="1:3" s="14" customFormat="1" ht="18" customHeight="1">
      <c r="A70" s="57" t="s">
        <v>401</v>
      </c>
      <c r="B70" s="58" t="s">
        <v>402</v>
      </c>
      <c r="C70" s="469">
        <v>37976.22</v>
      </c>
    </row>
    <row r="71" spans="1:3" s="14" customFormat="1" ht="18" customHeight="1">
      <c r="A71" s="57" t="s">
        <v>300</v>
      </c>
      <c r="B71" s="58" t="s">
        <v>403</v>
      </c>
      <c r="C71" s="469">
        <v>41400</v>
      </c>
    </row>
    <row r="72" spans="1:3" s="14" customFormat="1" ht="18" customHeight="1">
      <c r="A72" s="57" t="s">
        <v>404</v>
      </c>
      <c r="B72" s="58" t="s">
        <v>405</v>
      </c>
      <c r="C72" s="469">
        <v>86707</v>
      </c>
    </row>
    <row r="73" spans="1:3" s="14" customFormat="1" ht="18" customHeight="1">
      <c r="A73" s="57" t="s">
        <v>406</v>
      </c>
      <c r="B73" s="58" t="s">
        <v>407</v>
      </c>
      <c r="C73" s="469">
        <v>70000</v>
      </c>
    </row>
    <row r="74" spans="1:3" s="14" customFormat="1" ht="18" customHeight="1">
      <c r="A74" s="57" t="s">
        <v>408</v>
      </c>
      <c r="B74" s="58" t="s">
        <v>409</v>
      </c>
      <c r="C74" s="469">
        <v>146992</v>
      </c>
    </row>
    <row r="75" spans="1:3" s="14" customFormat="1" ht="18" customHeight="1">
      <c r="A75" s="57" t="s">
        <v>410</v>
      </c>
      <c r="B75" s="58" t="s">
        <v>411</v>
      </c>
      <c r="C75" s="469">
        <v>5218</v>
      </c>
    </row>
    <row r="76" spans="1:3" s="14" customFormat="1" ht="18" customHeight="1">
      <c r="A76" s="57" t="s">
        <v>412</v>
      </c>
      <c r="B76" s="58" t="s">
        <v>413</v>
      </c>
      <c r="C76" s="469">
        <v>260483.25</v>
      </c>
    </row>
    <row r="77" spans="1:3" s="14" customFormat="1" ht="18" customHeight="1">
      <c r="A77" s="57" t="s">
        <v>414</v>
      </c>
      <c r="B77" s="58" t="s">
        <v>415</v>
      </c>
      <c r="C77" s="469">
        <v>73952.91</v>
      </c>
    </row>
    <row r="78" spans="1:3" s="14" customFormat="1" ht="30" customHeight="1">
      <c r="A78" s="57" t="s">
        <v>416</v>
      </c>
      <c r="B78" s="58" t="s">
        <v>417</v>
      </c>
      <c r="C78" s="469">
        <v>241962</v>
      </c>
    </row>
    <row r="79" spans="1:3" s="14" customFormat="1" ht="18" customHeight="1">
      <c r="A79" s="57" t="s">
        <v>418</v>
      </c>
      <c r="B79" s="58" t="s">
        <v>380</v>
      </c>
      <c r="C79" s="469">
        <v>829337.13</v>
      </c>
    </row>
    <row r="80" spans="1:3" s="14" customFormat="1" ht="18" customHeight="1">
      <c r="A80" s="57" t="s">
        <v>419</v>
      </c>
      <c r="B80" s="58" t="s">
        <v>420</v>
      </c>
      <c r="C80" s="469">
        <v>136406.93</v>
      </c>
    </row>
    <row r="81" spans="1:3" s="14" customFormat="1" ht="18" customHeight="1">
      <c r="A81" s="57" t="s">
        <v>421</v>
      </c>
      <c r="B81" s="58" t="s">
        <v>362</v>
      </c>
      <c r="C81" s="469">
        <v>476000</v>
      </c>
    </row>
    <row r="82" spans="1:3" s="14" customFormat="1" ht="18" customHeight="1">
      <c r="A82" s="57" t="s">
        <v>422</v>
      </c>
      <c r="B82" s="58" t="s">
        <v>423</v>
      </c>
      <c r="C82" s="469">
        <v>465214.75</v>
      </c>
    </row>
    <row r="83" spans="1:3" s="14" customFormat="1" ht="18" customHeight="1">
      <c r="A83" s="57" t="s">
        <v>424</v>
      </c>
      <c r="B83" s="58" t="s">
        <v>425</v>
      </c>
      <c r="C83" s="469">
        <v>339627.06</v>
      </c>
    </row>
    <row r="84" spans="1:3" s="14" customFormat="1" ht="18" customHeight="1">
      <c r="A84" s="57" t="s">
        <v>426</v>
      </c>
      <c r="B84" s="58" t="s">
        <v>427</v>
      </c>
      <c r="C84" s="469">
        <v>461138.04</v>
      </c>
    </row>
    <row r="85" spans="1:3" s="14" customFormat="1" ht="18" customHeight="1">
      <c r="A85" s="57" t="s">
        <v>428</v>
      </c>
      <c r="B85" s="58" t="s">
        <v>429</v>
      </c>
      <c r="C85" s="469">
        <v>202860</v>
      </c>
    </row>
    <row r="86" spans="1:3" s="14" customFormat="1" ht="18" customHeight="1">
      <c r="A86" s="57" t="s">
        <v>430</v>
      </c>
      <c r="B86" s="58" t="s">
        <v>431</v>
      </c>
      <c r="C86" s="469">
        <v>125000</v>
      </c>
    </row>
    <row r="87" spans="1:3" s="14" customFormat="1" ht="18" customHeight="1">
      <c r="A87" s="57" t="s">
        <v>432</v>
      </c>
      <c r="B87" s="58" t="s">
        <v>433</v>
      </c>
      <c r="C87" s="469">
        <v>170000</v>
      </c>
    </row>
    <row r="88" spans="1:3" s="14" customFormat="1" ht="18" customHeight="1">
      <c r="A88" s="57" t="s">
        <v>434</v>
      </c>
      <c r="B88" s="58" t="s">
        <v>435</v>
      </c>
      <c r="C88" s="469">
        <v>537791.41999999993</v>
      </c>
    </row>
    <row r="89" spans="1:3" ht="10.35" customHeight="1">
      <c r="A89" s="50"/>
      <c r="B89" s="50"/>
      <c r="C89" s="475"/>
    </row>
    <row r="90" spans="1:3" ht="18" customHeight="1">
      <c r="A90" s="51" t="s">
        <v>436</v>
      </c>
      <c r="B90" s="52"/>
      <c r="C90" s="472">
        <v>73410783.780000016</v>
      </c>
    </row>
    <row r="91" spans="1:3" ht="4.5" customHeight="1">
      <c r="A91" s="51"/>
      <c r="B91" s="52"/>
      <c r="C91" s="476"/>
    </row>
    <row r="92" spans="1:3" s="14" customFormat="1" ht="18" customHeight="1">
      <c r="A92" s="59" t="s">
        <v>10</v>
      </c>
      <c r="B92" s="60"/>
      <c r="C92" s="477">
        <f>C90+C42</f>
        <v>98869318.500000015</v>
      </c>
    </row>
  </sheetData>
  <mergeCells count="2">
    <mergeCell ref="A1:C1"/>
    <mergeCell ref="A5:C5"/>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25C329-2072-4106-98CF-D60F019B8BDE}">
  <dimension ref="A1:C238"/>
  <sheetViews>
    <sheetView workbookViewId="0">
      <selection activeCell="D9" sqref="D9"/>
    </sheetView>
  </sheetViews>
  <sheetFormatPr defaultColWidth="8.875" defaultRowHeight="14.1"/>
  <cols>
    <col min="1" max="1" width="47.125" style="61" customWidth="1"/>
    <col min="2" max="2" width="5" style="61" customWidth="1"/>
    <col min="3" max="3" width="8.625" style="61" customWidth="1"/>
  </cols>
  <sheetData>
    <row r="1" spans="1:2" ht="54">
      <c r="A1" s="499" t="s">
        <v>437</v>
      </c>
      <c r="B1" s="493"/>
    </row>
    <row r="2" spans="1:2">
      <c r="A2" s="494"/>
      <c r="B2" s="494"/>
    </row>
    <row r="3" spans="1:2" ht="15">
      <c r="A3" s="495" t="s">
        <v>438</v>
      </c>
      <c r="B3" s="494"/>
    </row>
    <row r="4" spans="1:2" ht="5.0999999999999996" customHeight="1">
      <c r="A4" s="494"/>
      <c r="B4" s="494"/>
    </row>
    <row r="5" spans="1:2">
      <c r="A5" s="494" t="s">
        <v>367</v>
      </c>
      <c r="B5" s="494"/>
    </row>
    <row r="6" spans="1:2">
      <c r="A6" s="494" t="s">
        <v>439</v>
      </c>
      <c r="B6" s="494"/>
    </row>
    <row r="7" spans="1:2">
      <c r="A7" s="494" t="s">
        <v>440</v>
      </c>
      <c r="B7" s="494"/>
    </row>
    <row r="8" spans="1:2">
      <c r="A8" s="494" t="s">
        <v>441</v>
      </c>
      <c r="B8" s="494"/>
    </row>
    <row r="9" spans="1:2">
      <c r="A9" s="494" t="s">
        <v>434</v>
      </c>
      <c r="B9" s="494"/>
    </row>
    <row r="10" spans="1:2">
      <c r="A10" s="494"/>
      <c r="B10" s="494"/>
    </row>
    <row r="11" spans="1:2" ht="15">
      <c r="A11" s="495" t="s">
        <v>442</v>
      </c>
      <c r="B11" s="494"/>
    </row>
    <row r="12" spans="1:2" ht="5.0999999999999996" customHeight="1">
      <c r="A12" s="494"/>
      <c r="B12" s="494"/>
    </row>
    <row r="13" spans="1:2" ht="15">
      <c r="A13" s="496" t="s">
        <v>443</v>
      </c>
      <c r="B13" s="494"/>
    </row>
    <row r="14" spans="1:2">
      <c r="A14" s="494" t="s">
        <v>444</v>
      </c>
      <c r="B14" s="494"/>
    </row>
    <row r="15" spans="1:2">
      <c r="A15" s="494"/>
      <c r="B15" s="494"/>
    </row>
    <row r="16" spans="1:2" ht="15">
      <c r="A16" s="495" t="s">
        <v>19</v>
      </c>
      <c r="B16" s="494"/>
    </row>
    <row r="17" spans="1:2" ht="5.0999999999999996" customHeight="1">
      <c r="A17" s="494"/>
      <c r="B17" s="494"/>
    </row>
    <row r="18" spans="1:2" ht="15">
      <c r="A18" s="496" t="s">
        <v>443</v>
      </c>
      <c r="B18" s="494"/>
    </row>
    <row r="19" spans="1:2">
      <c r="A19" s="494" t="s">
        <v>445</v>
      </c>
      <c r="B19" s="494"/>
    </row>
    <row r="20" spans="1:2">
      <c r="A20" s="494" t="s">
        <v>446</v>
      </c>
      <c r="B20" s="494"/>
    </row>
    <row r="21" spans="1:2">
      <c r="A21" s="494" t="s">
        <v>447</v>
      </c>
      <c r="B21" s="494"/>
    </row>
    <row r="22" spans="1:2">
      <c r="A22" s="494"/>
      <c r="B22" s="494"/>
    </row>
    <row r="23" spans="1:2" ht="15">
      <c r="A23" s="496" t="s">
        <v>448</v>
      </c>
      <c r="B23" s="494"/>
    </row>
    <row r="24" spans="1:2">
      <c r="A24" s="494" t="s">
        <v>449</v>
      </c>
      <c r="B24" s="494"/>
    </row>
    <row r="25" spans="1:2">
      <c r="A25" s="494"/>
      <c r="B25" s="494"/>
    </row>
    <row r="26" spans="1:2" ht="15">
      <c r="A26" s="496" t="s">
        <v>450</v>
      </c>
      <c r="B26" s="494"/>
    </row>
    <row r="27" spans="1:2">
      <c r="A27" s="494" t="s">
        <v>451</v>
      </c>
      <c r="B27" s="494"/>
    </row>
    <row r="28" spans="1:2">
      <c r="A28" s="494" t="s">
        <v>452</v>
      </c>
      <c r="B28" s="494"/>
    </row>
    <row r="29" spans="1:2">
      <c r="A29" s="494" t="s">
        <v>453</v>
      </c>
      <c r="B29" s="494"/>
    </row>
    <row r="30" spans="1:2">
      <c r="A30" s="494" t="s">
        <v>454</v>
      </c>
      <c r="B30" s="494"/>
    </row>
    <row r="31" spans="1:2">
      <c r="A31" s="494" t="s">
        <v>455</v>
      </c>
      <c r="B31" s="494"/>
    </row>
    <row r="32" spans="1:2">
      <c r="A32" s="494" t="s">
        <v>456</v>
      </c>
      <c r="B32" s="494"/>
    </row>
    <row r="33" spans="1:2">
      <c r="A33" s="494" t="s">
        <v>457</v>
      </c>
      <c r="B33" s="494"/>
    </row>
    <row r="34" spans="1:2">
      <c r="A34" s="494" t="s">
        <v>458</v>
      </c>
      <c r="B34" s="494"/>
    </row>
    <row r="35" spans="1:2">
      <c r="A35" s="494"/>
      <c r="B35" s="494"/>
    </row>
    <row r="36" spans="1:2" ht="15">
      <c r="A36" s="496" t="s">
        <v>143</v>
      </c>
      <c r="B36" s="494"/>
    </row>
    <row r="37" spans="1:2">
      <c r="A37" s="494" t="s">
        <v>459</v>
      </c>
      <c r="B37" s="494"/>
    </row>
    <row r="38" spans="1:2">
      <c r="A38" s="494"/>
      <c r="B38" s="494"/>
    </row>
    <row r="39" spans="1:2" ht="15">
      <c r="A39" s="496" t="s">
        <v>460</v>
      </c>
      <c r="B39" s="494"/>
    </row>
    <row r="40" spans="1:2">
      <c r="A40" s="497" t="s">
        <v>461</v>
      </c>
      <c r="B40" s="494"/>
    </row>
    <row r="41" spans="1:2">
      <c r="A41" s="494" t="s">
        <v>462</v>
      </c>
      <c r="B41" s="494"/>
    </row>
    <row r="42" spans="1:2">
      <c r="A42" s="494" t="s">
        <v>459</v>
      </c>
      <c r="B42" s="494"/>
    </row>
    <row r="43" spans="1:2">
      <c r="A43" s="494" t="s">
        <v>463</v>
      </c>
      <c r="B43" s="494"/>
    </row>
    <row r="44" spans="1:2">
      <c r="A44" s="494" t="s">
        <v>464</v>
      </c>
      <c r="B44" s="494"/>
    </row>
    <row r="45" spans="1:2">
      <c r="A45" s="494" t="s">
        <v>465</v>
      </c>
      <c r="B45" s="494"/>
    </row>
    <row r="46" spans="1:2">
      <c r="A46" s="494" t="s">
        <v>466</v>
      </c>
      <c r="B46" s="494"/>
    </row>
    <row r="47" spans="1:2">
      <c r="A47" s="494" t="s">
        <v>467</v>
      </c>
      <c r="B47" s="494"/>
    </row>
    <row r="48" spans="1:2">
      <c r="A48" s="494" t="s">
        <v>468</v>
      </c>
      <c r="B48" s="494"/>
    </row>
    <row r="49" spans="1:2">
      <c r="A49" s="494" t="s">
        <v>469</v>
      </c>
      <c r="B49" s="494"/>
    </row>
    <row r="50" spans="1:2">
      <c r="A50" s="494" t="s">
        <v>470</v>
      </c>
      <c r="B50" s="494"/>
    </row>
    <row r="51" spans="1:2">
      <c r="A51" s="494" t="s">
        <v>471</v>
      </c>
      <c r="B51" s="494"/>
    </row>
    <row r="52" spans="1:2">
      <c r="A52" s="494" t="s">
        <v>472</v>
      </c>
      <c r="B52" s="494"/>
    </row>
    <row r="53" spans="1:2">
      <c r="A53" s="494" t="s">
        <v>473</v>
      </c>
      <c r="B53" s="494"/>
    </row>
    <row r="54" spans="1:2">
      <c r="A54" s="494"/>
      <c r="B54" s="494"/>
    </row>
    <row r="55" spans="1:2" ht="15">
      <c r="A55" s="495" t="s">
        <v>20</v>
      </c>
      <c r="B55" s="494"/>
    </row>
    <row r="56" spans="1:2" ht="5.0999999999999996" customHeight="1">
      <c r="A56" s="494"/>
      <c r="B56" s="494"/>
    </row>
    <row r="57" spans="1:2" ht="15">
      <c r="A57" s="496" t="s">
        <v>443</v>
      </c>
      <c r="B57" s="494"/>
    </row>
    <row r="58" spans="1:2">
      <c r="A58" s="494" t="s">
        <v>474</v>
      </c>
      <c r="B58" s="494"/>
    </row>
    <row r="59" spans="1:2">
      <c r="A59" s="494" t="s">
        <v>475</v>
      </c>
      <c r="B59" s="494"/>
    </row>
    <row r="60" spans="1:2">
      <c r="A60" s="494"/>
      <c r="B60" s="494"/>
    </row>
    <row r="61" spans="1:2" ht="15">
      <c r="A61" s="496" t="s">
        <v>476</v>
      </c>
      <c r="B61" s="494"/>
    </row>
    <row r="62" spans="1:2">
      <c r="A62" s="494" t="s">
        <v>477</v>
      </c>
      <c r="B62" s="494"/>
    </row>
    <row r="63" spans="1:2">
      <c r="A63" s="494"/>
      <c r="B63" s="494"/>
    </row>
    <row r="64" spans="1:2" ht="15">
      <c r="A64" s="496" t="s">
        <v>478</v>
      </c>
      <c r="B64" s="494"/>
    </row>
    <row r="65" spans="1:2">
      <c r="A65" s="494" t="s">
        <v>355</v>
      </c>
      <c r="B65" s="494"/>
    </row>
    <row r="66" spans="1:2">
      <c r="A66" s="494" t="s">
        <v>479</v>
      </c>
      <c r="B66" s="494"/>
    </row>
    <row r="67" spans="1:2">
      <c r="A67" s="494" t="s">
        <v>480</v>
      </c>
      <c r="B67" s="494"/>
    </row>
    <row r="68" spans="1:2">
      <c r="A68" s="494" t="s">
        <v>393</v>
      </c>
      <c r="B68" s="494"/>
    </row>
    <row r="69" spans="1:2">
      <c r="A69" s="494" t="s">
        <v>481</v>
      </c>
      <c r="B69" s="494"/>
    </row>
    <row r="70" spans="1:2">
      <c r="A70" s="494" t="s">
        <v>482</v>
      </c>
      <c r="B70" s="494"/>
    </row>
    <row r="71" spans="1:2">
      <c r="A71" s="494" t="s">
        <v>483</v>
      </c>
      <c r="B71" s="494"/>
    </row>
    <row r="72" spans="1:2">
      <c r="A72" s="494" t="s">
        <v>484</v>
      </c>
      <c r="B72" s="494"/>
    </row>
    <row r="73" spans="1:2">
      <c r="A73" s="494" t="s">
        <v>485</v>
      </c>
      <c r="B73" s="494"/>
    </row>
    <row r="74" spans="1:2">
      <c r="A74" s="494"/>
      <c r="B74" s="494"/>
    </row>
    <row r="75" spans="1:2" ht="15">
      <c r="A75" s="496" t="s">
        <v>486</v>
      </c>
      <c r="B75" s="494"/>
    </row>
    <row r="76" spans="1:2">
      <c r="A76" s="494" t="s">
        <v>487</v>
      </c>
      <c r="B76" s="494"/>
    </row>
    <row r="77" spans="1:2">
      <c r="A77" s="497" t="s">
        <v>488</v>
      </c>
      <c r="B77" s="494"/>
    </row>
    <row r="78" spans="1:2">
      <c r="A78" s="494" t="s">
        <v>375</v>
      </c>
      <c r="B78" s="494"/>
    </row>
    <row r="79" spans="1:2">
      <c r="A79" s="494" t="s">
        <v>489</v>
      </c>
      <c r="B79" s="494"/>
    </row>
    <row r="80" spans="1:2">
      <c r="A80" s="494" t="s">
        <v>490</v>
      </c>
      <c r="B80" s="494"/>
    </row>
    <row r="81" spans="1:2">
      <c r="A81" s="494" t="s">
        <v>491</v>
      </c>
      <c r="B81" s="494"/>
    </row>
    <row r="82" spans="1:2">
      <c r="A82" s="494" t="s">
        <v>492</v>
      </c>
      <c r="B82" s="494"/>
    </row>
    <row r="83" spans="1:2">
      <c r="A83" s="494" t="s">
        <v>493</v>
      </c>
      <c r="B83" s="494"/>
    </row>
    <row r="84" spans="1:2">
      <c r="A84" s="494"/>
      <c r="B84" s="494"/>
    </row>
    <row r="85" spans="1:2" ht="15">
      <c r="A85" s="496" t="s">
        <v>494</v>
      </c>
      <c r="B85" s="494"/>
    </row>
    <row r="86" spans="1:2">
      <c r="A86" s="494" t="s">
        <v>495</v>
      </c>
      <c r="B86" s="494"/>
    </row>
    <row r="87" spans="1:2">
      <c r="A87" s="494"/>
      <c r="B87" s="494"/>
    </row>
    <row r="88" spans="1:2" ht="15">
      <c r="A88" s="496" t="s">
        <v>496</v>
      </c>
      <c r="B88" s="494"/>
    </row>
    <row r="89" spans="1:2">
      <c r="A89" s="494" t="s">
        <v>497</v>
      </c>
      <c r="B89" s="494"/>
    </row>
    <row r="90" spans="1:2">
      <c r="A90" s="494"/>
      <c r="B90" s="494"/>
    </row>
    <row r="91" spans="1:2" ht="15">
      <c r="A91" s="495" t="s">
        <v>21</v>
      </c>
      <c r="B91" s="494"/>
    </row>
    <row r="92" spans="1:2" ht="5.0999999999999996" customHeight="1">
      <c r="A92" s="494"/>
      <c r="B92" s="494"/>
    </row>
    <row r="93" spans="1:2" ht="15">
      <c r="A93" s="496" t="s">
        <v>498</v>
      </c>
      <c r="B93" s="494"/>
    </row>
    <row r="94" spans="1:2">
      <c r="A94" s="494" t="s">
        <v>499</v>
      </c>
      <c r="B94" s="494"/>
    </row>
    <row r="95" spans="1:2">
      <c r="A95" s="494" t="s">
        <v>500</v>
      </c>
      <c r="B95" s="494"/>
    </row>
    <row r="96" spans="1:2">
      <c r="A96" s="494" t="s">
        <v>501</v>
      </c>
      <c r="B96" s="494"/>
    </row>
    <row r="97" spans="1:2">
      <c r="A97" s="494"/>
      <c r="B97" s="494"/>
    </row>
    <row r="98" spans="1:2" ht="15">
      <c r="A98" s="496" t="s">
        <v>502</v>
      </c>
      <c r="B98" s="494"/>
    </row>
    <row r="99" spans="1:2">
      <c r="A99" s="494" t="s">
        <v>503</v>
      </c>
      <c r="B99" s="494"/>
    </row>
    <row r="100" spans="1:2">
      <c r="A100" s="494"/>
      <c r="B100" s="494"/>
    </row>
    <row r="101" spans="1:2" ht="15">
      <c r="A101" s="496" t="s">
        <v>504</v>
      </c>
      <c r="B101" s="494"/>
    </row>
    <row r="102" spans="1:2">
      <c r="A102" s="494" t="s">
        <v>505</v>
      </c>
      <c r="B102" s="494"/>
    </row>
    <row r="103" spans="1:2">
      <c r="A103" s="494" t="s">
        <v>506</v>
      </c>
      <c r="B103" s="494"/>
    </row>
    <row r="104" spans="1:2">
      <c r="A104" s="494" t="s">
        <v>507</v>
      </c>
      <c r="B104" s="494"/>
    </row>
    <row r="105" spans="1:2">
      <c r="A105" s="494" t="s">
        <v>508</v>
      </c>
      <c r="B105" s="494"/>
    </row>
    <row r="106" spans="1:2">
      <c r="A106" s="494"/>
      <c r="B106" s="494"/>
    </row>
    <row r="107" spans="1:2" ht="15">
      <c r="A107" s="496" t="s">
        <v>509</v>
      </c>
      <c r="B107" s="494"/>
    </row>
    <row r="108" spans="1:2">
      <c r="A108" s="494" t="s">
        <v>510</v>
      </c>
      <c r="B108" s="494"/>
    </row>
    <row r="109" spans="1:2">
      <c r="A109" s="494" t="s">
        <v>511</v>
      </c>
      <c r="B109" s="494"/>
    </row>
    <row r="110" spans="1:2">
      <c r="A110" s="494" t="s">
        <v>512</v>
      </c>
      <c r="B110" s="494"/>
    </row>
    <row r="111" spans="1:2">
      <c r="A111" s="494" t="s">
        <v>385</v>
      </c>
      <c r="B111" s="494"/>
    </row>
    <row r="112" spans="1:2">
      <c r="A112" s="494" t="s">
        <v>513</v>
      </c>
      <c r="B112" s="494"/>
    </row>
    <row r="113" spans="1:2">
      <c r="A113" s="494" t="s">
        <v>514</v>
      </c>
      <c r="B113" s="494"/>
    </row>
    <row r="114" spans="1:2">
      <c r="A114" s="494"/>
      <c r="B114" s="494"/>
    </row>
    <row r="115" spans="1:2" ht="15">
      <c r="A115" s="496" t="s">
        <v>515</v>
      </c>
      <c r="B115" s="494"/>
    </row>
    <row r="116" spans="1:2">
      <c r="A116" s="498" t="s">
        <v>516</v>
      </c>
      <c r="B116" s="494"/>
    </row>
    <row r="117" spans="1:2">
      <c r="A117" s="494"/>
      <c r="B117" s="494"/>
    </row>
    <row r="118" spans="1:2" ht="15">
      <c r="A118" s="496" t="s">
        <v>517</v>
      </c>
      <c r="B118" s="494"/>
    </row>
    <row r="119" spans="1:2">
      <c r="A119" s="494" t="s">
        <v>518</v>
      </c>
      <c r="B119" s="494"/>
    </row>
    <row r="120" spans="1:2">
      <c r="A120" s="494" t="s">
        <v>519</v>
      </c>
      <c r="B120" s="494"/>
    </row>
    <row r="121" spans="1:2">
      <c r="A121" s="494" t="s">
        <v>520</v>
      </c>
      <c r="B121" s="494"/>
    </row>
    <row r="122" spans="1:2">
      <c r="A122" s="494" t="s">
        <v>521</v>
      </c>
      <c r="B122" s="494"/>
    </row>
    <row r="123" spans="1:2">
      <c r="A123" s="494" t="s">
        <v>522</v>
      </c>
      <c r="B123" s="494"/>
    </row>
    <row r="124" spans="1:2">
      <c r="A124" s="494" t="s">
        <v>523</v>
      </c>
      <c r="B124" s="494"/>
    </row>
    <row r="125" spans="1:2">
      <c r="A125" s="494" t="s">
        <v>524</v>
      </c>
      <c r="B125" s="494"/>
    </row>
    <row r="126" spans="1:2">
      <c r="A126" s="494" t="s">
        <v>525</v>
      </c>
      <c r="B126" s="494"/>
    </row>
    <row r="127" spans="1:2">
      <c r="A127" s="494" t="s">
        <v>526</v>
      </c>
      <c r="B127" s="494"/>
    </row>
    <row r="128" spans="1:2">
      <c r="A128" s="494" t="s">
        <v>527</v>
      </c>
      <c r="B128" s="494"/>
    </row>
    <row r="129" spans="1:2">
      <c r="A129" s="494" t="s">
        <v>528</v>
      </c>
      <c r="B129" s="494"/>
    </row>
    <row r="130" spans="1:2">
      <c r="A130" s="494" t="s">
        <v>529</v>
      </c>
      <c r="B130" s="494"/>
    </row>
    <row r="131" spans="1:2">
      <c r="A131" s="494" t="s">
        <v>530</v>
      </c>
      <c r="B131" s="494"/>
    </row>
    <row r="132" spans="1:2">
      <c r="A132" s="494" t="s">
        <v>531</v>
      </c>
      <c r="B132" s="494"/>
    </row>
    <row r="133" spans="1:2">
      <c r="A133" s="494"/>
      <c r="B133" s="494"/>
    </row>
    <row r="134" spans="1:2" ht="15">
      <c r="A134" s="496" t="s">
        <v>532</v>
      </c>
      <c r="B134" s="494"/>
    </row>
    <row r="135" spans="1:2">
      <c r="A135" s="494" t="s">
        <v>533</v>
      </c>
      <c r="B135" s="494"/>
    </row>
    <row r="136" spans="1:2">
      <c r="A136" s="494" t="s">
        <v>534</v>
      </c>
      <c r="B136" s="494"/>
    </row>
    <row r="137" spans="1:2">
      <c r="A137" s="494" t="s">
        <v>535</v>
      </c>
      <c r="B137" s="494"/>
    </row>
    <row r="138" spans="1:2">
      <c r="A138" s="494" t="s">
        <v>536</v>
      </c>
      <c r="B138" s="494"/>
    </row>
    <row r="139" spans="1:2">
      <c r="A139" s="494" t="s">
        <v>537</v>
      </c>
      <c r="B139" s="494"/>
    </row>
    <row r="140" spans="1:2">
      <c r="A140" s="494" t="s">
        <v>538</v>
      </c>
      <c r="B140" s="494"/>
    </row>
    <row r="141" spans="1:2">
      <c r="A141" s="494" t="s">
        <v>539</v>
      </c>
      <c r="B141" s="494"/>
    </row>
    <row r="142" spans="1:2">
      <c r="A142" s="494" t="s">
        <v>540</v>
      </c>
      <c r="B142" s="494"/>
    </row>
    <row r="143" spans="1:2">
      <c r="A143" s="494"/>
      <c r="B143" s="494"/>
    </row>
    <row r="144" spans="1:2" ht="15">
      <c r="A144" s="496" t="s">
        <v>541</v>
      </c>
      <c r="B144" s="494"/>
    </row>
    <row r="145" spans="1:2">
      <c r="A145" s="494" t="s">
        <v>542</v>
      </c>
      <c r="B145" s="494"/>
    </row>
    <row r="146" spans="1:2">
      <c r="A146" s="494" t="s">
        <v>365</v>
      </c>
      <c r="B146" s="494"/>
    </row>
    <row r="147" spans="1:2">
      <c r="A147" s="494" t="s">
        <v>543</v>
      </c>
      <c r="B147" s="494"/>
    </row>
    <row r="148" spans="1:2">
      <c r="A148" s="494" t="s">
        <v>544</v>
      </c>
      <c r="B148" s="494"/>
    </row>
    <row r="149" spans="1:2">
      <c r="A149" s="494" t="s">
        <v>545</v>
      </c>
      <c r="B149" s="494"/>
    </row>
    <row r="150" spans="1:2">
      <c r="A150" s="494" t="s">
        <v>546</v>
      </c>
      <c r="B150" s="494"/>
    </row>
    <row r="151" spans="1:2">
      <c r="A151" s="494" t="s">
        <v>547</v>
      </c>
      <c r="B151" s="494"/>
    </row>
    <row r="152" spans="1:2">
      <c r="A152" s="494" t="s">
        <v>548</v>
      </c>
      <c r="B152" s="494"/>
    </row>
    <row r="153" spans="1:2">
      <c r="A153" s="494" t="s">
        <v>549</v>
      </c>
      <c r="B153" s="494"/>
    </row>
    <row r="154" spans="1:2">
      <c r="A154" s="494"/>
      <c r="B154" s="494"/>
    </row>
    <row r="155" spans="1:2" ht="15">
      <c r="A155" s="496" t="s">
        <v>550</v>
      </c>
      <c r="B155" s="494"/>
    </row>
    <row r="156" spans="1:2">
      <c r="A156" s="494" t="s">
        <v>551</v>
      </c>
      <c r="B156" s="494"/>
    </row>
    <row r="157" spans="1:2">
      <c r="A157" s="494" t="s">
        <v>552</v>
      </c>
      <c r="B157" s="494"/>
    </row>
    <row r="158" spans="1:2">
      <c r="A158" s="494" t="s">
        <v>553</v>
      </c>
      <c r="B158" s="494"/>
    </row>
    <row r="159" spans="1:2">
      <c r="A159" s="494" t="s">
        <v>554</v>
      </c>
      <c r="B159" s="494"/>
    </row>
    <row r="160" spans="1:2">
      <c r="A160" s="494"/>
      <c r="B160" s="494"/>
    </row>
    <row r="161" spans="1:2" ht="15">
      <c r="A161" s="496" t="s">
        <v>555</v>
      </c>
      <c r="B161" s="494"/>
    </row>
    <row r="162" spans="1:2">
      <c r="A162" s="494" t="s">
        <v>556</v>
      </c>
      <c r="B162" s="494"/>
    </row>
    <row r="163" spans="1:2">
      <c r="A163" s="494" t="s">
        <v>557</v>
      </c>
      <c r="B163" s="494"/>
    </row>
    <row r="164" spans="1:2">
      <c r="A164" s="494" t="s">
        <v>558</v>
      </c>
      <c r="B164" s="494"/>
    </row>
    <row r="165" spans="1:2">
      <c r="A165" s="494" t="s">
        <v>559</v>
      </c>
      <c r="B165" s="494"/>
    </row>
    <row r="166" spans="1:2">
      <c r="A166" s="494" t="s">
        <v>560</v>
      </c>
      <c r="B166" s="494"/>
    </row>
    <row r="167" spans="1:2">
      <c r="A167" s="494" t="s">
        <v>561</v>
      </c>
      <c r="B167" s="494"/>
    </row>
    <row r="168" spans="1:2">
      <c r="A168" s="494" t="s">
        <v>363</v>
      </c>
      <c r="B168" s="494"/>
    </row>
    <row r="169" spans="1:2">
      <c r="A169" s="494" t="s">
        <v>562</v>
      </c>
      <c r="B169" s="494"/>
    </row>
    <row r="170" spans="1:2">
      <c r="A170" s="494" t="s">
        <v>563</v>
      </c>
      <c r="B170" s="494"/>
    </row>
    <row r="171" spans="1:2">
      <c r="A171" s="494" t="s">
        <v>564</v>
      </c>
      <c r="B171" s="494"/>
    </row>
    <row r="172" spans="1:2">
      <c r="A172" s="494" t="s">
        <v>565</v>
      </c>
      <c r="B172" s="494"/>
    </row>
    <row r="173" spans="1:2">
      <c r="A173" s="494" t="s">
        <v>566</v>
      </c>
      <c r="B173" s="494"/>
    </row>
    <row r="174" spans="1:2">
      <c r="A174" s="494" t="s">
        <v>567</v>
      </c>
      <c r="B174" s="494"/>
    </row>
    <row r="175" spans="1:2">
      <c r="A175" s="494" t="s">
        <v>568</v>
      </c>
      <c r="B175" s="494"/>
    </row>
    <row r="176" spans="1:2">
      <c r="A176" s="494" t="s">
        <v>569</v>
      </c>
      <c r="B176" s="494"/>
    </row>
    <row r="177" spans="1:2">
      <c r="A177" s="494" t="s">
        <v>570</v>
      </c>
      <c r="B177" s="494"/>
    </row>
    <row r="178" spans="1:2">
      <c r="A178" s="494" t="s">
        <v>571</v>
      </c>
      <c r="B178" s="494"/>
    </row>
    <row r="179" spans="1:2">
      <c r="A179" s="494" t="s">
        <v>572</v>
      </c>
      <c r="B179" s="494"/>
    </row>
    <row r="180" spans="1:2">
      <c r="A180" s="494" t="s">
        <v>573</v>
      </c>
      <c r="B180" s="494"/>
    </row>
    <row r="181" spans="1:2">
      <c r="A181" s="494" t="s">
        <v>574</v>
      </c>
      <c r="B181" s="494"/>
    </row>
    <row r="182" spans="1:2">
      <c r="A182" s="494"/>
      <c r="B182" s="494"/>
    </row>
    <row r="183" spans="1:2" ht="15">
      <c r="A183" s="496" t="s">
        <v>575</v>
      </c>
      <c r="B183" s="494"/>
    </row>
    <row r="184" spans="1:2">
      <c r="A184" s="494" t="s">
        <v>576</v>
      </c>
      <c r="B184" s="494"/>
    </row>
    <row r="185" spans="1:2">
      <c r="A185" s="494" t="s">
        <v>577</v>
      </c>
      <c r="B185" s="494"/>
    </row>
    <row r="186" spans="1:2">
      <c r="A186" s="494" t="s">
        <v>578</v>
      </c>
      <c r="B186" s="494"/>
    </row>
    <row r="187" spans="1:2">
      <c r="A187" s="494" t="s">
        <v>579</v>
      </c>
      <c r="B187" s="494"/>
    </row>
    <row r="188" spans="1:2">
      <c r="A188" s="494" t="s">
        <v>580</v>
      </c>
      <c r="B188" s="494"/>
    </row>
    <row r="189" spans="1:2">
      <c r="A189" s="494"/>
      <c r="B189" s="494"/>
    </row>
    <row r="190" spans="1:2" ht="15">
      <c r="A190" s="495" t="s">
        <v>581</v>
      </c>
      <c r="B190" s="494"/>
    </row>
    <row r="191" spans="1:2" ht="5.0999999999999996" customHeight="1">
      <c r="A191" s="494"/>
      <c r="B191" s="494"/>
    </row>
    <row r="192" spans="1:2" ht="15">
      <c r="A192" s="496" t="s">
        <v>443</v>
      </c>
      <c r="B192" s="494"/>
    </row>
    <row r="193" spans="1:2">
      <c r="A193" s="498" t="s">
        <v>582</v>
      </c>
      <c r="B193" s="494"/>
    </row>
    <row r="194" spans="1:2">
      <c r="A194" s="498" t="s">
        <v>583</v>
      </c>
      <c r="B194" s="494"/>
    </row>
    <row r="195" spans="1:2">
      <c r="A195" s="494" t="s">
        <v>584</v>
      </c>
      <c r="B195" s="494"/>
    </row>
    <row r="196" spans="1:2">
      <c r="A196" s="494"/>
      <c r="B196" s="494"/>
    </row>
    <row r="197" spans="1:2" ht="15">
      <c r="A197" s="496" t="s">
        <v>585</v>
      </c>
      <c r="B197" s="494"/>
    </row>
    <row r="198" spans="1:2">
      <c r="A198" s="494" t="s">
        <v>586</v>
      </c>
      <c r="B198" s="494"/>
    </row>
    <row r="199" spans="1:2">
      <c r="A199" s="494" t="s">
        <v>587</v>
      </c>
      <c r="B199" s="494"/>
    </row>
    <row r="200" spans="1:2">
      <c r="A200" s="494" t="s">
        <v>588</v>
      </c>
      <c r="B200" s="494"/>
    </row>
    <row r="201" spans="1:2">
      <c r="A201" s="494" t="s">
        <v>589</v>
      </c>
      <c r="B201" s="494"/>
    </row>
    <row r="202" spans="1:2">
      <c r="A202" s="494" t="s">
        <v>590</v>
      </c>
      <c r="B202" s="494"/>
    </row>
    <row r="203" spans="1:2">
      <c r="A203" s="494" t="s">
        <v>591</v>
      </c>
      <c r="B203" s="494"/>
    </row>
    <row r="204" spans="1:2">
      <c r="A204" s="494" t="s">
        <v>592</v>
      </c>
      <c r="B204" s="494"/>
    </row>
    <row r="205" spans="1:2">
      <c r="A205" s="494" t="s">
        <v>593</v>
      </c>
      <c r="B205" s="494"/>
    </row>
    <row r="206" spans="1:2">
      <c r="A206" s="494"/>
      <c r="B206" s="494"/>
    </row>
    <row r="207" spans="1:2" ht="15">
      <c r="A207" s="496" t="s">
        <v>594</v>
      </c>
      <c r="B207" s="494"/>
    </row>
    <row r="208" spans="1:2">
      <c r="A208" s="494" t="s">
        <v>595</v>
      </c>
      <c r="B208" s="494"/>
    </row>
    <row r="209" spans="1:2">
      <c r="A209" s="494"/>
      <c r="B209" s="494"/>
    </row>
    <row r="210" spans="1:2" ht="15">
      <c r="A210" s="496" t="s">
        <v>596</v>
      </c>
      <c r="B210" s="494"/>
    </row>
    <row r="211" spans="1:2">
      <c r="A211" s="494" t="s">
        <v>597</v>
      </c>
      <c r="B211" s="494"/>
    </row>
    <row r="212" spans="1:2">
      <c r="A212" s="494" t="s">
        <v>598</v>
      </c>
      <c r="B212" s="494"/>
    </row>
    <row r="213" spans="1:2">
      <c r="A213" s="494" t="s">
        <v>599</v>
      </c>
      <c r="B213" s="494"/>
    </row>
    <row r="214" spans="1:2">
      <c r="A214" s="494" t="s">
        <v>600</v>
      </c>
      <c r="B214" s="494"/>
    </row>
    <row r="215" spans="1:2">
      <c r="A215" s="494"/>
      <c r="B215" s="494"/>
    </row>
    <row r="216" spans="1:2" ht="15">
      <c r="A216" s="496" t="s">
        <v>601</v>
      </c>
      <c r="B216" s="494"/>
    </row>
    <row r="217" spans="1:2">
      <c r="A217" s="494" t="s">
        <v>602</v>
      </c>
      <c r="B217" s="494"/>
    </row>
    <row r="218" spans="1:2">
      <c r="A218" s="494" t="s">
        <v>603</v>
      </c>
      <c r="B218" s="494"/>
    </row>
    <row r="219" spans="1:2">
      <c r="A219" s="494" t="s">
        <v>604</v>
      </c>
      <c r="B219" s="494"/>
    </row>
    <row r="220" spans="1:2">
      <c r="A220" s="494" t="s">
        <v>605</v>
      </c>
      <c r="B220" s="494"/>
    </row>
    <row r="221" spans="1:2">
      <c r="A221" s="494" t="s">
        <v>606</v>
      </c>
      <c r="B221" s="494"/>
    </row>
    <row r="222" spans="1:2">
      <c r="A222" s="494" t="s">
        <v>607</v>
      </c>
      <c r="B222" s="494"/>
    </row>
    <row r="223" spans="1:2">
      <c r="A223" s="494" t="s">
        <v>608</v>
      </c>
      <c r="B223" s="494"/>
    </row>
    <row r="224" spans="1:2">
      <c r="A224" s="494" t="s">
        <v>609</v>
      </c>
      <c r="B224" s="494"/>
    </row>
    <row r="225" spans="2:2">
      <c r="B225" s="494"/>
    </row>
    <row r="226" spans="2:2">
      <c r="B226" s="494"/>
    </row>
    <row r="227" spans="2:2">
      <c r="B227" s="494"/>
    </row>
    <row r="228" spans="2:2">
      <c r="B228" s="494"/>
    </row>
    <row r="229" spans="2:2">
      <c r="B229" s="494"/>
    </row>
    <row r="230" spans="2:2">
      <c r="B230" s="494"/>
    </row>
    <row r="231" spans="2:2">
      <c r="B231" s="494"/>
    </row>
    <row r="232" spans="2:2">
      <c r="B232" s="494"/>
    </row>
    <row r="233" spans="2:2">
      <c r="B233" s="494"/>
    </row>
    <row r="234" spans="2:2">
      <c r="B234" s="494"/>
    </row>
    <row r="235" spans="2:2">
      <c r="B235" s="494"/>
    </row>
    <row r="236" spans="2:2">
      <c r="B236" s="494"/>
    </row>
    <row r="237" spans="2:2">
      <c r="B237" s="494"/>
    </row>
    <row r="238" spans="2:2">
      <c r="B238" s="494"/>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25A094-9A93-4E36-AE0D-DC0EA7CE6BF3}">
  <dimension ref="A1:B24"/>
  <sheetViews>
    <sheetView workbookViewId="0">
      <selection activeCell="A29" sqref="A29"/>
    </sheetView>
  </sheetViews>
  <sheetFormatPr defaultColWidth="8.875" defaultRowHeight="14.1"/>
  <cols>
    <col min="1" max="1" width="41.625" style="11" customWidth="1"/>
    <col min="2" max="2" width="22" style="11" customWidth="1"/>
  </cols>
  <sheetData>
    <row r="1" spans="1:2" ht="17.100000000000001">
      <c r="A1" s="39" t="s">
        <v>610</v>
      </c>
    </row>
    <row r="2" spans="1:2">
      <c r="B2" s="40"/>
    </row>
    <row r="3" spans="1:2">
      <c r="A3" s="41" t="s">
        <v>611</v>
      </c>
      <c r="B3" s="29" t="s">
        <v>32</v>
      </c>
    </row>
    <row r="5" spans="1:2" s="14" customFormat="1">
      <c r="A5" s="16" t="s">
        <v>92</v>
      </c>
      <c r="B5" s="481">
        <v>3100000</v>
      </c>
    </row>
    <row r="6" spans="1:2" s="14" customFormat="1">
      <c r="A6" s="16" t="s">
        <v>96</v>
      </c>
      <c r="B6" s="481">
        <v>1985170.1400000001</v>
      </c>
    </row>
    <row r="7" spans="1:2" s="14" customFormat="1">
      <c r="A7" s="16" t="s">
        <v>112</v>
      </c>
      <c r="B7" s="481">
        <v>1903703.5</v>
      </c>
    </row>
    <row r="8" spans="1:2" s="14" customFormat="1">
      <c r="A8" s="16" t="s">
        <v>250</v>
      </c>
      <c r="B8" s="481">
        <v>971169.58000000007</v>
      </c>
    </row>
    <row r="9" spans="1:2" s="14" customFormat="1">
      <c r="A9" s="16" t="s">
        <v>105</v>
      </c>
      <c r="B9" s="481">
        <v>662177</v>
      </c>
    </row>
    <row r="10" spans="1:2" s="14" customFormat="1">
      <c r="A10" s="16" t="s">
        <v>102</v>
      </c>
      <c r="B10" s="481">
        <v>621809.5</v>
      </c>
    </row>
    <row r="11" spans="1:2" s="14" customFormat="1">
      <c r="A11" s="16" t="s">
        <v>146</v>
      </c>
      <c r="B11" s="481">
        <v>353992</v>
      </c>
    </row>
    <row r="12" spans="1:2" s="14" customFormat="1">
      <c r="A12" s="16" t="s">
        <v>100</v>
      </c>
      <c r="B12" s="481">
        <v>242149</v>
      </c>
    </row>
    <row r="13" spans="1:2" s="14" customFormat="1">
      <c r="A13" s="16" t="s">
        <v>109</v>
      </c>
      <c r="B13" s="481">
        <v>220741</v>
      </c>
    </row>
    <row r="14" spans="1:2" s="14" customFormat="1">
      <c r="A14" s="16" t="s">
        <v>98</v>
      </c>
      <c r="B14" s="481">
        <v>203805</v>
      </c>
    </row>
    <row r="15" spans="1:2" s="14" customFormat="1">
      <c r="A15" s="16" t="s">
        <v>117</v>
      </c>
      <c r="B15" s="481">
        <v>192286.5</v>
      </c>
    </row>
    <row r="16" spans="1:2" s="14" customFormat="1">
      <c r="A16" s="16" t="s">
        <v>104</v>
      </c>
      <c r="B16" s="481">
        <v>191006</v>
      </c>
    </row>
    <row r="17" spans="1:2" s="14" customFormat="1">
      <c r="A17" s="16" t="s">
        <v>101</v>
      </c>
      <c r="B17" s="481">
        <v>174770</v>
      </c>
    </row>
    <row r="18" spans="1:2" s="14" customFormat="1">
      <c r="A18" s="16" t="s">
        <v>103</v>
      </c>
      <c r="B18" s="481">
        <v>173646</v>
      </c>
    </row>
    <row r="19" spans="1:2" s="14" customFormat="1">
      <c r="A19" s="16" t="s">
        <v>113</v>
      </c>
      <c r="B19" s="481">
        <v>119304</v>
      </c>
    </row>
    <row r="20" spans="1:2" s="14" customFormat="1">
      <c r="A20" s="16" t="s">
        <v>247</v>
      </c>
      <c r="B20" s="481">
        <v>100656</v>
      </c>
    </row>
    <row r="21" spans="1:2" s="14" customFormat="1">
      <c r="A21" s="16" t="s">
        <v>245</v>
      </c>
      <c r="B21" s="481">
        <v>94919</v>
      </c>
    </row>
    <row r="22" spans="1:2" s="14" customFormat="1">
      <c r="A22" s="16" t="s">
        <v>127</v>
      </c>
      <c r="B22" s="481">
        <v>38765</v>
      </c>
    </row>
    <row r="23" spans="1:2">
      <c r="B23" s="491"/>
    </row>
    <row r="24" spans="1:2" s="38" customFormat="1">
      <c r="A24" s="28" t="s">
        <v>10</v>
      </c>
      <c r="B24" s="484">
        <v>11350069.220000001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3F4288-BAD8-4437-AA8E-AE737523A812}">
  <dimension ref="C2:K64"/>
  <sheetViews>
    <sheetView topLeftCell="B1" workbookViewId="0">
      <selection activeCell="B87" sqref="B87"/>
    </sheetView>
  </sheetViews>
  <sheetFormatPr defaultColWidth="7.625" defaultRowHeight="14.1"/>
  <cols>
    <col min="1" max="1" width="5" customWidth="1"/>
    <col min="2" max="2" width="11.5" customWidth="1"/>
    <col min="3" max="3" width="45.875" customWidth="1"/>
    <col min="4" max="4" width="15.125" customWidth="1"/>
    <col min="5" max="5" width="13.5" customWidth="1"/>
    <col min="6" max="6" width="11.5" customWidth="1"/>
    <col min="7" max="7" width="10.5" customWidth="1"/>
  </cols>
  <sheetData>
    <row r="2" spans="3:11" ht="17.100000000000001">
      <c r="C2" s="279" t="s">
        <v>30</v>
      </c>
      <c r="D2" s="118"/>
      <c r="E2" s="118"/>
      <c r="F2" s="118"/>
      <c r="G2" s="118"/>
    </row>
    <row r="3" spans="3:11" ht="48" customHeight="1">
      <c r="C3" s="505" t="s">
        <v>31</v>
      </c>
      <c r="D3" s="258"/>
      <c r="E3" s="506" t="s">
        <v>32</v>
      </c>
      <c r="F3" s="507" t="s">
        <v>12</v>
      </c>
      <c r="G3" s="507" t="s">
        <v>33</v>
      </c>
    </row>
    <row r="4" spans="3:11">
      <c r="C4" s="505"/>
      <c r="D4" s="258"/>
      <c r="E4" s="506"/>
      <c r="F4" s="507"/>
      <c r="G4" s="507"/>
      <c r="K4" s="62"/>
    </row>
    <row r="5" spans="3:11" ht="6.75" customHeight="1">
      <c r="C5" s="119"/>
      <c r="D5" s="119"/>
      <c r="E5" s="120"/>
      <c r="F5" s="120"/>
      <c r="G5" s="120"/>
    </row>
    <row r="6" spans="3:11" ht="18">
      <c r="C6" s="280" t="s">
        <v>34</v>
      </c>
      <c r="D6" s="281"/>
      <c r="E6" s="120"/>
      <c r="F6" s="331"/>
      <c r="G6" s="120"/>
    </row>
    <row r="7" spans="3:11" ht="27.95">
      <c r="C7" s="122" t="s">
        <v>35</v>
      </c>
      <c r="D7" s="146" t="s">
        <v>14</v>
      </c>
      <c r="E7" s="308">
        <v>820447606</v>
      </c>
      <c r="F7" s="321">
        <f>E7/$E$56</f>
        <v>7.9345439783452168E-2</v>
      </c>
      <c r="G7" s="313"/>
    </row>
    <row r="8" spans="3:11">
      <c r="C8" s="122"/>
      <c r="D8" s="282" t="s">
        <v>16</v>
      </c>
      <c r="E8" s="309">
        <v>448193986.97545528</v>
      </c>
      <c r="F8" s="318">
        <f>E8/$E$57</f>
        <v>9.101942445232937E-2</v>
      </c>
      <c r="G8" s="332">
        <f>E8/E7</f>
        <v>0.54627984005045083</v>
      </c>
    </row>
    <row r="9" spans="3:11" ht="15">
      <c r="C9" s="283" t="s">
        <v>36</v>
      </c>
      <c r="D9" s="146" t="s">
        <v>14</v>
      </c>
      <c r="E9" s="305">
        <v>195524592</v>
      </c>
      <c r="F9" s="321">
        <f>E9/$E$56</f>
        <v>1.8909171807273278E-2</v>
      </c>
      <c r="G9" s="327"/>
    </row>
    <row r="10" spans="3:11">
      <c r="C10" s="284"/>
      <c r="D10" s="282" t="s">
        <v>16</v>
      </c>
      <c r="E10" s="314">
        <v>114382281.12568232</v>
      </c>
      <c r="F10" s="123">
        <f>E10/$E$57</f>
        <v>2.3228802032487523E-2</v>
      </c>
      <c r="G10" s="124">
        <f>E10/E9</f>
        <v>0.58500201921240846</v>
      </c>
    </row>
    <row r="11" spans="3:11" ht="15">
      <c r="C11" s="122" t="s">
        <v>37</v>
      </c>
      <c r="D11" s="146" t="s">
        <v>14</v>
      </c>
      <c r="E11" s="325">
        <v>301553747</v>
      </c>
      <c r="F11" s="320">
        <f>E11/$E$56</f>
        <v>2.9163245159207488E-2</v>
      </c>
      <c r="G11" s="319"/>
    </row>
    <row r="12" spans="3:11">
      <c r="C12" s="284"/>
      <c r="D12" s="122" t="s">
        <v>16</v>
      </c>
      <c r="E12" s="326">
        <v>157075650.04931107</v>
      </c>
      <c r="F12" s="123">
        <f>E12/$E$57</f>
        <v>3.1898989451964128E-2</v>
      </c>
      <c r="G12" s="124">
        <f>E12/E11</f>
        <v>0.52088774094825319</v>
      </c>
    </row>
    <row r="13" spans="3:11" ht="15">
      <c r="C13" s="122" t="s">
        <v>38</v>
      </c>
      <c r="D13" s="285" t="s">
        <v>14</v>
      </c>
      <c r="E13" s="325">
        <v>338857277</v>
      </c>
      <c r="F13" s="320">
        <f>E13/$E$56</f>
        <v>3.2770867354311076E-2</v>
      </c>
      <c r="G13" s="329"/>
    </row>
    <row r="14" spans="3:11">
      <c r="C14" s="122"/>
      <c r="D14" s="282" t="s">
        <v>16</v>
      </c>
      <c r="E14" s="326">
        <v>137093408.01220092</v>
      </c>
      <c r="F14" s="123">
        <f>E14/$E$57</f>
        <v>2.7840987286967409E-2</v>
      </c>
      <c r="G14" s="328">
        <f>E14/E13</f>
        <v>0.404575664497832</v>
      </c>
    </row>
    <row r="15" spans="3:11" ht="15">
      <c r="C15" s="283" t="s">
        <v>39</v>
      </c>
      <c r="D15" s="146" t="s">
        <v>14</v>
      </c>
      <c r="E15" s="325">
        <v>245786440</v>
      </c>
      <c r="F15" s="320">
        <f>E15/$E$56</f>
        <v>2.3769992174989759E-2</v>
      </c>
      <c r="G15" s="121"/>
    </row>
    <row r="16" spans="3:11">
      <c r="C16" s="122"/>
      <c r="D16" s="282" t="s">
        <v>16</v>
      </c>
      <c r="E16" s="326">
        <v>107949448.96853185</v>
      </c>
      <c r="F16" s="123">
        <f>E16/$E$57</f>
        <v>2.1922419757050306E-2</v>
      </c>
      <c r="G16" s="124">
        <f>E16/E15</f>
        <v>0.43920018113502052</v>
      </c>
    </row>
    <row r="17" spans="3:7" ht="15">
      <c r="C17" s="283" t="s">
        <v>40</v>
      </c>
      <c r="D17" s="146" t="s">
        <v>14</v>
      </c>
      <c r="E17" s="289">
        <v>352026392</v>
      </c>
      <c r="F17" s="323">
        <f>E17/$E$56</f>
        <v>3.4044451692411826E-2</v>
      </c>
      <c r="G17" s="319"/>
    </row>
    <row r="18" spans="3:7">
      <c r="C18" s="284"/>
      <c r="D18" s="122" t="s">
        <v>16</v>
      </c>
      <c r="E18" s="326">
        <v>153192511.74398088</v>
      </c>
      <c r="F18" s="125">
        <f>E18/$E$57</f>
        <v>3.1110400082425566E-2</v>
      </c>
      <c r="G18" s="322">
        <f>E18/E17</f>
        <v>0.43517337116013982</v>
      </c>
    </row>
    <row r="19" spans="3:7" ht="14.45" customHeight="1">
      <c r="C19" s="508" t="s">
        <v>41</v>
      </c>
      <c r="D19" s="285" t="s">
        <v>14</v>
      </c>
      <c r="E19" s="325">
        <v>613811817</v>
      </c>
      <c r="F19" s="320">
        <f>E19/$E$56</f>
        <v>5.9361704766976754E-2</v>
      </c>
      <c r="G19" s="330"/>
    </row>
    <row r="20" spans="3:7">
      <c r="C20" s="509"/>
      <c r="D20" s="147" t="s">
        <v>16</v>
      </c>
      <c r="E20" s="314">
        <v>280875078.9974938</v>
      </c>
      <c r="F20" s="318">
        <f>E20/$E$57</f>
        <v>5.7040229847515708E-2</v>
      </c>
      <c r="G20" s="328">
        <f>E20/E19</f>
        <v>0.457591514562669</v>
      </c>
    </row>
    <row r="21" spans="3:7" ht="15">
      <c r="C21" s="283" t="s">
        <v>42</v>
      </c>
      <c r="D21" s="285" t="s">
        <v>14</v>
      </c>
      <c r="E21" s="289">
        <v>2408723797</v>
      </c>
      <c r="F21" s="125">
        <f>E21/$E$56</f>
        <v>0.23294753692026957</v>
      </c>
      <c r="G21" s="327"/>
    </row>
    <row r="22" spans="3:7">
      <c r="C22" s="284"/>
      <c r="D22" s="282" t="s">
        <v>16</v>
      </c>
      <c r="E22" s="309">
        <v>997440521.57146335</v>
      </c>
      <c r="F22" s="148">
        <f>E22/$E$57</f>
        <v>0.2025606430187061</v>
      </c>
      <c r="G22" s="124">
        <f>E22/E21</f>
        <v>0.41409501696032913</v>
      </c>
    </row>
    <row r="23" spans="3:7" ht="15">
      <c r="C23" s="122" t="s">
        <v>43</v>
      </c>
      <c r="D23" s="146" t="s">
        <v>14</v>
      </c>
      <c r="E23" s="308">
        <v>1100453438</v>
      </c>
      <c r="F23" s="320">
        <f>E23/$E$56</f>
        <v>0.10642478734872672</v>
      </c>
      <c r="G23" s="329"/>
    </row>
    <row r="24" spans="3:7">
      <c r="C24" s="284"/>
      <c r="D24" s="282" t="s">
        <v>16</v>
      </c>
      <c r="E24" s="326">
        <v>392629312.88318902</v>
      </c>
      <c r="F24" s="318">
        <f>E24/$E$57</f>
        <v>7.9735326934893699E-2</v>
      </c>
      <c r="G24" s="328">
        <f>E24/E23</f>
        <v>0.35678866485870259</v>
      </c>
    </row>
    <row r="25" spans="3:7" ht="15">
      <c r="C25" s="122" t="s">
        <v>44</v>
      </c>
      <c r="D25" s="146" t="s">
        <v>14</v>
      </c>
      <c r="E25" s="325">
        <v>621108164</v>
      </c>
      <c r="F25" s="125">
        <f>E25/$E$56</f>
        <v>6.0067334056761859E-2</v>
      </c>
      <c r="G25" s="327"/>
    </row>
    <row r="26" spans="3:7">
      <c r="C26" s="284"/>
      <c r="D26" s="282" t="s">
        <v>16</v>
      </c>
      <c r="E26" s="314">
        <v>291065985.92716783</v>
      </c>
      <c r="F26" s="324">
        <f>E26/$E$57</f>
        <v>5.9109803537349667E-2</v>
      </c>
      <c r="G26" s="322">
        <f>E26/E25</f>
        <v>0.46862366782087223</v>
      </c>
    </row>
    <row r="27" spans="3:7" ht="15">
      <c r="C27" s="122" t="s">
        <v>45</v>
      </c>
      <c r="D27" s="122" t="s">
        <v>14</v>
      </c>
      <c r="E27" s="325">
        <v>508627019</v>
      </c>
      <c r="F27" s="321">
        <f>E27/$E$56</f>
        <v>4.918928913091531E-2</v>
      </c>
      <c r="G27" s="121"/>
    </row>
    <row r="28" spans="3:7">
      <c r="C28" s="122"/>
      <c r="D28" s="282" t="s">
        <v>16</v>
      </c>
      <c r="E28" s="309">
        <v>194417273.23710611</v>
      </c>
      <c r="F28" s="125">
        <f>E28/$E$57</f>
        <v>3.9482342083723088E-2</v>
      </c>
      <c r="G28" s="121">
        <f>E28/E27</f>
        <v>0.38223937379367989</v>
      </c>
    </row>
    <row r="29" spans="3:7" ht="15">
      <c r="C29" s="283" t="s">
        <v>46</v>
      </c>
      <c r="D29" s="122" t="s">
        <v>14</v>
      </c>
      <c r="E29" s="308">
        <v>248903453</v>
      </c>
      <c r="F29" s="323">
        <f>E29/$E$56</f>
        <v>2.4071438319127496E-2</v>
      </c>
      <c r="G29" s="319"/>
    </row>
    <row r="30" spans="3:7">
      <c r="C30" s="122"/>
      <c r="D30" s="147" t="s">
        <v>16</v>
      </c>
      <c r="E30" s="309">
        <v>109702505.43122515</v>
      </c>
      <c r="F30" s="148">
        <f>E30/$E$57</f>
        <v>2.2278431205002908E-2</v>
      </c>
      <c r="G30" s="322">
        <f>E30/E29</f>
        <v>0.44074320427858887</v>
      </c>
    </row>
    <row r="31" spans="3:7" ht="15.95" customHeight="1">
      <c r="C31" s="508" t="s">
        <v>47</v>
      </c>
      <c r="D31" s="285" t="s">
        <v>14</v>
      </c>
      <c r="E31" s="305">
        <v>520790630</v>
      </c>
      <c r="F31" s="320">
        <f>E31/$E$56</f>
        <v>5.0365631236239015E-2</v>
      </c>
      <c r="G31" s="121"/>
    </row>
    <row r="32" spans="3:7">
      <c r="C32" s="509"/>
      <c r="D32" s="282" t="s">
        <v>16</v>
      </c>
      <c r="E32" s="314">
        <v>185544577.63786682</v>
      </c>
      <c r="F32" s="318">
        <f>E32/$E$57</f>
        <v>3.7680471308451619E-2</v>
      </c>
      <c r="G32" s="322">
        <f>E32/E31</f>
        <v>0.35627480017808083</v>
      </c>
    </row>
    <row r="33" spans="3:7" ht="15">
      <c r="C33" s="283" t="s">
        <v>48</v>
      </c>
      <c r="D33" s="122" t="s">
        <v>14</v>
      </c>
      <c r="E33" s="289">
        <v>281815019</v>
      </c>
      <c r="F33" s="321">
        <f>E33/$E$56</f>
        <v>2.7254313933773526E-2</v>
      </c>
      <c r="G33" s="121"/>
    </row>
    <row r="34" spans="3:7">
      <c r="C34" s="284"/>
      <c r="D34" s="147" t="s">
        <v>16</v>
      </c>
      <c r="E34" s="315">
        <v>98526601.515831992</v>
      </c>
      <c r="F34" s="123">
        <f>E34/$E$57</f>
        <v>2.000882391067451E-2</v>
      </c>
      <c r="G34" s="124">
        <f>E34/E33</f>
        <v>0.34961444519687573</v>
      </c>
    </row>
    <row r="35" spans="3:7" ht="27.95">
      <c r="C35" s="122" t="s">
        <v>49</v>
      </c>
      <c r="D35" s="285" t="s">
        <v>14</v>
      </c>
      <c r="E35" s="289">
        <v>226934087</v>
      </c>
      <c r="F35" s="320">
        <f>E35/$E$56</f>
        <v>2.1946782223740437E-2</v>
      </c>
      <c r="G35" s="319"/>
    </row>
    <row r="36" spans="3:7">
      <c r="C36" s="284"/>
      <c r="D36" s="282" t="s">
        <v>16</v>
      </c>
      <c r="E36" s="316">
        <v>155846410.3741819</v>
      </c>
      <c r="F36" s="318">
        <f>E36/$E$57</f>
        <v>3.164935493879438E-2</v>
      </c>
      <c r="G36" s="121">
        <f>E36/E35</f>
        <v>0.6867474711905307</v>
      </c>
    </row>
    <row r="37" spans="3:7" ht="15">
      <c r="C37" s="286" t="s">
        <v>50</v>
      </c>
      <c r="D37" s="146" t="s">
        <v>14</v>
      </c>
      <c r="E37" s="310">
        <v>376450416</v>
      </c>
      <c r="F37" s="317">
        <f>E37/$E$56</f>
        <v>3.6406497618793124E-2</v>
      </c>
      <c r="G37" s="313"/>
    </row>
    <row r="38" spans="3:7">
      <c r="C38" s="149"/>
      <c r="D38" s="150" t="s">
        <v>16</v>
      </c>
      <c r="E38" s="292">
        <v>141213327.33765551</v>
      </c>
      <c r="F38" s="125">
        <f>E38/$E$57</f>
        <v>2.8677662246226608E-2</v>
      </c>
      <c r="G38" s="121">
        <f>E38/E37</f>
        <v>0.37511800050090932</v>
      </c>
    </row>
    <row r="39" spans="3:7" ht="15">
      <c r="C39" s="126" t="s">
        <v>51</v>
      </c>
      <c r="D39" s="151" t="s">
        <v>14</v>
      </c>
      <c r="E39" s="293">
        <f>SUM(E7,E9,E11,E13,E15,E17,E19,E21,E23,E25,E27,E29,E31,E33,E35,E37)</f>
        <v>9161813894</v>
      </c>
      <c r="F39" s="152">
        <f>E39/$E$56</f>
        <v>0.88603848352696946</v>
      </c>
      <c r="G39" s="128"/>
    </row>
    <row r="40" spans="3:7">
      <c r="C40" s="126"/>
      <c r="D40" s="151" t="s">
        <v>16</v>
      </c>
      <c r="E40" s="294">
        <f>SUM(E8,E10,E12,E14,E16,E18,E20,E22,E24,E26,E28,E30,E32,E34,E36,E38)</f>
        <v>3965148881.7883444</v>
      </c>
      <c r="F40" s="152">
        <f>E40/$E$57</f>
        <v>0.8052441120945627</v>
      </c>
      <c r="G40" s="152">
        <f>E40/E39</f>
        <v>0.4327908127870933</v>
      </c>
    </row>
    <row r="41" spans="3:7" ht="6.75" customHeight="1">
      <c r="C41" s="126"/>
      <c r="D41" s="155"/>
      <c r="E41" s="338"/>
      <c r="F41" s="339"/>
      <c r="G41" s="339"/>
    </row>
    <row r="42" spans="3:7" ht="18">
      <c r="C42" s="129" t="s">
        <v>52</v>
      </c>
      <c r="D42" s="340"/>
      <c r="E42" s="341"/>
      <c r="F42" s="342"/>
      <c r="G42" s="343"/>
    </row>
    <row r="43" spans="3:7" ht="15">
      <c r="C43" s="131" t="s">
        <v>53</v>
      </c>
      <c r="D43" s="146" t="s">
        <v>14</v>
      </c>
      <c r="E43" s="303">
        <v>176051773</v>
      </c>
      <c r="F43" s="304">
        <f>E43/$E$56</f>
        <v>1.7025956625609913E-2</v>
      </c>
      <c r="G43" s="132"/>
    </row>
    <row r="44" spans="3:7">
      <c r="C44" s="133"/>
      <c r="D44" s="122" t="s">
        <v>16</v>
      </c>
      <c r="E44" s="290">
        <v>138569690.043064</v>
      </c>
      <c r="F44" s="304">
        <f t="shared" ref="F44:F57" si="0">E44/$E$57</f>
        <v>2.8140791266233717E-2</v>
      </c>
      <c r="G44" s="132">
        <f>E44/E43</f>
        <v>0.78709624834658154</v>
      </c>
    </row>
    <row r="45" spans="3:7" ht="15">
      <c r="C45" s="134" t="s">
        <v>54</v>
      </c>
      <c r="D45" s="285" t="s">
        <v>14</v>
      </c>
      <c r="E45" s="305">
        <v>442684486</v>
      </c>
      <c r="F45" s="306">
        <f t="shared" ref="F45:F53" si="1">E45/$E$56</f>
        <v>4.2811990637926824E-2</v>
      </c>
      <c r="G45" s="307"/>
    </row>
    <row r="46" spans="3:7">
      <c r="C46" s="135"/>
      <c r="D46" s="282" t="s">
        <v>16</v>
      </c>
      <c r="E46" s="290">
        <v>356967109.35422593</v>
      </c>
      <c r="F46" s="136">
        <f t="shared" si="0"/>
        <v>7.2493031557812226E-2</v>
      </c>
      <c r="G46" s="137">
        <f>E46/E45</f>
        <v>0.80636914245561775</v>
      </c>
    </row>
    <row r="47" spans="3:7" ht="15">
      <c r="C47" s="138" t="s">
        <v>55</v>
      </c>
      <c r="D47" s="146" t="s">
        <v>14</v>
      </c>
      <c r="E47" s="308">
        <v>97827035</v>
      </c>
      <c r="F47" s="306">
        <f t="shared" si="1"/>
        <v>9.4608468085238921E-3</v>
      </c>
      <c r="G47" s="137"/>
    </row>
    <row r="48" spans="3:7">
      <c r="C48" s="287"/>
      <c r="D48" s="282" t="s">
        <v>16</v>
      </c>
      <c r="E48" s="309">
        <v>88804587.758663476</v>
      </c>
      <c r="F48" s="312">
        <f t="shared" si="0"/>
        <v>1.8034473244645681E-2</v>
      </c>
      <c r="G48" s="140">
        <f>E48/E47</f>
        <v>0.90777143310807151</v>
      </c>
    </row>
    <row r="49" spans="3:7" ht="27.95">
      <c r="C49" s="139" t="s">
        <v>56</v>
      </c>
      <c r="D49" s="146" t="s">
        <v>14</v>
      </c>
      <c r="E49" s="310">
        <v>429229177</v>
      </c>
      <c r="F49" s="311">
        <f t="shared" si="1"/>
        <v>4.1510728494897009E-2</v>
      </c>
      <c r="G49" s="313"/>
    </row>
    <row r="50" spans="3:7">
      <c r="C50" s="139"/>
      <c r="D50" s="147" t="s">
        <v>16</v>
      </c>
      <c r="E50" s="291">
        <v>343440442.7474581</v>
      </c>
      <c r="F50" s="136">
        <f t="shared" si="0"/>
        <v>6.9746030381792487E-2</v>
      </c>
      <c r="G50" s="121">
        <f>E50/E49</f>
        <v>0.80013303184060602</v>
      </c>
    </row>
    <row r="51" spans="3:7" ht="15">
      <c r="C51" s="138" t="s">
        <v>57</v>
      </c>
      <c r="D51" s="285" t="s">
        <v>14</v>
      </c>
      <c r="E51" s="295">
        <v>32592244</v>
      </c>
      <c r="F51" s="136">
        <f t="shared" si="1"/>
        <v>3.1519940027828911E-3</v>
      </c>
      <c r="G51" s="140"/>
    </row>
    <row r="52" spans="3:7">
      <c r="C52" s="139"/>
      <c r="D52" s="122" t="s">
        <v>16</v>
      </c>
      <c r="E52" s="296">
        <v>31226847.777245287</v>
      </c>
      <c r="F52" s="153">
        <f t="shared" si="0"/>
        <v>6.3415614549532512E-3</v>
      </c>
      <c r="G52" s="154">
        <f>E52/E51</f>
        <v>0.95810671327955466</v>
      </c>
    </row>
    <row r="53" spans="3:7" ht="15">
      <c r="C53" s="141" t="s">
        <v>58</v>
      </c>
      <c r="D53" s="151" t="s">
        <v>14</v>
      </c>
      <c r="E53" s="297">
        <v>1178384715</v>
      </c>
      <c r="F53" s="127">
        <f t="shared" si="1"/>
        <v>0.11396151656974053</v>
      </c>
      <c r="G53" s="128"/>
    </row>
    <row r="54" spans="3:7">
      <c r="C54" s="335"/>
      <c r="D54" s="155" t="s">
        <v>16</v>
      </c>
      <c r="E54" s="336">
        <v>959008677.68065679</v>
      </c>
      <c r="F54" s="142">
        <f t="shared" si="0"/>
        <v>0.19475588790543738</v>
      </c>
      <c r="G54" s="128">
        <f>E54/E53</f>
        <v>0.81383326300244552</v>
      </c>
    </row>
    <row r="55" spans="3:7" ht="8.4499999999999993" customHeight="1">
      <c r="C55" s="337"/>
      <c r="D55" s="155"/>
      <c r="E55" s="298"/>
      <c r="F55" s="152"/>
      <c r="G55" s="128"/>
    </row>
    <row r="56" spans="3:7" ht="15">
      <c r="C56" s="164" t="s">
        <v>59</v>
      </c>
      <c r="D56" s="161" t="s">
        <v>14</v>
      </c>
      <c r="E56" s="299">
        <v>10340198608</v>
      </c>
      <c r="F56" s="162">
        <f>E56/$E$56</f>
        <v>1</v>
      </c>
      <c r="G56" s="163"/>
    </row>
    <row r="57" spans="3:7">
      <c r="C57" s="164"/>
      <c r="D57" s="165" t="s">
        <v>16</v>
      </c>
      <c r="E57" s="333">
        <f>E40+E54</f>
        <v>4924157559.4690008</v>
      </c>
      <c r="F57" s="166">
        <f t="shared" si="0"/>
        <v>1</v>
      </c>
      <c r="G57" s="167">
        <f>E57/E56</f>
        <v>0.47621498833293985</v>
      </c>
    </row>
    <row r="58" spans="3:7">
      <c r="C58" s="283" t="s">
        <v>60</v>
      </c>
      <c r="D58" s="285" t="s">
        <v>14</v>
      </c>
      <c r="E58" s="296">
        <v>433205390</v>
      </c>
      <c r="F58" s="334"/>
      <c r="G58" s="313"/>
    </row>
    <row r="59" spans="3:7">
      <c r="C59" s="122"/>
      <c r="D59" s="122" t="s">
        <v>16</v>
      </c>
      <c r="E59" s="300">
        <v>0</v>
      </c>
      <c r="F59" s="130"/>
      <c r="G59" s="121">
        <f>E59/E58</f>
        <v>0</v>
      </c>
    </row>
    <row r="60" spans="3:7">
      <c r="C60" s="143" t="s">
        <v>29</v>
      </c>
      <c r="D60" s="144" t="s">
        <v>14</v>
      </c>
      <c r="E60" s="301">
        <v>12000000</v>
      </c>
      <c r="F60" s="145"/>
      <c r="G60" s="140"/>
    </row>
    <row r="61" spans="3:7">
      <c r="C61" s="122"/>
      <c r="D61" s="288" t="s">
        <v>16</v>
      </c>
      <c r="E61" s="301">
        <v>8393868.2509999964</v>
      </c>
      <c r="F61" s="130"/>
      <c r="G61" s="121">
        <f>E61/E60</f>
        <v>0.69948902091666632</v>
      </c>
    </row>
    <row r="62" spans="3:7" ht="6" customHeight="1">
      <c r="C62" s="122"/>
      <c r="D62" s="122"/>
      <c r="E62" s="296"/>
      <c r="F62" s="130"/>
      <c r="G62" s="121"/>
    </row>
    <row r="63" spans="3:7" ht="15">
      <c r="C63" s="156" t="s">
        <v>10</v>
      </c>
      <c r="D63" s="156" t="s">
        <v>14</v>
      </c>
      <c r="E63" s="302">
        <f>E56+E58+E60</f>
        <v>10785403998</v>
      </c>
      <c r="F63" s="157"/>
      <c r="G63" s="158"/>
    </row>
    <row r="64" spans="3:7" ht="15">
      <c r="C64" s="159"/>
      <c r="D64" s="160" t="s">
        <v>16</v>
      </c>
      <c r="E64" s="302">
        <f>E57+E59+E61</f>
        <v>4932551427.7200012</v>
      </c>
      <c r="F64" s="159"/>
      <c r="G64" s="158">
        <f>E64/E63</f>
        <v>0.45733580574586474</v>
      </c>
    </row>
  </sheetData>
  <mergeCells count="6">
    <mergeCell ref="C3:C4"/>
    <mergeCell ref="E3:E4"/>
    <mergeCell ref="F3:F4"/>
    <mergeCell ref="G3:G4"/>
    <mergeCell ref="C31:C32"/>
    <mergeCell ref="C19:C2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F2241F-63F5-434A-9032-A4D3CAA7A06D}">
  <dimension ref="A1:K27"/>
  <sheetViews>
    <sheetView zoomScale="75" workbookViewId="0">
      <selection activeCell="A27" sqref="A27"/>
    </sheetView>
  </sheetViews>
  <sheetFormatPr defaultColWidth="8.875" defaultRowHeight="14.1"/>
  <cols>
    <col min="1" max="1" width="38" customWidth="1"/>
    <col min="2" max="2" width="14" customWidth="1"/>
    <col min="3" max="3" width="11.875" customWidth="1"/>
    <col min="4" max="5" width="12.375" customWidth="1"/>
    <col min="6" max="7" width="11.375" customWidth="1"/>
    <col min="8" max="8" width="12" customWidth="1"/>
    <col min="9" max="9" width="9.5" customWidth="1"/>
    <col min="10" max="10" width="9" bestFit="1" customWidth="1"/>
    <col min="11" max="11" width="9.125" bestFit="1" customWidth="1"/>
  </cols>
  <sheetData>
    <row r="1" spans="1:11" ht="15.95">
      <c r="A1" s="510" t="s">
        <v>61</v>
      </c>
      <c r="B1" s="510"/>
      <c r="C1" s="510"/>
      <c r="D1" s="510"/>
      <c r="E1" s="510"/>
      <c r="F1" s="510"/>
      <c r="G1" s="510"/>
      <c r="H1" s="510"/>
      <c r="I1" s="510"/>
      <c r="J1" s="510"/>
      <c r="K1" s="510"/>
    </row>
    <row r="3" spans="1:11" ht="15.95">
      <c r="A3" s="511"/>
      <c r="B3" s="512" t="s">
        <v>62</v>
      </c>
      <c r="C3" s="512"/>
      <c r="D3" s="512"/>
      <c r="E3" s="512"/>
      <c r="F3" s="512"/>
      <c r="G3" s="512"/>
      <c r="H3" s="512"/>
      <c r="I3" s="512"/>
      <c r="J3" s="512"/>
      <c r="K3" s="512"/>
    </row>
    <row r="4" spans="1:11" ht="14.25" customHeight="1">
      <c r="A4" s="511"/>
      <c r="B4" s="513" t="s">
        <v>63</v>
      </c>
      <c r="C4" s="513"/>
      <c r="D4" s="514" t="s">
        <v>64</v>
      </c>
      <c r="E4" s="514"/>
      <c r="F4" s="514"/>
      <c r="G4" s="515" t="s">
        <v>65</v>
      </c>
      <c r="H4" s="516" t="s">
        <v>66</v>
      </c>
      <c r="I4" s="515" t="s">
        <v>67</v>
      </c>
      <c r="J4" s="516" t="s">
        <v>68</v>
      </c>
      <c r="K4" s="517" t="s">
        <v>10</v>
      </c>
    </row>
    <row r="5" spans="1:11" ht="39.75" customHeight="1">
      <c r="A5" s="511"/>
      <c r="B5" s="367" t="s">
        <v>69</v>
      </c>
      <c r="C5" s="365" t="s">
        <v>70</v>
      </c>
      <c r="D5" s="367" t="s">
        <v>71</v>
      </c>
      <c r="E5" s="365" t="s">
        <v>72</v>
      </c>
      <c r="F5" s="366" t="s">
        <v>70</v>
      </c>
      <c r="G5" s="515"/>
      <c r="H5" s="516"/>
      <c r="I5" s="515"/>
      <c r="J5" s="516"/>
      <c r="K5" s="517"/>
    </row>
    <row r="6" spans="1:11">
      <c r="A6" s="344" t="s">
        <v>73</v>
      </c>
      <c r="B6" s="388"/>
      <c r="C6" s="346"/>
      <c r="D6" s="345"/>
      <c r="E6" s="346"/>
      <c r="F6" s="345"/>
      <c r="G6" s="346"/>
      <c r="H6" s="345"/>
      <c r="I6" s="345"/>
      <c r="J6" s="345"/>
      <c r="K6" s="347"/>
    </row>
    <row r="7" spans="1:11">
      <c r="A7" s="348" t="s">
        <v>74</v>
      </c>
      <c r="B7" s="389">
        <v>10319406.613606174</v>
      </c>
      <c r="C7" s="368">
        <v>0</v>
      </c>
      <c r="D7" s="369">
        <v>621020016.01763749</v>
      </c>
      <c r="E7" s="370">
        <v>87689358.46293506</v>
      </c>
      <c r="F7" s="369">
        <v>97502841.603171319</v>
      </c>
      <c r="G7" s="396">
        <v>49156213.677979447</v>
      </c>
      <c r="H7" s="371">
        <v>4999999.9999999972</v>
      </c>
      <c r="I7" s="372">
        <v>0</v>
      </c>
      <c r="J7" s="369">
        <v>28786818.996670663</v>
      </c>
      <c r="K7" s="373">
        <v>899474655.37200022</v>
      </c>
    </row>
    <row r="8" spans="1:11">
      <c r="A8" s="349" t="s">
        <v>75</v>
      </c>
      <c r="B8" s="389">
        <v>3256221.3788691405</v>
      </c>
      <c r="C8" s="372">
        <v>0</v>
      </c>
      <c r="D8" s="369">
        <v>95317576.075449556</v>
      </c>
      <c r="E8" s="370">
        <v>46582844.677042253</v>
      </c>
      <c r="F8" s="369">
        <v>39446583.617398031</v>
      </c>
      <c r="G8" s="368">
        <v>1091921.8485610553</v>
      </c>
      <c r="H8" s="369">
        <v>3999999.9999999972</v>
      </c>
      <c r="I8" s="370">
        <v>0</v>
      </c>
      <c r="J8" s="369">
        <v>2206745.6906799632</v>
      </c>
      <c r="K8" s="373">
        <v>191901893.28799999</v>
      </c>
    </row>
    <row r="9" spans="1:11">
      <c r="A9" s="350" t="s">
        <v>76</v>
      </c>
      <c r="B9" s="376">
        <v>9861827.2514059395</v>
      </c>
      <c r="C9" s="370">
        <v>0</v>
      </c>
      <c r="D9" s="369">
        <v>302081038.05684489</v>
      </c>
      <c r="E9" s="370">
        <v>74898174.607017368</v>
      </c>
      <c r="F9" s="369">
        <v>48402155.117286615</v>
      </c>
      <c r="G9" s="394">
        <v>6750120.7683652658</v>
      </c>
      <c r="H9" s="374">
        <v>4000000.0000000102</v>
      </c>
      <c r="I9" s="396">
        <v>0</v>
      </c>
      <c r="J9" s="369">
        <v>21234087.406079777</v>
      </c>
      <c r="K9" s="373">
        <v>467227403.20699984</v>
      </c>
    </row>
    <row r="10" spans="1:11">
      <c r="A10" s="350" t="s">
        <v>77</v>
      </c>
      <c r="B10" s="390">
        <v>5142188.2180955838</v>
      </c>
      <c r="C10" s="375">
        <v>0</v>
      </c>
      <c r="D10" s="369">
        <v>275159095.69217986</v>
      </c>
      <c r="E10" s="370">
        <v>18918182.524332043</v>
      </c>
      <c r="F10" s="369">
        <v>57786765.030166678</v>
      </c>
      <c r="G10" s="395">
        <v>1535947.1114120556</v>
      </c>
      <c r="H10" s="376">
        <v>4999999.9999999972</v>
      </c>
      <c r="I10" s="368">
        <v>0</v>
      </c>
      <c r="J10" s="369">
        <v>5992907.0028137043</v>
      </c>
      <c r="K10" s="373">
        <v>369535085.57899994</v>
      </c>
    </row>
    <row r="11" spans="1:11">
      <c r="A11" s="351" t="s">
        <v>78</v>
      </c>
      <c r="B11" s="390">
        <v>32328598.787078455</v>
      </c>
      <c r="C11" s="370">
        <v>0</v>
      </c>
      <c r="D11" s="369">
        <v>267748207.94832987</v>
      </c>
      <c r="E11" s="370">
        <v>85898030.955029219</v>
      </c>
      <c r="F11" s="369">
        <v>78025273.336386785</v>
      </c>
      <c r="G11" s="368">
        <v>2018249.9464547292</v>
      </c>
      <c r="H11" s="369">
        <v>4999999.9999999953</v>
      </c>
      <c r="I11" s="377">
        <v>0</v>
      </c>
      <c r="J11" s="369">
        <v>7262903.0937208645</v>
      </c>
      <c r="K11" s="373">
        <v>478281264.06699991</v>
      </c>
    </row>
    <row r="12" spans="1:11">
      <c r="A12" s="349" t="s">
        <v>79</v>
      </c>
      <c r="B12" s="390">
        <v>131360578.23627777</v>
      </c>
      <c r="C12" s="378">
        <v>0</v>
      </c>
      <c r="D12" s="369">
        <v>443803049.7261163</v>
      </c>
      <c r="E12" s="370">
        <v>113702533.74596776</v>
      </c>
      <c r="F12" s="369">
        <v>0</v>
      </c>
      <c r="G12" s="394">
        <v>4996867.0063884072</v>
      </c>
      <c r="H12" s="374">
        <v>5000000.0000000019</v>
      </c>
      <c r="I12" s="370">
        <v>0</v>
      </c>
      <c r="J12" s="369">
        <v>32789848.001250084</v>
      </c>
      <c r="K12" s="373">
        <v>731652876.71600032</v>
      </c>
    </row>
    <row r="13" spans="1:11">
      <c r="A13" s="351" t="s">
        <v>80</v>
      </c>
      <c r="B13" s="390">
        <v>54920484.485319749</v>
      </c>
      <c r="C13" s="379">
        <v>0</v>
      </c>
      <c r="D13" s="369">
        <v>693029746.77652514</v>
      </c>
      <c r="E13" s="370">
        <v>138409640.73725918</v>
      </c>
      <c r="F13" s="369">
        <v>159535039.23766181</v>
      </c>
      <c r="G13" s="368">
        <v>6293326.0251008337</v>
      </c>
      <c r="H13" s="371">
        <v>4999999.9999999981</v>
      </c>
      <c r="I13" s="378">
        <v>0</v>
      </c>
      <c r="J13" s="369">
        <v>32818954.682133295</v>
      </c>
      <c r="K13" s="380">
        <v>1090007191.944</v>
      </c>
    </row>
    <row r="14" spans="1:11">
      <c r="A14" s="391" t="s">
        <v>23</v>
      </c>
      <c r="B14" s="389">
        <v>15489588.472790182</v>
      </c>
      <c r="C14" s="392"/>
      <c r="D14" s="371">
        <v>76417196.635020733</v>
      </c>
      <c r="E14" s="368">
        <v>11023243.639133453</v>
      </c>
      <c r="F14" s="376">
        <v>9165074.70792377</v>
      </c>
      <c r="G14" s="394">
        <v>10734014.241738431</v>
      </c>
      <c r="H14" s="397">
        <v>0</v>
      </c>
      <c r="I14" s="396">
        <v>0</v>
      </c>
      <c r="J14" s="398">
        <v>3025668.8794090897</v>
      </c>
      <c r="K14" s="399">
        <v>125854786.57601567</v>
      </c>
    </row>
    <row r="15" spans="1:11" ht="5.45" customHeight="1">
      <c r="A15" s="352"/>
      <c r="B15" s="353"/>
      <c r="C15" s="353"/>
      <c r="D15" s="354"/>
      <c r="E15" s="355"/>
      <c r="F15" s="356"/>
      <c r="G15" s="357"/>
      <c r="H15" s="386"/>
      <c r="I15" s="358"/>
      <c r="J15" s="353"/>
      <c r="K15" s="387"/>
    </row>
    <row r="16" spans="1:11" ht="25.5" customHeight="1">
      <c r="A16" s="359" t="s">
        <v>24</v>
      </c>
      <c r="B16" s="381">
        <v>262678893.443443</v>
      </c>
      <c r="C16" s="381">
        <f>SUM(C7:C13)</f>
        <v>0</v>
      </c>
      <c r="D16" s="381">
        <v>2774575926.9281039</v>
      </c>
      <c r="E16" s="381">
        <v>577122009.34871626</v>
      </c>
      <c r="F16" s="381">
        <v>489863732.64999497</v>
      </c>
      <c r="G16" s="385">
        <v>82576660.626000226</v>
      </c>
      <c r="H16" s="381">
        <v>33000000</v>
      </c>
      <c r="I16" s="381">
        <v>0</v>
      </c>
      <c r="J16" s="381">
        <v>134117933.75275744</v>
      </c>
      <c r="K16" s="381">
        <v>4353935156.7490158</v>
      </c>
    </row>
    <row r="17" spans="1:11" ht="5.45" customHeight="1">
      <c r="A17" s="360"/>
      <c r="B17" s="400"/>
      <c r="C17" s="382"/>
      <c r="D17" s="382"/>
      <c r="E17" s="382"/>
      <c r="F17" s="382"/>
      <c r="G17" s="400"/>
      <c r="H17" s="382"/>
      <c r="I17" s="400"/>
      <c r="J17" s="382"/>
      <c r="K17" s="382"/>
    </row>
    <row r="18" spans="1:11">
      <c r="A18" s="349" t="s">
        <v>25</v>
      </c>
      <c r="B18" s="376">
        <v>3548979.9032501252</v>
      </c>
      <c r="C18" s="401">
        <v>46380689.240000077</v>
      </c>
      <c r="D18" s="369">
        <v>29287122.42428007</v>
      </c>
      <c r="E18" s="370">
        <v>41301318.209999777</v>
      </c>
      <c r="F18" s="369">
        <v>202071217.29999739</v>
      </c>
      <c r="G18" s="394">
        <v>3111360.4899999923</v>
      </c>
      <c r="H18" s="383">
        <v>0</v>
      </c>
      <c r="I18" s="368">
        <v>0</v>
      </c>
      <c r="J18" s="369">
        <v>2057655.1700000013</v>
      </c>
      <c r="K18" s="373">
        <v>327758342.73752743</v>
      </c>
    </row>
    <row r="19" spans="1:11">
      <c r="A19" s="348" t="s">
        <v>81</v>
      </c>
      <c r="B19" s="390">
        <v>676004</v>
      </c>
      <c r="C19" s="370">
        <v>0</v>
      </c>
      <c r="D19" s="369">
        <v>2389846.9099999997</v>
      </c>
      <c r="E19" s="370">
        <v>0</v>
      </c>
      <c r="F19" s="369">
        <v>0</v>
      </c>
      <c r="G19" s="368">
        <v>13029564.52999999</v>
      </c>
      <c r="H19" s="374">
        <v>180429639.00353581</v>
      </c>
      <c r="I19" s="372">
        <v>44988711.770000443</v>
      </c>
      <c r="J19" s="369">
        <v>950293.76999999769</v>
      </c>
      <c r="K19" s="373">
        <v>242464059.98353627</v>
      </c>
    </row>
    <row r="20" spans="1:11" ht="15.75" customHeight="1">
      <c r="A20" s="361" t="s">
        <v>28</v>
      </c>
      <c r="B20" s="402">
        <v>0</v>
      </c>
      <c r="C20" s="368">
        <v>0</v>
      </c>
      <c r="D20" s="369">
        <v>0</v>
      </c>
      <c r="E20" s="370">
        <v>0</v>
      </c>
      <c r="F20" s="369">
        <v>0</v>
      </c>
      <c r="G20" s="370">
        <v>0</v>
      </c>
      <c r="H20" s="376">
        <v>0</v>
      </c>
      <c r="I20" s="370">
        <v>0</v>
      </c>
      <c r="J20" s="369">
        <v>0</v>
      </c>
      <c r="K20" s="373">
        <v>0</v>
      </c>
    </row>
    <row r="21" spans="1:11">
      <c r="A21" s="404" t="s">
        <v>82</v>
      </c>
      <c r="B21" s="403">
        <v>3891045.1099999798</v>
      </c>
      <c r="C21" s="396">
        <v>0</v>
      </c>
      <c r="D21" s="369">
        <v>4502822.8900000202</v>
      </c>
      <c r="E21" s="370">
        <v>0</v>
      </c>
      <c r="F21" s="398">
        <v>0</v>
      </c>
      <c r="G21" s="372">
        <v>0</v>
      </c>
      <c r="H21" s="398">
        <v>0</v>
      </c>
      <c r="I21" s="396">
        <v>0</v>
      </c>
      <c r="J21" s="398">
        <v>0</v>
      </c>
      <c r="K21" s="373">
        <v>8393868</v>
      </c>
    </row>
    <row r="22" spans="1:11" ht="5.45" customHeight="1">
      <c r="A22" s="362"/>
      <c r="B22" s="393"/>
      <c r="C22" s="368"/>
      <c r="D22" s="368"/>
      <c r="E22" s="368"/>
      <c r="F22" s="368"/>
      <c r="G22" s="393"/>
      <c r="H22" s="368"/>
      <c r="I22" s="368"/>
      <c r="J22" s="368"/>
      <c r="K22" s="393"/>
    </row>
    <row r="23" spans="1:11">
      <c r="A23" s="363" t="s">
        <v>10</v>
      </c>
      <c r="B23" s="384">
        <v>270794922.45669311</v>
      </c>
      <c r="C23" s="384">
        <f>SUM(C16:C21)</f>
        <v>46380689.240000077</v>
      </c>
      <c r="D23" s="384">
        <v>2810755719.1523838</v>
      </c>
      <c r="E23" s="384">
        <v>618423327.55871606</v>
      </c>
      <c r="F23" s="384">
        <v>691934949.94999242</v>
      </c>
      <c r="G23" s="384">
        <v>98717585.646000206</v>
      </c>
      <c r="H23" s="384">
        <v>213429639.00353581</v>
      </c>
      <c r="I23" s="384">
        <v>44988711.770000443</v>
      </c>
      <c r="J23" s="384">
        <v>137125882.69275746</v>
      </c>
      <c r="K23" s="384">
        <v>4932551427.4700804</v>
      </c>
    </row>
    <row r="24" spans="1:11">
      <c r="A24" s="350" t="s">
        <v>83</v>
      </c>
      <c r="B24" s="364">
        <f>B23/K23</f>
        <v>5.4899563935329222E-2</v>
      </c>
      <c r="C24" s="364">
        <f>C23/K23</f>
        <v>9.4029813823530393E-3</v>
      </c>
      <c r="D24" s="364">
        <f>D23/K23</f>
        <v>0.56983809707464694</v>
      </c>
      <c r="E24" s="364">
        <f>E23/K23</f>
        <v>0.12537595130070589</v>
      </c>
      <c r="F24" s="364">
        <f>F23/K23</f>
        <v>0.14027931794010465</v>
      </c>
      <c r="G24" s="364">
        <f>G23/K23</f>
        <v>2.0013493442000003E-2</v>
      </c>
      <c r="H24" s="364">
        <f>H23/K23</f>
        <v>4.326962265713355E-2</v>
      </c>
      <c r="I24" s="364">
        <f>I23/K23</f>
        <v>9.1207790595860608E-3</v>
      </c>
      <c r="J24" s="364">
        <f>J23/K23</f>
        <v>2.7800193208140499E-2</v>
      </c>
      <c r="K24" s="364">
        <f>K23/K23</f>
        <v>1</v>
      </c>
    </row>
    <row r="25" spans="1:11">
      <c r="A25" s="405"/>
      <c r="B25" s="406"/>
      <c r="C25" s="406"/>
      <c r="D25" s="406"/>
      <c r="E25" s="406"/>
      <c r="F25" s="406"/>
      <c r="G25" s="407"/>
      <c r="H25" s="406"/>
      <c r="I25" s="406"/>
      <c r="J25" s="407"/>
      <c r="K25" s="407"/>
    </row>
    <row r="26" spans="1:11">
      <c r="A26" s="408" t="s">
        <v>84</v>
      </c>
      <c r="B26" s="409"/>
      <c r="C26" s="409"/>
      <c r="D26" s="409"/>
      <c r="E26" s="409"/>
      <c r="F26" s="409"/>
      <c r="G26" s="409"/>
      <c r="H26" s="409"/>
      <c r="I26" s="409"/>
      <c r="J26" s="409"/>
      <c r="K26" s="409"/>
    </row>
    <row r="27" spans="1:11">
      <c r="A27" s="408" t="s">
        <v>85</v>
      </c>
      <c r="B27" s="409"/>
      <c r="C27" s="409"/>
      <c r="D27" s="409"/>
      <c r="E27" s="409"/>
      <c r="F27" s="409"/>
      <c r="G27" s="409"/>
      <c r="H27" s="409"/>
      <c r="I27" s="409"/>
      <c r="J27" s="409"/>
      <c r="K27" s="409"/>
    </row>
  </sheetData>
  <mergeCells count="10">
    <mergeCell ref="A1:K1"/>
    <mergeCell ref="A3:A5"/>
    <mergeCell ref="B3:K3"/>
    <mergeCell ref="B4:C4"/>
    <mergeCell ref="D4:F4"/>
    <mergeCell ref="G4:G5"/>
    <mergeCell ref="H4:H5"/>
    <mergeCell ref="I4:I5"/>
    <mergeCell ref="J4:J5"/>
    <mergeCell ref="K4:K5"/>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0B6F74-CF03-43D0-892E-2980013D9B70}">
  <dimension ref="A1:F132"/>
  <sheetViews>
    <sheetView zoomScaleNormal="100" workbookViewId="0">
      <selection sqref="A1:F1"/>
    </sheetView>
  </sheetViews>
  <sheetFormatPr defaultColWidth="9" defaultRowHeight="15"/>
  <cols>
    <col min="1" max="1" width="43.375" style="5" customWidth="1"/>
    <col min="2" max="6" width="21.125" style="6" customWidth="1"/>
    <col min="7" max="16384" width="9" style="1"/>
  </cols>
  <sheetData>
    <row r="1" spans="1:6" ht="35.1" customHeight="1">
      <c r="A1" s="519" t="s">
        <v>86</v>
      </c>
      <c r="B1" s="519"/>
      <c r="C1" s="519"/>
      <c r="D1" s="519"/>
      <c r="E1" s="519"/>
      <c r="F1" s="519"/>
    </row>
    <row r="3" spans="1:6" ht="30">
      <c r="A3" s="2" t="s">
        <v>87</v>
      </c>
      <c r="B3" s="3" t="s">
        <v>88</v>
      </c>
      <c r="C3" s="4" t="s">
        <v>89</v>
      </c>
      <c r="D3" s="3" t="s">
        <v>90</v>
      </c>
      <c r="E3" s="4" t="s">
        <v>91</v>
      </c>
      <c r="F3" s="10" t="s">
        <v>10</v>
      </c>
    </row>
    <row r="4" spans="1:6" ht="9.9499999999999993" customHeight="1"/>
    <row r="5" spans="1:6" ht="18" customHeight="1">
      <c r="A5" s="7" t="s">
        <v>92</v>
      </c>
      <c r="B5" s="411">
        <v>2055594863.9999995</v>
      </c>
      <c r="C5" s="412">
        <v>82661669.690000027</v>
      </c>
      <c r="D5" s="411"/>
      <c r="E5" s="412"/>
      <c r="F5" s="413">
        <v>2138256533.6899996</v>
      </c>
    </row>
    <row r="6" spans="1:6" ht="18" customHeight="1">
      <c r="A6" s="8" t="s">
        <v>93</v>
      </c>
      <c r="B6" s="414">
        <v>332728487.26999998</v>
      </c>
      <c r="C6" s="415">
        <v>39699064.570000008</v>
      </c>
      <c r="D6" s="414"/>
      <c r="E6" s="415"/>
      <c r="F6" s="413">
        <v>372427551.83999997</v>
      </c>
    </row>
    <row r="7" spans="1:6" ht="18" customHeight="1">
      <c r="A7" s="8" t="s">
        <v>94</v>
      </c>
      <c r="B7" s="414"/>
      <c r="C7" s="415"/>
      <c r="D7" s="414">
        <v>270563344.93000007</v>
      </c>
      <c r="E7" s="415"/>
      <c r="F7" s="413">
        <v>270563344.93000007</v>
      </c>
    </row>
    <row r="8" spans="1:6" ht="18" customHeight="1">
      <c r="A8" s="8" t="s">
        <v>95</v>
      </c>
      <c r="B8" s="414">
        <v>166545810.55999997</v>
      </c>
      <c r="C8" s="415">
        <v>29391082.370000008</v>
      </c>
      <c r="D8" s="414"/>
      <c r="E8" s="415"/>
      <c r="F8" s="413">
        <v>195936892.92999998</v>
      </c>
    </row>
    <row r="9" spans="1:6" ht="18" customHeight="1">
      <c r="A9" s="410" t="s">
        <v>96</v>
      </c>
      <c r="B9" s="414">
        <v>118535352.33999999</v>
      </c>
      <c r="C9" s="415">
        <v>62447647.399999999</v>
      </c>
      <c r="D9" s="414"/>
      <c r="E9" s="415"/>
      <c r="F9" s="413">
        <v>180982999.73999998</v>
      </c>
    </row>
    <row r="10" spans="1:6" ht="18" customHeight="1">
      <c r="A10" s="8" t="s">
        <v>97</v>
      </c>
      <c r="B10" s="414">
        <v>111811938.86999999</v>
      </c>
      <c r="C10" s="415">
        <v>31986401.09999999</v>
      </c>
      <c r="D10" s="414"/>
      <c r="E10" s="415"/>
      <c r="F10" s="413">
        <v>143798339.96999997</v>
      </c>
    </row>
    <row r="11" spans="1:6" ht="18" customHeight="1">
      <c r="A11" s="8" t="s">
        <v>98</v>
      </c>
      <c r="B11" s="414">
        <v>130649042.37000008</v>
      </c>
      <c r="C11" s="415">
        <v>7767681.7600000016</v>
      </c>
      <c r="D11" s="414"/>
      <c r="E11" s="415"/>
      <c r="F11" s="413">
        <v>138416724.13000008</v>
      </c>
    </row>
    <row r="12" spans="1:6" ht="18" customHeight="1">
      <c r="A12" s="8" t="s">
        <v>99</v>
      </c>
      <c r="B12" s="414">
        <v>32056081.079999991</v>
      </c>
      <c r="C12" s="415">
        <v>105017569.88000008</v>
      </c>
      <c r="D12" s="414"/>
      <c r="E12" s="415"/>
      <c r="F12" s="413">
        <v>137073650.96000007</v>
      </c>
    </row>
    <row r="13" spans="1:6" ht="18" customHeight="1">
      <c r="A13" s="8" t="s">
        <v>100</v>
      </c>
      <c r="B13" s="414">
        <v>118324136.14999999</v>
      </c>
      <c r="C13" s="415">
        <v>13527387.019999994</v>
      </c>
      <c r="D13" s="414"/>
      <c r="E13" s="415"/>
      <c r="F13" s="413">
        <v>131851523.16999999</v>
      </c>
    </row>
    <row r="14" spans="1:6" ht="18" customHeight="1">
      <c r="A14" s="8" t="s">
        <v>101</v>
      </c>
      <c r="B14" s="414">
        <v>127415294.10999998</v>
      </c>
      <c r="C14" s="415">
        <v>3502000</v>
      </c>
      <c r="D14" s="414"/>
      <c r="E14" s="415"/>
      <c r="F14" s="413">
        <v>130917294.10999998</v>
      </c>
    </row>
    <row r="15" spans="1:6" ht="18" customHeight="1">
      <c r="A15" s="8" t="s">
        <v>102</v>
      </c>
      <c r="B15" s="414">
        <v>79888853.989999995</v>
      </c>
      <c r="C15" s="415">
        <v>39413253.759999953</v>
      </c>
      <c r="D15" s="414"/>
      <c r="E15" s="415"/>
      <c r="F15" s="413">
        <v>119302107.74999994</v>
      </c>
    </row>
    <row r="16" spans="1:6" ht="18" customHeight="1">
      <c r="A16" s="8" t="s">
        <v>103</v>
      </c>
      <c r="B16" s="414">
        <v>66709728.590000004</v>
      </c>
      <c r="C16" s="415">
        <v>41796209.32000003</v>
      </c>
      <c r="D16" s="414"/>
      <c r="E16" s="415"/>
      <c r="F16" s="413">
        <v>108505937.91000003</v>
      </c>
    </row>
    <row r="17" spans="1:6" ht="18" customHeight="1">
      <c r="A17" s="8" t="s">
        <v>104</v>
      </c>
      <c r="B17" s="414">
        <v>64194449.300000004</v>
      </c>
      <c r="C17" s="415">
        <v>36069399.530000016</v>
      </c>
      <c r="D17" s="414"/>
      <c r="E17" s="415"/>
      <c r="F17" s="413">
        <v>100263848.83000001</v>
      </c>
    </row>
    <row r="18" spans="1:6" ht="18" customHeight="1">
      <c r="A18" s="8" t="s">
        <v>105</v>
      </c>
      <c r="B18" s="414">
        <v>65981544.039999977</v>
      </c>
      <c r="C18" s="415">
        <v>32718283.080000009</v>
      </c>
      <c r="D18" s="414"/>
      <c r="E18" s="415"/>
      <c r="F18" s="413">
        <v>98699827.11999999</v>
      </c>
    </row>
    <row r="19" spans="1:6" ht="18" customHeight="1">
      <c r="A19" s="8" t="s">
        <v>106</v>
      </c>
      <c r="B19" s="414">
        <v>58563361.05999998</v>
      </c>
      <c r="C19" s="415">
        <v>11166249.930000002</v>
      </c>
      <c r="D19" s="414"/>
      <c r="E19" s="415"/>
      <c r="F19" s="413">
        <v>69729610.98999998</v>
      </c>
    </row>
    <row r="20" spans="1:6" ht="18" customHeight="1">
      <c r="A20" s="8" t="s">
        <v>107</v>
      </c>
      <c r="B20" s="414"/>
      <c r="C20" s="415"/>
      <c r="D20" s="414"/>
      <c r="E20" s="415">
        <v>62381352.460000008</v>
      </c>
      <c r="F20" s="413">
        <v>62381352.460000008</v>
      </c>
    </row>
    <row r="21" spans="1:6" ht="18" customHeight="1">
      <c r="A21" s="8" t="s">
        <v>108</v>
      </c>
      <c r="B21" s="414">
        <v>38304928.130000003</v>
      </c>
      <c r="C21" s="415">
        <v>16777083.579999994</v>
      </c>
      <c r="D21" s="414"/>
      <c r="E21" s="415"/>
      <c r="F21" s="413">
        <v>55082011.709999993</v>
      </c>
    </row>
    <row r="22" spans="1:6" ht="18" customHeight="1">
      <c r="A22" s="8" t="s">
        <v>67</v>
      </c>
      <c r="B22" s="414"/>
      <c r="C22" s="415"/>
      <c r="D22" s="414"/>
      <c r="E22" s="415">
        <v>47206291.390000001</v>
      </c>
      <c r="F22" s="413">
        <v>47206291.390000001</v>
      </c>
    </row>
    <row r="23" spans="1:6" ht="18" customHeight="1">
      <c r="A23" s="8" t="s">
        <v>109</v>
      </c>
      <c r="B23" s="414">
        <v>38677331.600000001</v>
      </c>
      <c r="C23" s="415">
        <v>53495.4</v>
      </c>
      <c r="D23" s="414"/>
      <c r="E23" s="415"/>
      <c r="F23" s="413">
        <v>38730827</v>
      </c>
    </row>
    <row r="24" spans="1:6" ht="18" customHeight="1">
      <c r="A24" s="8" t="s">
        <v>110</v>
      </c>
      <c r="B24" s="414">
        <v>23285719.430000003</v>
      </c>
      <c r="C24" s="415">
        <v>11715453.990000002</v>
      </c>
      <c r="D24" s="414"/>
      <c r="E24" s="415"/>
      <c r="F24" s="413">
        <v>35001173.420000002</v>
      </c>
    </row>
    <row r="25" spans="1:6" ht="18" customHeight="1">
      <c r="A25" s="8" t="s">
        <v>111</v>
      </c>
      <c r="B25" s="414">
        <v>31212680.829999994</v>
      </c>
      <c r="C25" s="415">
        <v>66518.850000000006</v>
      </c>
      <c r="D25" s="414"/>
      <c r="E25" s="415"/>
      <c r="F25" s="413">
        <v>31279199.679999996</v>
      </c>
    </row>
    <row r="26" spans="1:6" ht="18" customHeight="1">
      <c r="A26" s="8" t="s">
        <v>112</v>
      </c>
      <c r="B26" s="414">
        <v>5791244.5</v>
      </c>
      <c r="C26" s="415">
        <v>19445963.510000002</v>
      </c>
      <c r="D26" s="414"/>
      <c r="E26" s="415"/>
      <c r="F26" s="413">
        <v>25237208.010000002</v>
      </c>
    </row>
    <row r="27" spans="1:6" ht="18" customHeight="1">
      <c r="A27" s="8" t="s">
        <v>113</v>
      </c>
      <c r="B27" s="414">
        <v>24237410.150000002</v>
      </c>
      <c r="C27" s="415">
        <v>645656.25</v>
      </c>
      <c r="D27" s="414"/>
      <c r="E27" s="415"/>
      <c r="F27" s="413">
        <v>24883066.400000002</v>
      </c>
    </row>
    <row r="28" spans="1:6" ht="18" customHeight="1">
      <c r="A28" s="8" t="s">
        <v>114</v>
      </c>
      <c r="B28" s="414">
        <v>24226540.57</v>
      </c>
      <c r="C28" s="415">
        <v>42047.01</v>
      </c>
      <c r="D28" s="414"/>
      <c r="E28" s="415"/>
      <c r="F28" s="413">
        <v>24268587.580000002</v>
      </c>
    </row>
    <row r="29" spans="1:6" ht="18" customHeight="1">
      <c r="A29" s="8" t="s">
        <v>115</v>
      </c>
      <c r="B29" s="414">
        <v>20203649.859999999</v>
      </c>
      <c r="C29" s="415">
        <v>3938371.7900000005</v>
      </c>
      <c r="D29" s="414"/>
      <c r="E29" s="415"/>
      <c r="F29" s="413">
        <v>24142021.649999999</v>
      </c>
    </row>
    <row r="30" spans="1:6" ht="18" customHeight="1">
      <c r="A30" s="8" t="s">
        <v>116</v>
      </c>
      <c r="B30" s="414">
        <v>20374145.649999999</v>
      </c>
      <c r="C30" s="415">
        <v>2072872.6300000004</v>
      </c>
      <c r="D30" s="414"/>
      <c r="E30" s="415"/>
      <c r="F30" s="413">
        <v>22447018.279999997</v>
      </c>
    </row>
    <row r="31" spans="1:6" ht="18" customHeight="1">
      <c r="A31" s="8" t="s">
        <v>117</v>
      </c>
      <c r="B31" s="414">
        <v>12585528.51</v>
      </c>
      <c r="C31" s="415">
        <v>1628111.9</v>
      </c>
      <c r="D31" s="414"/>
      <c r="E31" s="415"/>
      <c r="F31" s="413">
        <v>14213640.41</v>
      </c>
    </row>
    <row r="32" spans="1:6" ht="18" customHeight="1">
      <c r="A32" s="8" t="s">
        <v>118</v>
      </c>
      <c r="B32" s="414"/>
      <c r="C32" s="415"/>
      <c r="D32" s="414"/>
      <c r="E32" s="415">
        <v>13461399.439999999</v>
      </c>
      <c r="F32" s="413">
        <v>13461399.439999999</v>
      </c>
    </row>
    <row r="33" spans="1:6" ht="18" customHeight="1">
      <c r="A33" s="8" t="s">
        <v>119</v>
      </c>
      <c r="B33" s="414"/>
      <c r="C33" s="415"/>
      <c r="D33" s="414"/>
      <c r="E33" s="415">
        <v>9365880</v>
      </c>
      <c r="F33" s="413">
        <v>9365880</v>
      </c>
    </row>
    <row r="34" spans="1:6" ht="18" customHeight="1">
      <c r="A34" s="8" t="s">
        <v>120</v>
      </c>
      <c r="B34" s="414"/>
      <c r="C34" s="415"/>
      <c r="D34" s="414"/>
      <c r="E34" s="415">
        <v>9125499.7699999996</v>
      </c>
      <c r="F34" s="413">
        <v>9125499.7699999996</v>
      </c>
    </row>
    <row r="35" spans="1:6" ht="18" customHeight="1">
      <c r="A35" s="8" t="s">
        <v>121</v>
      </c>
      <c r="B35" s="414">
        <v>7531223.2300000004</v>
      </c>
      <c r="C35" s="415">
        <v>249111.84999999998</v>
      </c>
      <c r="D35" s="414"/>
      <c r="E35" s="415"/>
      <c r="F35" s="413">
        <v>7780335.0800000001</v>
      </c>
    </row>
    <row r="36" spans="1:6" ht="18" customHeight="1">
      <c r="A36" s="8" t="s">
        <v>122</v>
      </c>
      <c r="B36" s="414"/>
      <c r="C36" s="415">
        <v>6026110.6699999999</v>
      </c>
      <c r="D36" s="414"/>
      <c r="E36" s="415"/>
      <c r="F36" s="413">
        <v>6026110.6699999999</v>
      </c>
    </row>
    <row r="37" spans="1:6" ht="18" customHeight="1">
      <c r="A37" s="8" t="s">
        <v>123</v>
      </c>
      <c r="B37" s="414">
        <v>5764565</v>
      </c>
      <c r="C37" s="415"/>
      <c r="D37" s="414"/>
      <c r="E37" s="415"/>
      <c r="F37" s="413">
        <v>5764565</v>
      </c>
    </row>
    <row r="38" spans="1:6" ht="18" customHeight="1">
      <c r="A38" s="8" t="s">
        <v>124</v>
      </c>
      <c r="B38" s="414">
        <v>3039490</v>
      </c>
      <c r="C38" s="415">
        <v>2376351.790000001</v>
      </c>
      <c r="D38" s="414"/>
      <c r="E38" s="415"/>
      <c r="F38" s="413">
        <v>5415841.790000001</v>
      </c>
    </row>
    <row r="39" spans="1:6" ht="18" customHeight="1">
      <c r="A39" s="8" t="s">
        <v>125</v>
      </c>
      <c r="B39" s="414">
        <v>411513.62</v>
      </c>
      <c r="C39" s="415">
        <v>4682670.1099999985</v>
      </c>
      <c r="D39" s="414"/>
      <c r="E39" s="415"/>
      <c r="F39" s="413">
        <v>5094183.7299999986</v>
      </c>
    </row>
    <row r="40" spans="1:6" ht="18" customHeight="1">
      <c r="A40" s="8" t="s">
        <v>126</v>
      </c>
      <c r="B40" s="414">
        <v>49629.630000000005</v>
      </c>
      <c r="C40" s="415">
        <v>4892802.9000000004</v>
      </c>
      <c r="D40" s="414"/>
      <c r="E40" s="415"/>
      <c r="F40" s="413">
        <v>4942432.53</v>
      </c>
    </row>
    <row r="41" spans="1:6" ht="18" customHeight="1">
      <c r="A41" s="8" t="s">
        <v>127</v>
      </c>
      <c r="B41" s="414">
        <v>4460118.38</v>
      </c>
      <c r="C41" s="415"/>
      <c r="D41" s="414"/>
      <c r="E41" s="415"/>
      <c r="F41" s="413">
        <v>4460118.38</v>
      </c>
    </row>
    <row r="42" spans="1:6" ht="18" customHeight="1">
      <c r="A42" s="8" t="s">
        <v>128</v>
      </c>
      <c r="B42" s="414"/>
      <c r="C42" s="415">
        <v>4181065.5100000007</v>
      </c>
      <c r="D42" s="414"/>
      <c r="E42" s="415"/>
      <c r="F42" s="413">
        <v>4181065.5100000007</v>
      </c>
    </row>
    <row r="43" spans="1:6" ht="18" customHeight="1">
      <c r="A43" s="8" t="s">
        <v>129</v>
      </c>
      <c r="B43" s="414">
        <v>107134.82</v>
      </c>
      <c r="C43" s="415">
        <v>3991864.7099999995</v>
      </c>
      <c r="D43" s="414"/>
      <c r="E43" s="415"/>
      <c r="F43" s="413">
        <v>4098999.5299999993</v>
      </c>
    </row>
    <row r="44" spans="1:6" ht="18" customHeight="1">
      <c r="A44" s="8" t="s">
        <v>130</v>
      </c>
      <c r="B44" s="414">
        <v>3566035.2399999998</v>
      </c>
      <c r="C44" s="415">
        <v>302799.5</v>
      </c>
      <c r="D44" s="414"/>
      <c r="E44" s="415"/>
      <c r="F44" s="413">
        <v>3868834.7399999998</v>
      </c>
    </row>
    <row r="45" spans="1:6" ht="18" customHeight="1">
      <c r="A45" s="8" t="s">
        <v>131</v>
      </c>
      <c r="B45" s="414">
        <v>3741216.81</v>
      </c>
      <c r="C45" s="415"/>
      <c r="D45" s="414"/>
      <c r="E45" s="415"/>
      <c r="F45" s="413">
        <v>3741216.81</v>
      </c>
    </row>
    <row r="46" spans="1:6" ht="18" customHeight="1">
      <c r="A46" s="8" t="s">
        <v>132</v>
      </c>
      <c r="B46" s="414"/>
      <c r="C46" s="415"/>
      <c r="D46" s="414"/>
      <c r="E46" s="415">
        <v>3168066.26</v>
      </c>
      <c r="F46" s="413">
        <v>3168066.26</v>
      </c>
    </row>
    <row r="47" spans="1:6" ht="30" customHeight="1">
      <c r="A47" s="8" t="s">
        <v>133</v>
      </c>
      <c r="B47" s="414"/>
      <c r="C47" s="415"/>
      <c r="D47" s="414"/>
      <c r="E47" s="415">
        <v>3007936.0000000005</v>
      </c>
      <c r="F47" s="413">
        <v>3007936.0000000005</v>
      </c>
    </row>
    <row r="48" spans="1:6" ht="18" customHeight="1">
      <c r="A48" s="8" t="s">
        <v>134</v>
      </c>
      <c r="B48" s="414">
        <v>285000</v>
      </c>
      <c r="C48" s="415">
        <v>2675586.6400000006</v>
      </c>
      <c r="D48" s="414"/>
      <c r="E48" s="415"/>
      <c r="F48" s="413">
        <v>2960586.6400000006</v>
      </c>
    </row>
    <row r="49" spans="1:6" ht="30" customHeight="1">
      <c r="A49" s="8" t="s">
        <v>135</v>
      </c>
      <c r="B49" s="414"/>
      <c r="C49" s="415"/>
      <c r="D49" s="414"/>
      <c r="E49" s="415">
        <v>2764363</v>
      </c>
      <c r="F49" s="413">
        <v>2764363</v>
      </c>
    </row>
    <row r="50" spans="1:6" ht="28.5" customHeight="1">
      <c r="A50" s="8" t="s">
        <v>136</v>
      </c>
      <c r="B50" s="414"/>
      <c r="C50" s="415"/>
      <c r="D50" s="414"/>
      <c r="E50" s="415">
        <v>2450000</v>
      </c>
      <c r="F50" s="413">
        <v>2450000</v>
      </c>
    </row>
    <row r="51" spans="1:6" ht="18" customHeight="1">
      <c r="A51" s="8" t="s">
        <v>137</v>
      </c>
      <c r="B51" s="414"/>
      <c r="C51" s="415"/>
      <c r="D51" s="414"/>
      <c r="E51" s="415">
        <v>2431299.91</v>
      </c>
      <c r="F51" s="413">
        <v>2431299.91</v>
      </c>
    </row>
    <row r="52" spans="1:6" ht="18" customHeight="1">
      <c r="A52" s="8" t="s">
        <v>138</v>
      </c>
      <c r="B52" s="414"/>
      <c r="C52" s="415"/>
      <c r="D52" s="414">
        <v>2305295.79</v>
      </c>
      <c r="E52" s="415"/>
      <c r="F52" s="413">
        <v>2305295.79</v>
      </c>
    </row>
    <row r="53" spans="1:6" ht="18" customHeight="1">
      <c r="A53" s="8" t="s">
        <v>139</v>
      </c>
      <c r="B53" s="414">
        <v>2000000</v>
      </c>
      <c r="C53" s="415"/>
      <c r="D53" s="414"/>
      <c r="E53" s="415"/>
      <c r="F53" s="413">
        <v>2000000</v>
      </c>
    </row>
    <row r="54" spans="1:6" ht="18" customHeight="1">
      <c r="A54" s="8" t="s">
        <v>140</v>
      </c>
      <c r="B54" s="414">
        <v>805301.24000000011</v>
      </c>
      <c r="C54" s="415">
        <v>1054442.22</v>
      </c>
      <c r="D54" s="414"/>
      <c r="E54" s="415"/>
      <c r="F54" s="413">
        <v>1859743.46</v>
      </c>
    </row>
    <row r="55" spans="1:6" ht="18" customHeight="1">
      <c r="A55" s="8" t="s">
        <v>141</v>
      </c>
      <c r="B55" s="414"/>
      <c r="C55" s="415"/>
      <c r="D55" s="414"/>
      <c r="E55" s="415">
        <v>1773430</v>
      </c>
      <c r="F55" s="413">
        <v>1773430</v>
      </c>
    </row>
    <row r="56" spans="1:6" ht="18" customHeight="1">
      <c r="A56" s="8" t="s">
        <v>142</v>
      </c>
      <c r="B56" s="414"/>
      <c r="C56" s="415"/>
      <c r="D56" s="414"/>
      <c r="E56" s="415">
        <v>1700000</v>
      </c>
      <c r="F56" s="413">
        <v>1700000</v>
      </c>
    </row>
    <row r="57" spans="1:6" ht="18" customHeight="1">
      <c r="A57" s="8" t="s">
        <v>143</v>
      </c>
      <c r="B57" s="414">
        <v>110329</v>
      </c>
      <c r="C57" s="415">
        <v>1269574.4999999998</v>
      </c>
      <c r="D57" s="414"/>
      <c r="E57" s="415"/>
      <c r="F57" s="413">
        <v>1379903.4999999998</v>
      </c>
    </row>
    <row r="58" spans="1:6" ht="18" customHeight="1">
      <c r="A58" s="8" t="s">
        <v>144</v>
      </c>
      <c r="B58" s="414">
        <v>1124758.1400000001</v>
      </c>
      <c r="C58" s="415">
        <v>21668.47</v>
      </c>
      <c r="D58" s="414"/>
      <c r="E58" s="415"/>
      <c r="F58" s="413">
        <v>1146426.6100000001</v>
      </c>
    </row>
    <row r="59" spans="1:6" ht="18" customHeight="1">
      <c r="A59" s="8" t="s">
        <v>145</v>
      </c>
      <c r="B59" s="414">
        <v>60000</v>
      </c>
      <c r="C59" s="415">
        <v>1073690.9399999992</v>
      </c>
      <c r="D59" s="414"/>
      <c r="E59" s="415"/>
      <c r="F59" s="413">
        <v>1133690.9399999992</v>
      </c>
    </row>
    <row r="60" spans="1:6" ht="18" customHeight="1">
      <c r="A60" s="8" t="s">
        <v>146</v>
      </c>
      <c r="B60" s="414">
        <v>1102693.3900000001</v>
      </c>
      <c r="C60" s="415"/>
      <c r="D60" s="414"/>
      <c r="E60" s="415"/>
      <c r="F60" s="413">
        <v>1102693.3900000001</v>
      </c>
    </row>
    <row r="61" spans="1:6" ht="18" customHeight="1">
      <c r="A61" s="8" t="s">
        <v>147</v>
      </c>
      <c r="B61" s="414"/>
      <c r="C61" s="415"/>
      <c r="D61" s="414">
        <v>1097000</v>
      </c>
      <c r="E61" s="415"/>
      <c r="F61" s="413">
        <v>1097000</v>
      </c>
    </row>
    <row r="62" spans="1:6" ht="18" customHeight="1">
      <c r="A62" s="8" t="s">
        <v>148</v>
      </c>
      <c r="B62" s="414">
        <v>60000</v>
      </c>
      <c r="C62" s="415">
        <v>915643.40000000049</v>
      </c>
      <c r="D62" s="414"/>
      <c r="E62" s="415"/>
      <c r="F62" s="413">
        <v>975643.40000000049</v>
      </c>
    </row>
    <row r="63" spans="1:6" ht="30" customHeight="1">
      <c r="A63" s="8" t="s">
        <v>149</v>
      </c>
      <c r="B63" s="414"/>
      <c r="C63" s="415"/>
      <c r="D63" s="414"/>
      <c r="E63" s="415">
        <v>946950</v>
      </c>
      <c r="F63" s="413">
        <v>946950</v>
      </c>
    </row>
    <row r="64" spans="1:6" ht="29.45" customHeight="1">
      <c r="A64" s="8" t="s">
        <v>150</v>
      </c>
      <c r="B64" s="414"/>
      <c r="C64" s="415"/>
      <c r="D64" s="414"/>
      <c r="E64" s="415">
        <v>901059.75</v>
      </c>
      <c r="F64" s="413">
        <v>901059.75</v>
      </c>
    </row>
    <row r="65" spans="1:6" ht="18" customHeight="1">
      <c r="A65" s="8" t="s">
        <v>151</v>
      </c>
      <c r="B65" s="414"/>
      <c r="C65" s="415"/>
      <c r="D65" s="414"/>
      <c r="E65" s="415">
        <v>800082.34</v>
      </c>
      <c r="F65" s="413">
        <v>800082.34</v>
      </c>
    </row>
    <row r="66" spans="1:6" ht="18" customHeight="1">
      <c r="A66" s="8" t="s">
        <v>152</v>
      </c>
      <c r="B66" s="414"/>
      <c r="C66" s="415"/>
      <c r="D66" s="414">
        <v>720420</v>
      </c>
      <c r="E66" s="415"/>
      <c r="F66" s="413">
        <v>720420</v>
      </c>
    </row>
    <row r="67" spans="1:6" ht="18" customHeight="1">
      <c r="A67" s="8" t="s">
        <v>153</v>
      </c>
      <c r="B67" s="414"/>
      <c r="C67" s="415"/>
      <c r="D67" s="414"/>
      <c r="E67" s="415">
        <v>695100</v>
      </c>
      <c r="F67" s="413">
        <v>695100</v>
      </c>
    </row>
    <row r="68" spans="1:6" ht="18" customHeight="1">
      <c r="A68" s="8" t="s">
        <v>154</v>
      </c>
      <c r="B68" s="414">
        <v>692840.6399999999</v>
      </c>
      <c r="C68" s="415"/>
      <c r="D68" s="414"/>
      <c r="E68" s="415"/>
      <c r="F68" s="413">
        <v>692840.6399999999</v>
      </c>
    </row>
    <row r="69" spans="1:6" ht="18" customHeight="1">
      <c r="A69" s="466" t="s">
        <v>155</v>
      </c>
      <c r="B69" s="414"/>
      <c r="C69" s="415"/>
      <c r="D69" s="414"/>
      <c r="E69" s="415">
        <v>653357.08000000007</v>
      </c>
      <c r="F69" s="413">
        <v>653357.08000000007</v>
      </c>
    </row>
    <row r="70" spans="1:6" ht="27.95" customHeight="1">
      <c r="A70" s="8" t="s">
        <v>156</v>
      </c>
      <c r="B70" s="414"/>
      <c r="C70" s="415"/>
      <c r="D70" s="414">
        <v>500000</v>
      </c>
      <c r="E70" s="415"/>
      <c r="F70" s="413">
        <v>500000</v>
      </c>
    </row>
    <row r="71" spans="1:6" ht="18" customHeight="1">
      <c r="A71" s="8" t="s">
        <v>157</v>
      </c>
      <c r="B71" s="414"/>
      <c r="C71" s="415">
        <v>443794.36</v>
      </c>
      <c r="D71" s="414"/>
      <c r="E71" s="415"/>
      <c r="F71" s="413">
        <v>443794.36</v>
      </c>
    </row>
    <row r="72" spans="1:6" ht="27" customHeight="1">
      <c r="A72" s="8" t="s">
        <v>158</v>
      </c>
      <c r="B72" s="414"/>
      <c r="C72" s="415"/>
      <c r="D72" s="414"/>
      <c r="E72" s="415">
        <v>424517</v>
      </c>
      <c r="F72" s="413">
        <v>424517</v>
      </c>
    </row>
    <row r="73" spans="1:6" ht="44.25" customHeight="1">
      <c r="A73" s="8" t="s">
        <v>159</v>
      </c>
      <c r="B73" s="414"/>
      <c r="C73" s="415"/>
      <c r="D73" s="414"/>
      <c r="E73" s="415">
        <v>414000</v>
      </c>
      <c r="F73" s="413">
        <v>414000</v>
      </c>
    </row>
    <row r="74" spans="1:6" ht="38.450000000000003" customHeight="1">
      <c r="A74" s="8" t="s">
        <v>160</v>
      </c>
      <c r="B74" s="414"/>
      <c r="C74" s="415"/>
      <c r="D74" s="414"/>
      <c r="E74" s="415">
        <v>407285.24</v>
      </c>
      <c r="F74" s="413">
        <v>407285.24</v>
      </c>
    </row>
    <row r="75" spans="1:6" ht="18" customHeight="1">
      <c r="A75" s="8" t="s">
        <v>161</v>
      </c>
      <c r="B75" s="414"/>
      <c r="C75" s="415">
        <v>390003.14</v>
      </c>
      <c r="D75" s="414"/>
      <c r="E75" s="415"/>
      <c r="F75" s="413">
        <v>390003.14</v>
      </c>
    </row>
    <row r="76" spans="1:6" ht="18" customHeight="1">
      <c r="A76" s="8" t="s">
        <v>162</v>
      </c>
      <c r="B76" s="414">
        <v>107100</v>
      </c>
      <c r="C76" s="415">
        <v>241815.47</v>
      </c>
      <c r="D76" s="414"/>
      <c r="E76" s="415"/>
      <c r="F76" s="413">
        <v>348915.47</v>
      </c>
    </row>
    <row r="77" spans="1:6" ht="18" customHeight="1">
      <c r="A77" s="8" t="s">
        <v>163</v>
      </c>
      <c r="B77" s="414">
        <v>324311.18</v>
      </c>
      <c r="C77" s="415"/>
      <c r="D77" s="414"/>
      <c r="E77" s="415"/>
      <c r="F77" s="413">
        <v>324311.18</v>
      </c>
    </row>
    <row r="78" spans="1:6" ht="18" customHeight="1">
      <c r="A78" s="8" t="s">
        <v>164</v>
      </c>
      <c r="B78" s="414"/>
      <c r="C78" s="415">
        <v>322444.36000000004</v>
      </c>
      <c r="D78" s="414"/>
      <c r="E78" s="415"/>
      <c r="F78" s="413">
        <v>322444.36000000004</v>
      </c>
    </row>
    <row r="79" spans="1:6" ht="18" customHeight="1">
      <c r="A79" s="8" t="s">
        <v>165</v>
      </c>
      <c r="B79" s="414"/>
      <c r="C79" s="415">
        <v>317134.46000000002</v>
      </c>
      <c r="D79" s="414"/>
      <c r="E79" s="415"/>
      <c r="F79" s="413">
        <v>317134.46000000002</v>
      </c>
    </row>
    <row r="80" spans="1:6" ht="18" customHeight="1">
      <c r="A80" s="8" t="s">
        <v>166</v>
      </c>
      <c r="B80" s="414">
        <v>302393.27</v>
      </c>
      <c r="C80" s="415"/>
      <c r="D80" s="414"/>
      <c r="E80" s="415"/>
      <c r="F80" s="413">
        <v>302393.27</v>
      </c>
    </row>
    <row r="81" spans="1:6" ht="18" customHeight="1">
      <c r="A81" s="8" t="s">
        <v>167</v>
      </c>
      <c r="B81" s="414">
        <v>300000</v>
      </c>
      <c r="C81" s="415"/>
      <c r="D81" s="414"/>
      <c r="E81" s="415"/>
      <c r="F81" s="413">
        <v>300000</v>
      </c>
    </row>
    <row r="82" spans="1:6" ht="18" customHeight="1">
      <c r="A82" s="8" t="s">
        <v>168</v>
      </c>
      <c r="B82" s="414">
        <v>224282.55000000002</v>
      </c>
      <c r="C82" s="415">
        <v>62652.37</v>
      </c>
      <c r="D82" s="414"/>
      <c r="E82" s="415"/>
      <c r="F82" s="413">
        <v>286934.92000000004</v>
      </c>
    </row>
    <row r="83" spans="1:6" ht="29.45" customHeight="1">
      <c r="A83" s="8" t="s">
        <v>169</v>
      </c>
      <c r="B83" s="414"/>
      <c r="C83" s="415"/>
      <c r="D83" s="414"/>
      <c r="E83" s="415">
        <v>257845.02000000002</v>
      </c>
      <c r="F83" s="413">
        <v>257845.02000000002</v>
      </c>
    </row>
    <row r="84" spans="1:6" ht="18" customHeight="1">
      <c r="A84" s="8" t="s">
        <v>170</v>
      </c>
      <c r="B84" s="414">
        <v>220254.75</v>
      </c>
      <c r="C84" s="415"/>
      <c r="D84" s="414"/>
      <c r="E84" s="415"/>
      <c r="F84" s="413">
        <v>220254.75</v>
      </c>
    </row>
    <row r="85" spans="1:6" ht="18" customHeight="1">
      <c r="A85" s="8" t="s">
        <v>171</v>
      </c>
      <c r="B85" s="414"/>
      <c r="C85" s="415">
        <v>217456.14999999997</v>
      </c>
      <c r="D85" s="414"/>
      <c r="E85" s="415"/>
      <c r="F85" s="413">
        <v>217456.14999999997</v>
      </c>
    </row>
    <row r="86" spans="1:6" ht="18" customHeight="1">
      <c r="A86" s="8" t="s">
        <v>172</v>
      </c>
      <c r="B86" s="414">
        <v>68027.210000000006</v>
      </c>
      <c r="C86" s="415">
        <v>108459.87</v>
      </c>
      <c r="D86" s="414"/>
      <c r="E86" s="415"/>
      <c r="F86" s="413">
        <v>176487.08000000002</v>
      </c>
    </row>
    <row r="87" spans="1:6" ht="18" customHeight="1">
      <c r="A87" s="8" t="s">
        <v>173</v>
      </c>
      <c r="B87" s="414"/>
      <c r="C87" s="415">
        <v>172542.35000000003</v>
      </c>
      <c r="D87" s="414"/>
      <c r="E87" s="415"/>
      <c r="F87" s="413">
        <v>172542.35000000003</v>
      </c>
    </row>
    <row r="88" spans="1:6" ht="18" customHeight="1">
      <c r="A88" s="8" t="s">
        <v>174</v>
      </c>
      <c r="B88" s="414">
        <v>172531.91999999998</v>
      </c>
      <c r="C88" s="415"/>
      <c r="D88" s="414"/>
      <c r="E88" s="415"/>
      <c r="F88" s="413">
        <v>172531.91999999998</v>
      </c>
    </row>
    <row r="89" spans="1:6" ht="18" customHeight="1">
      <c r="A89" s="8" t="s">
        <v>175</v>
      </c>
      <c r="B89" s="414">
        <v>170000</v>
      </c>
      <c r="C89" s="415"/>
      <c r="D89" s="414"/>
      <c r="E89" s="415"/>
      <c r="F89" s="413">
        <v>170000</v>
      </c>
    </row>
    <row r="90" spans="1:6" ht="18" customHeight="1">
      <c r="A90" s="8" t="s">
        <v>176</v>
      </c>
      <c r="B90" s="414">
        <v>148442.53999999998</v>
      </c>
      <c r="C90" s="415"/>
      <c r="D90" s="414"/>
      <c r="E90" s="415"/>
      <c r="F90" s="413">
        <v>148442.53999999998</v>
      </c>
    </row>
    <row r="91" spans="1:6" ht="18" customHeight="1">
      <c r="A91" s="8" t="s">
        <v>177</v>
      </c>
      <c r="B91" s="414">
        <v>34355.72</v>
      </c>
      <c r="C91" s="415">
        <v>112471.87</v>
      </c>
      <c r="D91" s="414"/>
      <c r="E91" s="415"/>
      <c r="F91" s="413">
        <v>146827.59</v>
      </c>
    </row>
    <row r="92" spans="1:6" ht="18" customHeight="1">
      <c r="A92" s="8" t="s">
        <v>178</v>
      </c>
      <c r="B92" s="414"/>
      <c r="C92" s="415"/>
      <c r="D92" s="414">
        <v>130000</v>
      </c>
      <c r="E92" s="415"/>
      <c r="F92" s="413">
        <v>130000</v>
      </c>
    </row>
    <row r="93" spans="1:6" ht="18" customHeight="1">
      <c r="A93" s="8" t="s">
        <v>179</v>
      </c>
      <c r="B93" s="414"/>
      <c r="C93" s="415">
        <v>126865.70999999999</v>
      </c>
      <c r="D93" s="414"/>
      <c r="E93" s="415"/>
      <c r="F93" s="413">
        <v>126865.70999999999</v>
      </c>
    </row>
    <row r="94" spans="1:6" ht="18" customHeight="1">
      <c r="A94" s="466" t="s">
        <v>180</v>
      </c>
      <c r="B94" s="414"/>
      <c r="C94" s="415"/>
      <c r="D94" s="414"/>
      <c r="E94" s="415">
        <v>123008</v>
      </c>
      <c r="F94" s="413">
        <v>123008</v>
      </c>
    </row>
    <row r="95" spans="1:6" ht="18" customHeight="1">
      <c r="A95" s="8" t="s">
        <v>181</v>
      </c>
      <c r="B95" s="414">
        <v>119008.39</v>
      </c>
      <c r="C95" s="415"/>
      <c r="D95" s="414"/>
      <c r="E95" s="415"/>
      <c r="F95" s="413">
        <v>119008.39</v>
      </c>
    </row>
    <row r="96" spans="1:6" ht="18" customHeight="1">
      <c r="A96" s="8" t="s">
        <v>182</v>
      </c>
      <c r="B96" s="414">
        <v>118000</v>
      </c>
      <c r="C96" s="415"/>
      <c r="D96" s="414"/>
      <c r="E96" s="415"/>
      <c r="F96" s="413">
        <v>118000</v>
      </c>
    </row>
    <row r="97" spans="1:6" ht="18" customHeight="1">
      <c r="A97" s="8" t="s">
        <v>183</v>
      </c>
      <c r="B97" s="414"/>
      <c r="C97" s="415"/>
      <c r="D97" s="414"/>
      <c r="E97" s="415">
        <v>109770</v>
      </c>
      <c r="F97" s="413">
        <v>109770</v>
      </c>
    </row>
    <row r="98" spans="1:6" ht="18" customHeight="1">
      <c r="A98" s="8" t="s">
        <v>184</v>
      </c>
      <c r="B98" s="414">
        <v>108671.48</v>
      </c>
      <c r="C98" s="415"/>
      <c r="D98" s="414"/>
      <c r="E98" s="415"/>
      <c r="F98" s="413">
        <v>108671.48</v>
      </c>
    </row>
    <row r="99" spans="1:6" ht="18" customHeight="1">
      <c r="A99" s="8" t="s">
        <v>185</v>
      </c>
      <c r="B99" s="414">
        <v>104561</v>
      </c>
      <c r="C99" s="415"/>
      <c r="D99" s="414"/>
      <c r="E99" s="415"/>
      <c r="F99" s="413">
        <v>104561</v>
      </c>
    </row>
    <row r="100" spans="1:6" ht="18" customHeight="1">
      <c r="A100" s="8" t="s">
        <v>186</v>
      </c>
      <c r="B100" s="414">
        <v>100000</v>
      </c>
      <c r="C100" s="415"/>
      <c r="D100" s="414"/>
      <c r="E100" s="415"/>
      <c r="F100" s="413">
        <v>100000</v>
      </c>
    </row>
    <row r="101" spans="1:6" ht="18" customHeight="1">
      <c r="A101" s="8" t="s">
        <v>187</v>
      </c>
      <c r="B101" s="414"/>
      <c r="C101" s="415"/>
      <c r="D101" s="414"/>
      <c r="E101" s="415">
        <v>100000</v>
      </c>
      <c r="F101" s="413">
        <v>100000</v>
      </c>
    </row>
    <row r="102" spans="1:6" ht="18" customHeight="1">
      <c r="A102" s="8" t="s">
        <v>188</v>
      </c>
      <c r="B102" s="414"/>
      <c r="C102" s="415">
        <v>83653.929999999993</v>
      </c>
      <c r="D102" s="414"/>
      <c r="E102" s="415"/>
      <c r="F102" s="413">
        <v>83653.929999999993</v>
      </c>
    </row>
    <row r="103" spans="1:6" ht="18" customHeight="1">
      <c r="A103" s="8" t="s">
        <v>189</v>
      </c>
      <c r="B103" s="414"/>
      <c r="C103" s="415"/>
      <c r="D103" s="414">
        <v>75000</v>
      </c>
      <c r="E103" s="415"/>
      <c r="F103" s="413">
        <v>75000</v>
      </c>
    </row>
    <row r="104" spans="1:6" ht="18" customHeight="1">
      <c r="A104" s="8" t="s">
        <v>190</v>
      </c>
      <c r="B104" s="414"/>
      <c r="C104" s="415"/>
      <c r="D104" s="414">
        <v>72000</v>
      </c>
      <c r="E104" s="415"/>
      <c r="F104" s="413">
        <v>72000</v>
      </c>
    </row>
    <row r="105" spans="1:6" ht="18" customHeight="1">
      <c r="A105" s="8" t="s">
        <v>191</v>
      </c>
      <c r="B105" s="414">
        <v>63531.48</v>
      </c>
      <c r="C105" s="415"/>
      <c r="D105" s="414"/>
      <c r="E105" s="415"/>
      <c r="F105" s="413">
        <v>63531.48</v>
      </c>
    </row>
    <row r="106" spans="1:6" ht="18" customHeight="1">
      <c r="A106" s="8" t="s">
        <v>192</v>
      </c>
      <c r="B106" s="414"/>
      <c r="C106" s="415"/>
      <c r="D106" s="414"/>
      <c r="E106" s="415">
        <v>60000</v>
      </c>
      <c r="F106" s="413">
        <v>60000</v>
      </c>
    </row>
    <row r="107" spans="1:6" ht="18" customHeight="1">
      <c r="A107" s="8" t="s">
        <v>193</v>
      </c>
      <c r="B107" s="414">
        <v>58695.91</v>
      </c>
      <c r="C107" s="415"/>
      <c r="D107" s="414"/>
      <c r="E107" s="415"/>
      <c r="F107" s="413">
        <v>58695.91</v>
      </c>
    </row>
    <row r="108" spans="1:6" ht="18" customHeight="1">
      <c r="A108" s="8" t="s">
        <v>194</v>
      </c>
      <c r="B108" s="414">
        <v>50333.51</v>
      </c>
      <c r="C108" s="415"/>
      <c r="D108" s="414"/>
      <c r="E108" s="415"/>
      <c r="F108" s="413">
        <v>50333.51</v>
      </c>
    </row>
    <row r="109" spans="1:6" ht="25.5" customHeight="1">
      <c r="A109" s="8" t="s">
        <v>195</v>
      </c>
      <c r="B109" s="414"/>
      <c r="C109" s="415"/>
      <c r="D109" s="414"/>
      <c r="E109" s="415">
        <v>47925</v>
      </c>
      <c r="F109" s="413">
        <v>47925</v>
      </c>
    </row>
    <row r="110" spans="1:6" ht="18" customHeight="1">
      <c r="A110" s="8" t="s">
        <v>196</v>
      </c>
      <c r="B110" s="414">
        <v>43586.34</v>
      </c>
      <c r="C110" s="415"/>
      <c r="D110" s="414"/>
      <c r="E110" s="415"/>
      <c r="F110" s="413">
        <v>43586.34</v>
      </c>
    </row>
    <row r="111" spans="1:6" ht="18" customHeight="1">
      <c r="A111" s="8" t="s">
        <v>197</v>
      </c>
      <c r="B111" s="414"/>
      <c r="C111" s="415"/>
      <c r="D111" s="414"/>
      <c r="E111" s="415">
        <v>42600</v>
      </c>
      <c r="F111" s="413">
        <v>42600</v>
      </c>
    </row>
    <row r="112" spans="1:6" ht="18" customHeight="1">
      <c r="A112" s="8" t="s">
        <v>198</v>
      </c>
      <c r="B112" s="414">
        <v>34784</v>
      </c>
      <c r="C112" s="415"/>
      <c r="D112" s="414"/>
      <c r="E112" s="415"/>
      <c r="F112" s="413">
        <v>34784</v>
      </c>
    </row>
    <row r="113" spans="1:6" ht="18" customHeight="1">
      <c r="A113" s="8" t="s">
        <v>199</v>
      </c>
      <c r="B113" s="414">
        <v>30000</v>
      </c>
      <c r="C113" s="415"/>
      <c r="D113" s="414"/>
      <c r="E113" s="415"/>
      <c r="F113" s="413">
        <v>30000</v>
      </c>
    </row>
    <row r="114" spans="1:6" ht="18" customHeight="1">
      <c r="A114" s="8" t="s">
        <v>200</v>
      </c>
      <c r="B114" s="414"/>
      <c r="C114" s="415">
        <v>21868.979999999996</v>
      </c>
      <c r="D114" s="414"/>
      <c r="E114" s="415"/>
      <c r="F114" s="413">
        <v>21868.979999999996</v>
      </c>
    </row>
    <row r="115" spans="1:6" ht="18" customHeight="1">
      <c r="A115" s="8" t="s">
        <v>201</v>
      </c>
      <c r="B115" s="414">
        <v>16447.37</v>
      </c>
      <c r="C115" s="415"/>
      <c r="D115" s="414"/>
      <c r="E115" s="415"/>
      <c r="F115" s="413">
        <v>16447.37</v>
      </c>
    </row>
    <row r="116" spans="1:6" ht="18" customHeight="1">
      <c r="A116" s="8" t="s">
        <v>202</v>
      </c>
      <c r="B116" s="414">
        <v>15266.84</v>
      </c>
      <c r="C116" s="415"/>
      <c r="D116" s="414"/>
      <c r="E116" s="415"/>
      <c r="F116" s="413">
        <v>15266.84</v>
      </c>
    </row>
    <row r="117" spans="1:6" ht="18" customHeight="1">
      <c r="A117" s="8" t="s">
        <v>203</v>
      </c>
      <c r="B117" s="414"/>
      <c r="C117" s="415"/>
      <c r="D117" s="414"/>
      <c r="E117" s="415">
        <v>11041.47</v>
      </c>
      <c r="F117" s="413">
        <v>11041.47</v>
      </c>
    </row>
    <row r="118" spans="1:6" ht="18" customHeight="1">
      <c r="A118" s="8" t="s">
        <v>204</v>
      </c>
      <c r="B118" s="414">
        <v>10940.92</v>
      </c>
      <c r="C118" s="415"/>
      <c r="D118" s="414"/>
      <c r="E118" s="415"/>
      <c r="F118" s="413">
        <v>10940.92</v>
      </c>
    </row>
    <row r="119" spans="1:6" ht="18" customHeight="1">
      <c r="A119" s="8" t="s">
        <v>205</v>
      </c>
      <c r="B119" s="414"/>
      <c r="C119" s="415">
        <v>250</v>
      </c>
      <c r="D119" s="414"/>
      <c r="E119" s="415"/>
      <c r="F119" s="413">
        <v>250</v>
      </c>
    </row>
    <row r="120" spans="1:6" ht="9.9499999999999993" customHeight="1">
      <c r="B120" s="416"/>
      <c r="C120" s="416"/>
      <c r="D120" s="416"/>
      <c r="E120" s="416"/>
      <c r="F120" s="416"/>
    </row>
    <row r="121" spans="1:6" ht="15.95">
      <c r="A121" s="9" t="s">
        <v>206</v>
      </c>
      <c r="B121" s="417">
        <v>3805755498.4799991</v>
      </c>
      <c r="C121" s="417">
        <v>629884270.55000031</v>
      </c>
      <c r="D121" s="417">
        <v>275463060.72000009</v>
      </c>
      <c r="E121" s="417">
        <v>164830059.13</v>
      </c>
      <c r="F121" s="417">
        <v>4875932888.8800001</v>
      </c>
    </row>
    <row r="122" spans="1:6">
      <c r="B122" s="257">
        <f>B121/F121</f>
        <v>0.78051843313089153</v>
      </c>
      <c r="C122" s="257">
        <f>C121/F121</f>
        <v>0.1291823092943932</v>
      </c>
      <c r="D122" s="257">
        <f>D121/F121</f>
        <v>5.6494432347134672E-2</v>
      </c>
      <c r="E122" s="257">
        <f>E121/F121</f>
        <v>3.3804825227580479E-2</v>
      </c>
    </row>
    <row r="123" spans="1:6" ht="20.100000000000001" customHeight="1">
      <c r="A123" s="520" t="s">
        <v>207</v>
      </c>
      <c r="B123" s="520"/>
      <c r="C123" s="520"/>
      <c r="D123" s="520"/>
      <c r="E123" s="520"/>
      <c r="F123" s="520"/>
    </row>
    <row r="124" spans="1:6" ht="20.100000000000001" customHeight="1">
      <c r="A124" s="520" t="s">
        <v>208</v>
      </c>
      <c r="B124" s="520"/>
      <c r="C124" s="520"/>
      <c r="D124" s="520"/>
      <c r="E124" s="520"/>
      <c r="F124" s="520"/>
    </row>
    <row r="125" spans="1:6" ht="20.100000000000001" customHeight="1">
      <c r="A125" s="520" t="s">
        <v>209</v>
      </c>
      <c r="B125" s="520"/>
      <c r="C125" s="520"/>
      <c r="D125" s="520"/>
      <c r="E125" s="520"/>
      <c r="F125" s="520"/>
    </row>
    <row r="126" spans="1:6" ht="20.100000000000001" customHeight="1">
      <c r="A126" s="520" t="s">
        <v>210</v>
      </c>
      <c r="B126" s="520"/>
      <c r="C126" s="520"/>
      <c r="D126" s="520"/>
      <c r="E126" s="520"/>
      <c r="F126" s="520"/>
    </row>
    <row r="127" spans="1:6" ht="20.100000000000001" customHeight="1">
      <c r="A127" s="520" t="s">
        <v>211</v>
      </c>
      <c r="B127" s="520"/>
      <c r="C127" s="520"/>
      <c r="D127" s="520"/>
      <c r="E127" s="520"/>
      <c r="F127" s="520"/>
    </row>
    <row r="128" spans="1:6" ht="29.45" customHeight="1">
      <c r="A128" s="518" t="s">
        <v>212</v>
      </c>
      <c r="B128" s="518"/>
      <c r="C128" s="518"/>
      <c r="D128" s="518"/>
      <c r="E128" s="518"/>
      <c r="F128" s="518"/>
    </row>
    <row r="129" s="1" customFormat="1" ht="20.100000000000001" customHeight="1"/>
    <row r="130" s="1" customFormat="1" ht="20.100000000000001" customHeight="1"/>
    <row r="131" s="1" customFormat="1" ht="20.100000000000001" customHeight="1"/>
    <row r="132" s="1" customFormat="1" ht="20.100000000000001" customHeight="1"/>
  </sheetData>
  <mergeCells count="7">
    <mergeCell ref="A128:F128"/>
    <mergeCell ref="A1:F1"/>
    <mergeCell ref="A123:F123"/>
    <mergeCell ref="A124:F124"/>
    <mergeCell ref="A125:F125"/>
    <mergeCell ref="A126:F126"/>
    <mergeCell ref="A127:F127"/>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CE5F5A-FEF0-4C1E-B33C-83CE5B7CCB10}">
  <dimension ref="B1:J40"/>
  <sheetViews>
    <sheetView workbookViewId="0">
      <selection activeCell="C3" sqref="C3"/>
    </sheetView>
  </sheetViews>
  <sheetFormatPr defaultColWidth="8.125" defaultRowHeight="14.1"/>
  <cols>
    <col min="1" max="1" width="5" style="168" customWidth="1"/>
    <col min="2" max="2" width="5.125" style="168" customWidth="1"/>
    <col min="3" max="3" width="54.5" style="168" customWidth="1"/>
    <col min="4" max="4" width="15" style="168" customWidth="1"/>
    <col min="5" max="5" width="12.5" style="168" customWidth="1"/>
    <col min="6" max="7" width="12.5" style="168" bestFit="1" customWidth="1"/>
    <col min="8" max="8" width="12" style="168" customWidth="1"/>
    <col min="9" max="9" width="13.5" style="168" customWidth="1"/>
    <col min="10" max="10" width="8.125" style="168"/>
    <col min="11" max="11" width="13.375" style="168" customWidth="1"/>
    <col min="12" max="16384" width="8.125" style="168"/>
  </cols>
  <sheetData>
    <row r="1" spans="2:10" ht="15">
      <c r="C1" s="185"/>
    </row>
    <row r="2" spans="2:10" ht="17.100000000000001">
      <c r="C2" s="521"/>
      <c r="D2" s="521"/>
      <c r="E2" s="521"/>
      <c r="F2" s="169"/>
      <c r="G2" s="170"/>
      <c r="H2" s="170"/>
      <c r="I2" s="170"/>
      <c r="J2" s="170"/>
    </row>
    <row r="3" spans="2:10" ht="17.100000000000001">
      <c r="C3" s="171" t="s">
        <v>213</v>
      </c>
      <c r="D3" s="172"/>
      <c r="E3" s="172"/>
      <c r="F3" s="169"/>
      <c r="G3" s="170"/>
      <c r="H3" s="170"/>
      <c r="I3" s="170"/>
      <c r="J3" s="170"/>
    </row>
    <row r="4" spans="2:10" ht="15">
      <c r="C4" s="173"/>
      <c r="D4" s="522"/>
      <c r="E4" s="522"/>
      <c r="F4" s="174"/>
      <c r="G4" s="170"/>
      <c r="H4" s="170"/>
      <c r="I4" s="170"/>
      <c r="J4" s="170"/>
    </row>
    <row r="5" spans="2:10" ht="15.95">
      <c r="C5" s="437" t="s">
        <v>214</v>
      </c>
      <c r="D5" s="438" t="s">
        <v>215</v>
      </c>
      <c r="E5" s="439" t="s">
        <v>216</v>
      </c>
      <c r="F5" s="169"/>
      <c r="G5" s="170"/>
      <c r="H5" s="170"/>
      <c r="I5" s="170"/>
      <c r="J5" s="170"/>
    </row>
    <row r="6" spans="2:10" ht="18.75" customHeight="1">
      <c r="C6" s="454" t="s">
        <v>217</v>
      </c>
      <c r="D6" s="455"/>
      <c r="E6" s="207"/>
      <c r="F6" s="169"/>
      <c r="G6" s="170"/>
      <c r="H6" s="170"/>
      <c r="I6" s="170"/>
      <c r="J6" s="170"/>
    </row>
    <row r="7" spans="2:10">
      <c r="B7" s="22"/>
      <c r="C7" s="207" t="s">
        <v>218</v>
      </c>
      <c r="D7" s="446">
        <v>7519606.9963799994</v>
      </c>
      <c r="E7" s="456">
        <v>7519606.9959999966</v>
      </c>
      <c r="F7" s="169"/>
      <c r="G7" s="175"/>
      <c r="H7" s="170"/>
      <c r="I7" s="170"/>
      <c r="J7" s="170"/>
    </row>
    <row r="8" spans="2:10">
      <c r="B8" s="22"/>
      <c r="C8" s="207" t="s">
        <v>219</v>
      </c>
      <c r="D8" s="446">
        <v>4919501.2479959987</v>
      </c>
      <c r="E8" s="457">
        <v>4919501.2479999997</v>
      </c>
      <c r="F8" s="169"/>
      <c r="G8" s="175"/>
      <c r="H8" s="170"/>
      <c r="I8" s="170"/>
      <c r="J8" s="170"/>
    </row>
    <row r="9" spans="2:10">
      <c r="B9" s="22"/>
      <c r="C9" s="207" t="s">
        <v>220</v>
      </c>
      <c r="D9" s="446">
        <v>10188264.272831999</v>
      </c>
      <c r="E9" s="457">
        <v>10188264.273000013</v>
      </c>
      <c r="F9" s="169"/>
      <c r="G9" s="175"/>
      <c r="H9" s="170"/>
      <c r="I9" s="170"/>
      <c r="J9" s="170"/>
    </row>
    <row r="10" spans="2:10">
      <c r="B10" s="22"/>
      <c r="C10" s="207" t="s">
        <v>221</v>
      </c>
      <c r="D10" s="446">
        <v>4377325.1041809004</v>
      </c>
      <c r="E10" s="457">
        <v>4377325.1039999984</v>
      </c>
      <c r="F10" s="169"/>
      <c r="G10" s="175"/>
      <c r="H10" s="170"/>
      <c r="I10" s="170"/>
      <c r="J10" s="170"/>
    </row>
    <row r="11" spans="2:10">
      <c r="B11" s="22"/>
      <c r="C11" s="207" t="s">
        <v>222</v>
      </c>
      <c r="D11" s="446">
        <v>1789029.0000500001</v>
      </c>
      <c r="E11" s="457">
        <v>1433937.7689999994</v>
      </c>
      <c r="F11" s="169"/>
      <c r="G11" s="175"/>
      <c r="H11" s="170"/>
      <c r="I11" s="170"/>
      <c r="J11" s="170"/>
    </row>
    <row r="12" spans="2:10">
      <c r="B12" s="22"/>
      <c r="C12" s="207" t="s">
        <v>223</v>
      </c>
      <c r="D12" s="446">
        <v>2811787.2650436</v>
      </c>
      <c r="E12" s="457">
        <v>2811787.2649999992</v>
      </c>
      <c r="F12" s="169"/>
      <c r="G12" s="175"/>
      <c r="H12" s="170"/>
      <c r="I12" s="170"/>
      <c r="J12" s="170"/>
    </row>
    <row r="13" spans="2:10">
      <c r="B13" s="22"/>
      <c r="C13" s="207" t="s">
        <v>224</v>
      </c>
      <c r="D13" s="446">
        <v>1961321.0000279997</v>
      </c>
      <c r="E13" s="457">
        <v>1893143.0159999975</v>
      </c>
      <c r="F13" s="169"/>
      <c r="G13" s="175"/>
      <c r="H13" s="170"/>
      <c r="I13" s="170"/>
      <c r="J13" s="170"/>
    </row>
    <row r="14" spans="2:10">
      <c r="B14" s="22"/>
      <c r="C14" s="207" t="s">
        <v>225</v>
      </c>
      <c r="D14" s="446">
        <v>2571420.0005505001</v>
      </c>
      <c r="E14" s="457">
        <v>2369821.8330000001</v>
      </c>
      <c r="F14" s="169"/>
      <c r="G14" s="175"/>
      <c r="H14" s="170"/>
      <c r="I14" s="170"/>
      <c r="J14" s="170"/>
    </row>
    <row r="15" spans="2:10">
      <c r="B15" s="22"/>
      <c r="C15" s="207" t="s">
        <v>226</v>
      </c>
      <c r="D15" s="446">
        <v>4150148.5009071003</v>
      </c>
      <c r="E15" s="457">
        <v>4150148.5009999983</v>
      </c>
      <c r="F15" s="169"/>
      <c r="G15" s="175"/>
      <c r="H15" s="170"/>
      <c r="I15" s="170"/>
      <c r="J15" s="170"/>
    </row>
    <row r="16" spans="2:10">
      <c r="B16" s="22"/>
      <c r="C16" s="207" t="s">
        <v>227</v>
      </c>
      <c r="D16" s="446">
        <v>3010889.4439959996</v>
      </c>
      <c r="E16" s="457">
        <v>3010889.4439999992</v>
      </c>
      <c r="F16" s="169"/>
      <c r="G16" s="175"/>
      <c r="H16" s="170"/>
      <c r="I16" s="170"/>
      <c r="J16" s="170"/>
    </row>
    <row r="17" spans="2:10" ht="15">
      <c r="C17" s="458" t="s">
        <v>228</v>
      </c>
      <c r="D17" s="459">
        <v>43299292.831964098</v>
      </c>
      <c r="E17" s="459">
        <f>SUM(E7:E16)</f>
        <v>42674425.449000008</v>
      </c>
      <c r="F17" s="169"/>
      <c r="G17" s="175"/>
      <c r="H17" s="170"/>
      <c r="I17" s="170"/>
      <c r="J17" s="170"/>
    </row>
    <row r="18" spans="2:10" ht="8.25" customHeight="1">
      <c r="C18" s="460"/>
      <c r="D18" s="448"/>
      <c r="E18" s="448"/>
      <c r="F18" s="169"/>
      <c r="G18" s="175"/>
      <c r="H18" s="170"/>
      <c r="I18" s="170"/>
      <c r="J18" s="170"/>
    </row>
    <row r="19" spans="2:10">
      <c r="B19" s="22"/>
      <c r="C19" s="207" t="s">
        <v>229</v>
      </c>
      <c r="D19" s="446">
        <v>32005483.147772241</v>
      </c>
      <c r="E19" s="457">
        <v>32005483.148999989</v>
      </c>
      <c r="F19" s="176"/>
      <c r="G19" s="175"/>
      <c r="H19" s="177"/>
      <c r="I19" s="177"/>
      <c r="J19" s="170"/>
    </row>
    <row r="20" spans="2:10">
      <c r="B20" s="22"/>
      <c r="C20" s="207" t="s">
        <v>230</v>
      </c>
      <c r="D20" s="446">
        <v>20804757.190412231</v>
      </c>
      <c r="E20" s="457">
        <v>20804757.190000001</v>
      </c>
      <c r="F20" s="176"/>
      <c r="G20" s="175"/>
      <c r="J20" s="170"/>
    </row>
    <row r="21" spans="2:10">
      <c r="B21" s="22"/>
      <c r="C21" s="207" t="s">
        <v>231</v>
      </c>
      <c r="D21" s="446">
        <v>3335460.00012</v>
      </c>
      <c r="E21" s="457">
        <v>2866717.7940000007</v>
      </c>
      <c r="F21" s="176"/>
      <c r="G21" s="175"/>
      <c r="H21" s="177"/>
      <c r="I21" s="177"/>
      <c r="J21" s="170"/>
    </row>
    <row r="22" spans="2:10">
      <c r="B22" s="22"/>
      <c r="C22" s="207" t="s">
        <v>232</v>
      </c>
      <c r="D22" s="446">
        <v>25650892.182882931</v>
      </c>
      <c r="E22" s="457">
        <v>25650892.182999976</v>
      </c>
      <c r="F22" s="176"/>
      <c r="G22" s="175"/>
      <c r="H22" s="177"/>
      <c r="I22" s="177"/>
      <c r="J22" s="170"/>
    </row>
    <row r="23" spans="2:10">
      <c r="B23" s="22"/>
      <c r="C23" s="207" t="s">
        <v>233</v>
      </c>
      <c r="D23" s="446">
        <v>6347611.9897748027</v>
      </c>
      <c r="E23" s="457">
        <v>6347611.9900000049</v>
      </c>
      <c r="F23" s="176"/>
      <c r="G23" s="175"/>
      <c r="H23" s="177"/>
      <c r="I23" s="177"/>
      <c r="J23" s="170"/>
    </row>
    <row r="24" spans="2:10">
      <c r="B24" s="22"/>
      <c r="C24" s="207" t="s">
        <v>234</v>
      </c>
      <c r="D24" s="446">
        <v>25614085.79291144</v>
      </c>
      <c r="E24" s="457">
        <v>20048952.972000007</v>
      </c>
      <c r="F24" s="176"/>
      <c r="G24" s="175"/>
      <c r="H24" s="177"/>
      <c r="I24" s="177"/>
      <c r="J24" s="170"/>
    </row>
    <row r="25" spans="2:10">
      <c r="B25" s="22"/>
      <c r="C25" s="207" t="s">
        <v>235</v>
      </c>
      <c r="D25" s="446">
        <v>40867033.569888711</v>
      </c>
      <c r="E25" s="457">
        <v>40867033.577999979</v>
      </c>
      <c r="F25" s="176"/>
      <c r="G25" s="175"/>
      <c r="H25" s="177"/>
      <c r="I25" s="177"/>
      <c r="J25" s="170"/>
    </row>
    <row r="26" spans="2:10">
      <c r="B26" s="22"/>
      <c r="C26" s="207" t="s">
        <v>236</v>
      </c>
      <c r="D26" s="446">
        <v>36425439.852369003</v>
      </c>
      <c r="E26" s="457">
        <v>36425439.852999978</v>
      </c>
      <c r="F26" s="176"/>
      <c r="G26" s="175"/>
      <c r="H26" s="177"/>
      <c r="I26" s="177"/>
      <c r="J26" s="170"/>
    </row>
    <row r="27" spans="2:10" ht="15">
      <c r="B27" s="22"/>
      <c r="C27" s="207" t="s">
        <v>237</v>
      </c>
      <c r="D27" s="446">
        <v>6938924.1808449998</v>
      </c>
      <c r="E27" s="457">
        <v>6938924.1809999989</v>
      </c>
      <c r="F27" s="176"/>
      <c r="G27" s="175"/>
      <c r="H27" s="177"/>
      <c r="I27" s="177"/>
      <c r="J27" s="178"/>
    </row>
    <row r="28" spans="2:10" ht="15">
      <c r="B28" s="22"/>
      <c r="C28" s="207" t="s">
        <v>238</v>
      </c>
      <c r="D28" s="446">
        <v>5567755.3483640011</v>
      </c>
      <c r="E28" s="457">
        <v>5567755.3479999974</v>
      </c>
      <c r="F28" s="176"/>
      <c r="G28" s="175"/>
      <c r="H28" s="177"/>
      <c r="I28" s="177"/>
      <c r="J28" s="178"/>
    </row>
    <row r="29" spans="2:10">
      <c r="B29" s="22"/>
      <c r="C29" s="207" t="s">
        <v>239</v>
      </c>
      <c r="D29" s="461">
        <v>2266066.1920140004</v>
      </c>
      <c r="E29" s="462">
        <v>2266066.1919999993</v>
      </c>
      <c r="F29" s="176"/>
      <c r="G29" s="175"/>
      <c r="H29" s="177"/>
      <c r="I29" s="177"/>
      <c r="J29" s="170"/>
    </row>
    <row r="30" spans="2:10" ht="6.75" customHeight="1">
      <c r="B30" s="22"/>
      <c r="C30" s="463"/>
      <c r="D30" s="450"/>
      <c r="E30" s="450"/>
      <c r="F30" s="176"/>
      <c r="G30" s="175"/>
      <c r="H30" s="177"/>
      <c r="I30" s="177"/>
      <c r="J30" s="170"/>
    </row>
    <row r="31" spans="2:10" ht="15">
      <c r="C31" s="464" t="s">
        <v>10</v>
      </c>
      <c r="D31" s="465">
        <v>249122802.27931848</v>
      </c>
      <c r="E31" s="465">
        <f>SUM(E17,E19:E29)</f>
        <v>242464059.87899992</v>
      </c>
      <c r="F31" s="176"/>
      <c r="G31" s="175"/>
      <c r="H31" s="177"/>
      <c r="I31" s="177"/>
      <c r="J31" s="178"/>
    </row>
    <row r="32" spans="2:10" ht="15">
      <c r="B32" s="179"/>
      <c r="C32" s="180"/>
      <c r="D32" s="181"/>
      <c r="E32" s="181"/>
      <c r="F32" s="170"/>
      <c r="G32" s="170"/>
      <c r="H32" s="177">
        <f>D32-F32</f>
        <v>0</v>
      </c>
      <c r="I32" s="177">
        <f>E32-G32</f>
        <v>0</v>
      </c>
      <c r="J32" s="170"/>
    </row>
    <row r="33" spans="3:10" ht="30" customHeight="1">
      <c r="C33" s="523" t="s">
        <v>240</v>
      </c>
      <c r="D33" s="523"/>
      <c r="E33" s="523"/>
      <c r="F33" s="182"/>
      <c r="I33" s="170"/>
      <c r="J33" s="170"/>
    </row>
    <row r="34" spans="3:10">
      <c r="C34" s="170"/>
      <c r="D34" s="170"/>
      <c r="E34" s="170"/>
      <c r="G34" s="170"/>
      <c r="H34" s="170"/>
      <c r="I34" s="170"/>
      <c r="J34" s="170"/>
    </row>
    <row r="35" spans="3:10" ht="15">
      <c r="C35" s="174"/>
      <c r="D35" s="183"/>
      <c r="E35" s="183"/>
    </row>
    <row r="36" spans="3:10">
      <c r="D36" s="184"/>
      <c r="E36" s="184"/>
    </row>
    <row r="38" spans="3:10">
      <c r="D38" s="175"/>
      <c r="E38" s="175"/>
    </row>
    <row r="39" spans="3:10">
      <c r="D39" s="175"/>
      <c r="E39" s="175"/>
    </row>
    <row r="40" spans="3:10">
      <c r="D40" s="184"/>
      <c r="E40" s="184"/>
    </row>
  </sheetData>
  <mergeCells count="3">
    <mergeCell ref="C2:E2"/>
    <mergeCell ref="D4:E4"/>
    <mergeCell ref="C33:E3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67640C-3240-47E0-91FB-CF4E09FBE15B}">
  <dimension ref="A1:F42"/>
  <sheetViews>
    <sheetView workbookViewId="0">
      <selection activeCell="B1" sqref="B1"/>
    </sheetView>
  </sheetViews>
  <sheetFormatPr defaultColWidth="8.875" defaultRowHeight="14.1"/>
  <cols>
    <col min="1" max="1" width="50.625" style="11" customWidth="1"/>
    <col min="2" max="2" width="36.5" style="11" customWidth="1"/>
    <col min="3" max="3" width="22.375" style="11" customWidth="1"/>
    <col min="4" max="4" width="14.125" customWidth="1"/>
  </cols>
  <sheetData>
    <row r="1" spans="1:3" ht="18.95">
      <c r="A1" s="492" t="s">
        <v>241</v>
      </c>
    </row>
    <row r="2" spans="1:3">
      <c r="B2" s="12"/>
      <c r="C2" s="12"/>
    </row>
    <row r="3" spans="1:3" s="14" customFormat="1" ht="18" customHeight="1">
      <c r="A3" s="13" t="s">
        <v>214</v>
      </c>
      <c r="B3" s="485" t="s">
        <v>87</v>
      </c>
      <c r="C3" s="486" t="s">
        <v>32</v>
      </c>
    </row>
    <row r="4" spans="1:3" ht="9.9499999999999993" customHeight="1">
      <c r="A4" s="15"/>
      <c r="B4" s="15"/>
      <c r="C4" s="15"/>
    </row>
    <row r="5" spans="1:3" s="14" customFormat="1" ht="18" customHeight="1">
      <c r="A5" s="30" t="s">
        <v>242</v>
      </c>
      <c r="B5" s="34" t="s">
        <v>67</v>
      </c>
      <c r="C5" s="478">
        <v>47206291.390000001</v>
      </c>
    </row>
    <row r="6" spans="1:3" s="14" customFormat="1" ht="18" customHeight="1">
      <c r="A6" s="17"/>
      <c r="B6" s="18" t="s">
        <v>228</v>
      </c>
      <c r="C6" s="479">
        <f>C5</f>
        <v>47206291.390000001</v>
      </c>
    </row>
    <row r="7" spans="1:3" ht="9.9499999999999993" customHeight="1">
      <c r="A7" s="31"/>
      <c r="B7" s="15"/>
      <c r="C7" s="480"/>
    </row>
    <row r="8" spans="1:3" s="14" customFormat="1" ht="18" customHeight="1">
      <c r="A8" s="19" t="s">
        <v>243</v>
      </c>
      <c r="B8" s="16" t="s">
        <v>123</v>
      </c>
      <c r="C8" s="481">
        <v>5404565</v>
      </c>
    </row>
    <row r="9" spans="1:3" s="14" customFormat="1" ht="18" customHeight="1">
      <c r="A9" s="19"/>
      <c r="B9" s="34" t="s">
        <v>100</v>
      </c>
      <c r="C9" s="478">
        <v>3445715</v>
      </c>
    </row>
    <row r="10" spans="1:3" s="14" customFormat="1" ht="18" customHeight="1">
      <c r="A10" s="17"/>
      <c r="B10" s="18" t="s">
        <v>228</v>
      </c>
      <c r="C10" s="479">
        <f>SUM(C8:C9)</f>
        <v>8850280</v>
      </c>
    </row>
    <row r="11" spans="1:3" ht="9.9499999999999993" customHeight="1">
      <c r="A11" s="32"/>
      <c r="B11" s="15"/>
      <c r="C11" s="480"/>
    </row>
    <row r="12" spans="1:3" s="14" customFormat="1" ht="18" customHeight="1">
      <c r="A12" s="19" t="s">
        <v>244</v>
      </c>
      <c r="B12" s="34" t="s">
        <v>245</v>
      </c>
      <c r="C12" s="478">
        <v>4589323.1100000003</v>
      </c>
    </row>
    <row r="13" spans="1:3" s="14" customFormat="1" ht="18" customHeight="1">
      <c r="A13" s="17"/>
      <c r="B13" s="18" t="s">
        <v>228</v>
      </c>
      <c r="C13" s="479">
        <f>C12</f>
        <v>4589323.1100000003</v>
      </c>
    </row>
    <row r="14" spans="1:3" ht="9.9499999999999993" customHeight="1">
      <c r="A14" s="32"/>
      <c r="B14" s="15"/>
      <c r="C14" s="480"/>
    </row>
    <row r="15" spans="1:3" s="14" customFormat="1" ht="18" customHeight="1">
      <c r="A15" s="19" t="s">
        <v>246</v>
      </c>
      <c r="B15" s="16" t="s">
        <v>247</v>
      </c>
      <c r="C15" s="481">
        <v>242734</v>
      </c>
    </row>
    <row r="16" spans="1:3" s="14" customFormat="1" ht="18" customHeight="1">
      <c r="A16" s="19"/>
      <c r="B16" s="16" t="s">
        <v>92</v>
      </c>
      <c r="C16" s="481">
        <v>213000</v>
      </c>
    </row>
    <row r="17" spans="1:6" s="14" customFormat="1" ht="18" customHeight="1">
      <c r="A17" s="19"/>
      <c r="B17" s="16" t="s">
        <v>245</v>
      </c>
      <c r="C17" s="481">
        <v>183000</v>
      </c>
    </row>
    <row r="18" spans="1:6" s="14" customFormat="1" ht="18" customHeight="1">
      <c r="A18" s="19"/>
      <c r="B18" s="16" t="s">
        <v>102</v>
      </c>
      <c r="C18" s="481">
        <v>74550</v>
      </c>
    </row>
    <row r="19" spans="1:6" s="14" customFormat="1" ht="18" customHeight="1">
      <c r="A19" s="19"/>
      <c r="B19" s="34" t="s">
        <v>248</v>
      </c>
      <c r="C19" s="478">
        <v>22487.72</v>
      </c>
    </row>
    <row r="20" spans="1:6" s="14" customFormat="1" ht="18" customHeight="1">
      <c r="A20" s="20"/>
      <c r="B20" s="18" t="s">
        <v>228</v>
      </c>
      <c r="C20" s="479">
        <f>SUM(C15:C19)</f>
        <v>735771.72</v>
      </c>
    </row>
    <row r="21" spans="1:6" ht="9.9499999999999993" customHeight="1">
      <c r="A21" s="32"/>
      <c r="B21" s="15"/>
      <c r="C21" s="480"/>
    </row>
    <row r="22" spans="1:6" s="14" customFormat="1" ht="18" customHeight="1">
      <c r="A22" s="19" t="s">
        <v>249</v>
      </c>
      <c r="B22" s="16" t="s">
        <v>250</v>
      </c>
      <c r="C22" s="481">
        <v>361572.78</v>
      </c>
      <c r="E22" s="21"/>
    </row>
    <row r="23" spans="1:6" s="14" customFormat="1" ht="18" customHeight="1">
      <c r="A23" s="19"/>
      <c r="B23" s="34" t="s">
        <v>102</v>
      </c>
      <c r="C23" s="478">
        <v>22320</v>
      </c>
    </row>
    <row r="24" spans="1:6" s="14" customFormat="1" ht="18" customHeight="1">
      <c r="A24" s="17"/>
      <c r="B24" s="18" t="s">
        <v>228</v>
      </c>
      <c r="C24" s="479">
        <f>SUM(C22:C23)</f>
        <v>383892.78</v>
      </c>
    </row>
    <row r="25" spans="1:6" ht="9.9499999999999993" customHeight="1">
      <c r="A25" s="33"/>
      <c r="C25" s="482"/>
      <c r="D25" s="22"/>
      <c r="E25" s="23"/>
    </row>
    <row r="26" spans="1:6" s="14" customFormat="1" ht="18" customHeight="1">
      <c r="A26" s="524" t="s">
        <v>251</v>
      </c>
      <c r="B26" s="34" t="s">
        <v>117</v>
      </c>
      <c r="C26" s="478">
        <v>349650.35</v>
      </c>
      <c r="D26" s="21"/>
      <c r="E26" s="24"/>
    </row>
    <row r="27" spans="1:6" s="14" customFormat="1" ht="18" customHeight="1">
      <c r="A27" s="525"/>
      <c r="B27" s="18" t="s">
        <v>228</v>
      </c>
      <c r="C27" s="479">
        <f>SUM(C26)</f>
        <v>349650.35</v>
      </c>
      <c r="D27" s="21"/>
      <c r="E27" s="24"/>
    </row>
    <row r="28" spans="1:6" ht="9.9499999999999993" customHeight="1">
      <c r="A28" s="33"/>
      <c r="C28" s="482"/>
    </row>
    <row r="29" spans="1:6" s="14" customFormat="1" ht="18" customHeight="1">
      <c r="A29" s="19" t="s">
        <v>252</v>
      </c>
      <c r="B29" s="34" t="s">
        <v>253</v>
      </c>
      <c r="C29" s="478">
        <v>103825.53</v>
      </c>
    </row>
    <row r="30" spans="1:6" s="14" customFormat="1" ht="18" customHeight="1">
      <c r="A30" s="25"/>
      <c r="B30" s="18" t="s">
        <v>228</v>
      </c>
      <c r="C30" s="479">
        <f>C29</f>
        <v>103825.53</v>
      </c>
    </row>
    <row r="31" spans="1:6" ht="9.9499999999999993" customHeight="1">
      <c r="A31" s="33"/>
      <c r="B31" s="26"/>
      <c r="C31" s="483"/>
    </row>
    <row r="32" spans="1:6" s="14" customFormat="1" ht="18" customHeight="1">
      <c r="A32" s="27" t="s">
        <v>254</v>
      </c>
      <c r="B32" s="34" t="s">
        <v>102</v>
      </c>
      <c r="C32" s="478">
        <v>10650</v>
      </c>
      <c r="F32" s="207"/>
    </row>
    <row r="33" spans="1:6" s="14" customFormat="1" ht="18" customHeight="1">
      <c r="A33" s="25"/>
      <c r="B33" s="18" t="s">
        <v>228</v>
      </c>
      <c r="C33" s="479">
        <f>C32</f>
        <v>10650</v>
      </c>
      <c r="F33" s="207"/>
    </row>
    <row r="34" spans="1:6" ht="9.9499999999999993" customHeight="1">
      <c r="A34" s="33"/>
      <c r="B34" s="26"/>
      <c r="C34" s="483"/>
    </row>
    <row r="35" spans="1:6" s="14" customFormat="1" ht="18" customHeight="1">
      <c r="A35" s="19" t="s">
        <v>255</v>
      </c>
      <c r="B35" s="34" t="s">
        <v>256</v>
      </c>
      <c r="C35" s="478">
        <v>5324.96</v>
      </c>
      <c r="F35" s="207"/>
    </row>
    <row r="36" spans="1:6" s="14" customFormat="1" ht="18" customHeight="1">
      <c r="A36" s="25"/>
      <c r="B36" s="18" t="s">
        <v>228</v>
      </c>
      <c r="C36" s="479">
        <f>C35</f>
        <v>5324.96</v>
      </c>
    </row>
    <row r="37" spans="1:6" ht="9.9499999999999993" customHeight="1">
      <c r="B37" s="26"/>
      <c r="C37" s="483"/>
    </row>
    <row r="38" spans="1:6" s="14" customFormat="1" ht="18" customHeight="1">
      <c r="A38" s="28" t="s">
        <v>257</v>
      </c>
      <c r="B38" s="28"/>
      <c r="C38" s="484">
        <f>C6+C10+C13+C20+C27+C24+C30+C36+C33</f>
        <v>62235009.840000004</v>
      </c>
    </row>
    <row r="39" spans="1:6" ht="9.9499999999999993" customHeight="1">
      <c r="A39" s="15"/>
      <c r="B39" s="15"/>
      <c r="C39" s="15"/>
    </row>
    <row r="40" spans="1:6">
      <c r="A40" s="15" t="s">
        <v>258</v>
      </c>
      <c r="B40" s="15"/>
      <c r="C40" s="15"/>
    </row>
    <row r="41" spans="1:6">
      <c r="A41" s="15" t="s">
        <v>259</v>
      </c>
      <c r="B41" s="15"/>
      <c r="C41" s="15"/>
    </row>
    <row r="42" spans="1:6">
      <c r="B42" s="15"/>
      <c r="C42" s="15"/>
    </row>
  </sheetData>
  <mergeCells count="1">
    <mergeCell ref="A26:A27"/>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AE6BAC-F12F-4197-988A-9CA4D296C527}">
  <dimension ref="C1:M49"/>
  <sheetViews>
    <sheetView workbookViewId="0">
      <selection activeCell="G19" sqref="G19"/>
    </sheetView>
  </sheetViews>
  <sheetFormatPr defaultColWidth="8.125" defaultRowHeight="12.95"/>
  <cols>
    <col min="1" max="1" width="5" style="186" customWidth="1"/>
    <col min="2" max="2" width="7.125" style="186" customWidth="1"/>
    <col min="3" max="3" width="52.875" style="186" customWidth="1"/>
    <col min="4" max="4" width="15.5" style="186" customWidth="1"/>
    <col min="5" max="5" width="14" style="186" customWidth="1"/>
    <col min="6" max="6" width="11.375" style="187" customWidth="1"/>
    <col min="7" max="7" width="11.125" style="186" customWidth="1"/>
    <col min="8" max="8" width="17.875" style="186" customWidth="1"/>
    <col min="9" max="9" width="15.125" style="186" customWidth="1"/>
    <col min="10" max="10" width="8.125" style="186"/>
    <col min="11" max="11" width="13.375" style="186" customWidth="1"/>
    <col min="12" max="16" width="12.5" style="186" bestFit="1" customWidth="1"/>
    <col min="17" max="16384" width="8.125" style="186"/>
  </cols>
  <sheetData>
    <row r="1" spans="3:13" ht="15">
      <c r="C1" s="185"/>
    </row>
    <row r="2" spans="3:13" ht="17.100000000000001">
      <c r="C2" s="188" t="s">
        <v>260</v>
      </c>
      <c r="D2" s="189"/>
      <c r="E2" s="189"/>
      <c r="F2" s="190"/>
      <c r="G2" s="191"/>
    </row>
    <row r="3" spans="3:13" ht="14.1">
      <c r="C3" s="192"/>
      <c r="D3" s="189"/>
      <c r="E3" s="189"/>
      <c r="F3" s="190"/>
      <c r="G3" s="191"/>
    </row>
    <row r="4" spans="3:13" ht="14.1">
      <c r="D4" s="193"/>
      <c r="E4" s="193"/>
      <c r="F4" s="190"/>
      <c r="G4" s="191"/>
    </row>
    <row r="5" spans="3:13" ht="15">
      <c r="C5" s="210" t="s">
        <v>261</v>
      </c>
      <c r="D5" s="211" t="s">
        <v>262</v>
      </c>
      <c r="E5" s="256" t="s">
        <v>263</v>
      </c>
      <c r="F5" s="190"/>
      <c r="G5" s="191"/>
    </row>
    <row r="6" spans="3:13" ht="6.75" customHeight="1">
      <c r="C6" s="212"/>
      <c r="D6" s="213"/>
      <c r="E6" s="213"/>
      <c r="F6" s="190"/>
      <c r="G6" s="191"/>
    </row>
    <row r="7" spans="3:13" ht="15.95">
      <c r="C7" s="214" t="s">
        <v>264</v>
      </c>
      <c r="D7" s="215"/>
      <c r="E7" s="205"/>
      <c r="F7" s="190"/>
      <c r="G7" s="191"/>
    </row>
    <row r="8" spans="3:13" ht="14.1">
      <c r="C8" s="205" t="s">
        <v>265</v>
      </c>
      <c r="D8" s="444">
        <v>4987263.2701291516</v>
      </c>
      <c r="E8" s="445">
        <v>2194938.8039999995</v>
      </c>
      <c r="F8" s="190"/>
      <c r="G8" s="194"/>
      <c r="L8" s="195"/>
      <c r="M8" s="195"/>
    </row>
    <row r="9" spans="3:13" ht="14.1">
      <c r="C9" s="205" t="s">
        <v>266</v>
      </c>
      <c r="D9" s="446">
        <v>858821.58840182994</v>
      </c>
      <c r="E9" s="447">
        <v>-305274.08600000001</v>
      </c>
      <c r="F9" s="190"/>
      <c r="G9" s="194"/>
      <c r="L9" s="195"/>
      <c r="M9" s="195"/>
    </row>
    <row r="10" spans="3:13" ht="14.1">
      <c r="C10" s="205" t="s">
        <v>267</v>
      </c>
      <c r="D10" s="446">
        <v>4196363.9165192423</v>
      </c>
      <c r="E10" s="447">
        <v>3800078.2180000013</v>
      </c>
      <c r="F10" s="190"/>
      <c r="G10" s="194"/>
      <c r="L10" s="195"/>
      <c r="M10" s="195"/>
    </row>
    <row r="11" spans="3:13" ht="14.1">
      <c r="C11" s="205" t="s">
        <v>268</v>
      </c>
      <c r="D11" s="446">
        <v>368000.00001099997</v>
      </c>
      <c r="E11" s="447">
        <v>365027.67099999991</v>
      </c>
      <c r="F11" s="190"/>
      <c r="G11" s="194"/>
      <c r="L11" s="195"/>
      <c r="M11" s="195"/>
    </row>
    <row r="12" spans="3:13" ht="14.1">
      <c r="C12" s="205" t="s">
        <v>269</v>
      </c>
      <c r="D12" s="446">
        <v>9466294.8094539754</v>
      </c>
      <c r="E12" s="447">
        <v>4884023.0982335974</v>
      </c>
      <c r="F12" s="190"/>
      <c r="G12" s="194"/>
      <c r="L12" s="195"/>
      <c r="M12" s="195"/>
    </row>
    <row r="13" spans="3:13" ht="14.1">
      <c r="C13" s="205" t="s">
        <v>270</v>
      </c>
      <c r="D13" s="446">
        <v>166543909.60984269</v>
      </c>
      <c r="E13" s="447">
        <v>142006981.56799993</v>
      </c>
      <c r="F13" s="190"/>
      <c r="G13" s="194"/>
      <c r="H13" s="195"/>
      <c r="L13" s="195"/>
      <c r="M13" s="195"/>
    </row>
    <row r="14" spans="3:13" ht="14.1">
      <c r="C14" s="205" t="s">
        <v>271</v>
      </c>
      <c r="D14" s="446">
        <v>15519062.456214387</v>
      </c>
      <c r="E14" s="447">
        <v>9138527.9499999974</v>
      </c>
      <c r="F14" s="190"/>
      <c r="G14" s="194"/>
      <c r="H14" s="195"/>
      <c r="L14" s="195"/>
      <c r="M14" s="195"/>
    </row>
    <row r="15" spans="3:13" ht="14.1">
      <c r="C15" s="205" t="s">
        <v>272</v>
      </c>
      <c r="D15" s="446">
        <v>11300895.167958744</v>
      </c>
      <c r="E15" s="447">
        <v>7385521.8280000007</v>
      </c>
      <c r="F15" s="190"/>
      <c r="G15" s="194"/>
      <c r="L15" s="195"/>
      <c r="M15" s="195"/>
    </row>
    <row r="16" spans="3:13" ht="14.1">
      <c r="C16" s="205" t="s">
        <v>273</v>
      </c>
      <c r="D16" s="446">
        <v>15742645.982036674</v>
      </c>
      <c r="E16" s="447">
        <v>14113809.385000002</v>
      </c>
      <c r="F16" s="190"/>
      <c r="G16" s="194"/>
      <c r="L16" s="195"/>
      <c r="M16" s="195"/>
    </row>
    <row r="17" spans="3:13" ht="14.1">
      <c r="C17" s="205" t="s">
        <v>274</v>
      </c>
      <c r="D17" s="446">
        <v>5771750.00024</v>
      </c>
      <c r="E17" s="447">
        <v>3233277.5689999997</v>
      </c>
      <c r="F17" s="190"/>
      <c r="G17" s="194"/>
      <c r="L17" s="195"/>
      <c r="M17" s="195"/>
    </row>
    <row r="18" spans="3:13" ht="15">
      <c r="C18" s="206" t="s">
        <v>275</v>
      </c>
      <c r="D18" s="446">
        <v>894269.0927900956</v>
      </c>
      <c r="E18" s="447">
        <v>699534.42299999995</v>
      </c>
      <c r="F18" s="190"/>
      <c r="G18" s="194"/>
      <c r="L18" s="195"/>
      <c r="M18" s="195"/>
    </row>
    <row r="19" spans="3:13" ht="14.1">
      <c r="C19" s="205" t="s">
        <v>276</v>
      </c>
      <c r="D19" s="446">
        <v>960186.70999656967</v>
      </c>
      <c r="E19" s="447">
        <v>676964.98300000001</v>
      </c>
      <c r="F19" s="190"/>
      <c r="G19" s="194"/>
      <c r="L19" s="195"/>
      <c r="M19" s="195"/>
    </row>
    <row r="20" spans="3:13" ht="15">
      <c r="C20" s="208" t="s">
        <v>277</v>
      </c>
      <c r="D20" s="448">
        <v>236609462.60359436</v>
      </c>
      <c r="E20" s="448">
        <f>SUM(E8:E19)</f>
        <v>188193411.41123354</v>
      </c>
      <c r="F20" s="190"/>
      <c r="G20" s="194"/>
    </row>
    <row r="21" spans="3:13" ht="6.75" customHeight="1">
      <c r="C21" s="216"/>
      <c r="D21" s="449"/>
      <c r="E21" s="449"/>
      <c r="F21" s="190"/>
      <c r="G21" s="194"/>
    </row>
    <row r="22" spans="3:13" ht="15">
      <c r="C22" s="443" t="s">
        <v>278</v>
      </c>
      <c r="D22" s="450"/>
      <c r="E22" s="450"/>
      <c r="F22" s="190"/>
      <c r="G22" s="194"/>
      <c r="H22" s="195"/>
      <c r="I22" s="195"/>
    </row>
    <row r="23" spans="3:13" ht="14.1">
      <c r="C23" s="207" t="s">
        <v>279</v>
      </c>
      <c r="D23" s="451">
        <v>29740733.089835092</v>
      </c>
      <c r="E23" s="452">
        <v>24148166.706000037</v>
      </c>
      <c r="F23" s="190"/>
      <c r="G23" s="194"/>
    </row>
    <row r="24" spans="3:13" ht="14.1">
      <c r="C24" s="207" t="s">
        <v>229</v>
      </c>
      <c r="D24" s="440">
        <v>69767236.722050235</v>
      </c>
      <c r="E24" s="453">
        <v>59046640.40700008</v>
      </c>
      <c r="F24" s="190"/>
      <c r="G24" s="194"/>
    </row>
    <row r="25" spans="3:13" ht="14.1">
      <c r="C25" s="207" t="s">
        <v>230</v>
      </c>
      <c r="D25" s="440">
        <v>13346960.565939337</v>
      </c>
      <c r="E25" s="453">
        <v>11083853.419999992</v>
      </c>
      <c r="F25" s="190"/>
      <c r="G25" s="194"/>
    </row>
    <row r="26" spans="3:13" ht="14.1">
      <c r="C26" s="207" t="s">
        <v>234</v>
      </c>
      <c r="D26" s="440">
        <v>3473999.9999699998</v>
      </c>
      <c r="E26" s="453">
        <v>3019398.0980000002</v>
      </c>
      <c r="F26" s="190"/>
      <c r="G26" s="194"/>
    </row>
    <row r="27" spans="3:13" ht="14.1">
      <c r="C27" s="207" t="s">
        <v>231</v>
      </c>
      <c r="D27" s="440">
        <v>30448201.338168267</v>
      </c>
      <c r="E27" s="453">
        <v>24011632.195766412</v>
      </c>
      <c r="F27" s="190"/>
      <c r="G27" s="194"/>
    </row>
    <row r="28" spans="3:13" ht="14.1">
      <c r="C28" s="207" t="s">
        <v>235</v>
      </c>
      <c r="D28" s="440">
        <v>16187503.290030636</v>
      </c>
      <c r="E28" s="453">
        <v>12203417.597999996</v>
      </c>
      <c r="F28" s="190"/>
      <c r="G28" s="194"/>
    </row>
    <row r="29" spans="3:13" ht="14.1">
      <c r="C29" s="207" t="s">
        <v>236</v>
      </c>
      <c r="D29" s="440">
        <v>7047316.5006457763</v>
      </c>
      <c r="E29" s="453">
        <v>6051822.4629999967</v>
      </c>
      <c r="F29" s="190"/>
      <c r="G29" s="194"/>
    </row>
    <row r="30" spans="3:13" ht="15">
      <c r="C30" s="208" t="s">
        <v>280</v>
      </c>
      <c r="D30" s="441">
        <v>170011951.50663936</v>
      </c>
      <c r="E30" s="441">
        <f>SUM(E23:E29)</f>
        <v>139564930.88776651</v>
      </c>
      <c r="F30" s="190"/>
      <c r="G30" s="194"/>
    </row>
    <row r="31" spans="3:13" ht="6.75" customHeight="1">
      <c r="C31" s="208"/>
      <c r="D31" s="441"/>
      <c r="E31" s="441"/>
      <c r="F31" s="190"/>
      <c r="G31" s="194"/>
    </row>
    <row r="32" spans="3:13" ht="15">
      <c r="C32" s="209" t="s">
        <v>10</v>
      </c>
      <c r="D32" s="442">
        <f>D20+D30</f>
        <v>406621414.11023372</v>
      </c>
      <c r="E32" s="442">
        <f>E20+E30</f>
        <v>327758342.29900002</v>
      </c>
      <c r="F32" s="190"/>
      <c r="G32" s="194"/>
    </row>
    <row r="33" spans="3:9">
      <c r="C33" s="191"/>
      <c r="D33" s="191"/>
      <c r="F33" s="190"/>
      <c r="G33" s="191"/>
    </row>
    <row r="34" spans="3:9">
      <c r="C34" s="191"/>
      <c r="D34" s="194"/>
      <c r="E34" s="194"/>
      <c r="G34" s="191"/>
    </row>
    <row r="35" spans="3:9">
      <c r="C35" s="191"/>
      <c r="D35" s="196"/>
      <c r="E35" s="196"/>
      <c r="F35" s="190"/>
      <c r="G35" s="191"/>
    </row>
    <row r="37" spans="3:9">
      <c r="D37" s="195"/>
      <c r="E37" s="195"/>
    </row>
    <row r="38" spans="3:9">
      <c r="D38" s="197"/>
      <c r="E38" s="197"/>
    </row>
    <row r="40" spans="3:9">
      <c r="D40" s="195"/>
      <c r="E40" s="195"/>
      <c r="G40" s="198"/>
    </row>
    <row r="41" spans="3:9">
      <c r="D41" s="197"/>
      <c r="E41" s="197"/>
    </row>
    <row r="47" spans="3:9" ht="14.1">
      <c r="C47" s="199"/>
      <c r="E47" s="200"/>
      <c r="F47" s="200"/>
      <c r="G47" s="201"/>
      <c r="H47" s="202"/>
      <c r="I47" s="201"/>
    </row>
    <row r="48" spans="3:9" ht="14.1">
      <c r="E48" s="200"/>
      <c r="F48" s="200"/>
      <c r="G48" s="201"/>
      <c r="H48" s="202"/>
      <c r="I48" s="201"/>
    </row>
    <row r="49" spans="4:8" ht="14.1">
      <c r="D49" s="203"/>
      <c r="E49" s="204"/>
      <c r="F49" s="204"/>
      <c r="G49" s="202"/>
      <c r="H49" s="202"/>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92EAE8-FEC8-456D-B191-559E7A4D5EBE}">
  <dimension ref="A1:C85"/>
  <sheetViews>
    <sheetView workbookViewId="0">
      <selection activeCell="F7" sqref="F7:F8"/>
    </sheetView>
  </sheetViews>
  <sheetFormatPr defaultColWidth="8.875" defaultRowHeight="15"/>
  <cols>
    <col min="1" max="1" width="40" style="36" customWidth="1"/>
    <col min="2" max="2" width="54.875" style="15" customWidth="1"/>
    <col min="3" max="3" width="15.375" style="15" customWidth="1"/>
  </cols>
  <sheetData>
    <row r="1" spans="1:3" ht="17.100000000000001">
      <c r="A1" s="500" t="s">
        <v>281</v>
      </c>
      <c r="B1" s="35"/>
    </row>
    <row r="2" spans="1:3">
      <c r="B2" s="37"/>
      <c r="C2" s="35"/>
    </row>
    <row r="3" spans="1:3" ht="18" customHeight="1">
      <c r="A3" s="13" t="s">
        <v>214</v>
      </c>
      <c r="B3" s="485" t="s">
        <v>87</v>
      </c>
      <c r="C3" s="486" t="s">
        <v>32</v>
      </c>
    </row>
    <row r="4" spans="1:3" ht="9.9499999999999993" customHeight="1">
      <c r="C4" s="35"/>
    </row>
    <row r="5" spans="1:3" s="14" customFormat="1" ht="18" customHeight="1">
      <c r="A5" s="27" t="s">
        <v>282</v>
      </c>
      <c r="B5" s="16" t="s">
        <v>92</v>
      </c>
      <c r="C5" s="481">
        <v>33200000</v>
      </c>
    </row>
    <row r="6" spans="1:3" s="14" customFormat="1" ht="18" customHeight="1">
      <c r="A6" s="38"/>
      <c r="B6" s="18" t="s">
        <v>228</v>
      </c>
      <c r="C6" s="479">
        <f>SUM(C5)</f>
        <v>33200000</v>
      </c>
    </row>
    <row r="7" spans="1:3" ht="9.9499999999999993" customHeight="1">
      <c r="C7" s="480"/>
    </row>
    <row r="8" spans="1:3" s="14" customFormat="1" ht="18" customHeight="1">
      <c r="A8" s="27" t="s">
        <v>254</v>
      </c>
      <c r="B8" s="16" t="s">
        <v>92</v>
      </c>
      <c r="C8" s="481">
        <v>4614207</v>
      </c>
    </row>
    <row r="9" spans="1:3" s="14" customFormat="1" ht="18" customHeight="1">
      <c r="A9" s="38"/>
      <c r="B9" s="8" t="s">
        <v>119</v>
      </c>
      <c r="C9" s="481">
        <v>2255322</v>
      </c>
    </row>
    <row r="10" spans="1:3" s="14" customFormat="1" ht="18" customHeight="1">
      <c r="A10" s="38"/>
      <c r="B10" s="16" t="s">
        <v>245</v>
      </c>
      <c r="C10" s="481">
        <v>1820608.99</v>
      </c>
    </row>
    <row r="11" spans="1:3" s="14" customFormat="1" ht="18" customHeight="1">
      <c r="A11" s="38"/>
      <c r="B11" s="16" t="s">
        <v>100</v>
      </c>
      <c r="C11" s="481">
        <v>1662054.34</v>
      </c>
    </row>
    <row r="12" spans="1:3" s="14" customFormat="1" ht="18" customHeight="1">
      <c r="A12" s="38"/>
      <c r="B12" s="16" t="s">
        <v>248</v>
      </c>
      <c r="C12" s="481">
        <v>970347.75</v>
      </c>
    </row>
    <row r="13" spans="1:3" s="14" customFormat="1" ht="18" customHeight="1">
      <c r="A13" s="38"/>
      <c r="B13" s="16" t="s">
        <v>256</v>
      </c>
      <c r="C13" s="481">
        <v>427466.47</v>
      </c>
    </row>
    <row r="14" spans="1:3" s="14" customFormat="1" ht="18" customHeight="1">
      <c r="A14" s="38"/>
      <c r="B14" s="16" t="s">
        <v>112</v>
      </c>
      <c r="C14" s="481">
        <v>372902</v>
      </c>
    </row>
    <row r="15" spans="1:3" s="14" customFormat="1" ht="18" customHeight="1">
      <c r="A15" s="38"/>
      <c r="B15" s="16" t="s">
        <v>283</v>
      </c>
      <c r="C15" s="481">
        <v>320500</v>
      </c>
    </row>
    <row r="16" spans="1:3" s="14" customFormat="1" ht="18" customHeight="1">
      <c r="A16" s="38"/>
      <c r="B16" s="16" t="s">
        <v>250</v>
      </c>
      <c r="C16" s="481">
        <v>286987.03999999998</v>
      </c>
    </row>
    <row r="17" spans="1:3" s="14" customFormat="1" ht="18" customHeight="1">
      <c r="A17" s="38"/>
      <c r="B17" s="16" t="s">
        <v>102</v>
      </c>
      <c r="C17" s="481">
        <v>242728</v>
      </c>
    </row>
    <row r="18" spans="1:3" s="14" customFormat="1" ht="18" customHeight="1">
      <c r="A18" s="38"/>
      <c r="B18" s="16" t="s">
        <v>117</v>
      </c>
      <c r="C18" s="481">
        <v>233100.22</v>
      </c>
    </row>
    <row r="19" spans="1:3" s="14" customFormat="1" ht="18" customHeight="1">
      <c r="A19" s="38"/>
      <c r="B19" s="16" t="s">
        <v>284</v>
      </c>
      <c r="C19" s="481">
        <v>159750.01999999999</v>
      </c>
    </row>
    <row r="20" spans="1:3" s="14" customFormat="1" ht="18" customHeight="1">
      <c r="A20" s="38"/>
      <c r="B20" s="16" t="s">
        <v>189</v>
      </c>
      <c r="C20" s="481">
        <v>75000</v>
      </c>
    </row>
    <row r="21" spans="1:3" s="14" customFormat="1" ht="18" customHeight="1">
      <c r="A21" s="38"/>
      <c r="B21" s="16" t="s">
        <v>96</v>
      </c>
      <c r="C21" s="481">
        <v>70327.67</v>
      </c>
    </row>
    <row r="22" spans="1:3" s="14" customFormat="1" ht="18" customHeight="1">
      <c r="A22" s="38"/>
      <c r="B22" s="16" t="s">
        <v>137</v>
      </c>
      <c r="C22" s="481">
        <v>63389.06</v>
      </c>
    </row>
    <row r="23" spans="1:3" s="14" customFormat="1" ht="18" customHeight="1">
      <c r="A23" s="38"/>
      <c r="B23" s="16" t="s">
        <v>144</v>
      </c>
      <c r="C23" s="481">
        <v>32894.74</v>
      </c>
    </row>
    <row r="24" spans="1:3" s="14" customFormat="1" ht="18" customHeight="1">
      <c r="A24" s="38"/>
      <c r="B24" s="18" t="s">
        <v>228</v>
      </c>
      <c r="C24" s="479">
        <f>SUM(C8:C23)</f>
        <v>13607585.300000001</v>
      </c>
    </row>
    <row r="25" spans="1:3" ht="9.9499999999999993" customHeight="1">
      <c r="C25" s="480"/>
    </row>
    <row r="26" spans="1:3" s="14" customFormat="1" ht="18" customHeight="1">
      <c r="A26" s="27" t="s">
        <v>285</v>
      </c>
      <c r="B26" s="16" t="s">
        <v>92</v>
      </c>
      <c r="C26" s="481">
        <v>5801684</v>
      </c>
    </row>
    <row r="27" spans="1:3" s="14" customFormat="1" ht="18" customHeight="1">
      <c r="A27" s="38"/>
      <c r="B27" s="16" t="s">
        <v>102</v>
      </c>
      <c r="C27" s="481">
        <v>1065000</v>
      </c>
    </row>
    <row r="28" spans="1:3" s="14" customFormat="1" ht="18" customHeight="1">
      <c r="A28" s="38"/>
      <c r="B28" s="16" t="s">
        <v>93</v>
      </c>
      <c r="C28" s="481">
        <v>612549.39</v>
      </c>
    </row>
    <row r="29" spans="1:3" s="14" customFormat="1" ht="18" customHeight="1">
      <c r="A29" s="38"/>
      <c r="B29" s="16" t="s">
        <v>245</v>
      </c>
      <c r="C29" s="481">
        <v>329963.69</v>
      </c>
    </row>
    <row r="30" spans="1:3" s="14" customFormat="1" ht="18" customHeight="1">
      <c r="A30" s="38"/>
      <c r="B30" s="16" t="s">
        <v>95</v>
      </c>
      <c r="C30" s="481">
        <v>324124.66000000003</v>
      </c>
    </row>
    <row r="31" spans="1:3" s="14" customFormat="1" ht="18" customHeight="1">
      <c r="A31" s="38"/>
      <c r="B31" s="16" t="s">
        <v>286</v>
      </c>
      <c r="C31" s="481">
        <v>217000</v>
      </c>
    </row>
    <row r="32" spans="1:3" s="14" customFormat="1" ht="18" customHeight="1">
      <c r="A32" s="38"/>
      <c r="B32" s="16" t="s">
        <v>287</v>
      </c>
      <c r="C32" s="481">
        <v>150000.39000000001</v>
      </c>
    </row>
    <row r="33" spans="1:3" s="14" customFormat="1" ht="18" customHeight="1">
      <c r="A33" s="38"/>
      <c r="B33" s="16" t="s">
        <v>163</v>
      </c>
      <c r="C33" s="481">
        <v>150000</v>
      </c>
    </row>
    <row r="34" spans="1:3" s="14" customFormat="1" ht="18" customHeight="1">
      <c r="A34" s="38"/>
      <c r="B34" s="16" t="s">
        <v>98</v>
      </c>
      <c r="C34" s="481">
        <v>99098.09</v>
      </c>
    </row>
    <row r="35" spans="1:3" s="14" customFormat="1" ht="18" customHeight="1">
      <c r="A35" s="38"/>
      <c r="B35" s="16" t="s">
        <v>104</v>
      </c>
      <c r="C35" s="481">
        <v>95125.45</v>
      </c>
    </row>
    <row r="36" spans="1:3" s="14" customFormat="1" ht="18" customHeight="1">
      <c r="A36" s="38"/>
      <c r="B36" s="16" t="s">
        <v>288</v>
      </c>
      <c r="C36" s="481">
        <v>78459.069999999992</v>
      </c>
    </row>
    <row r="37" spans="1:3" s="14" customFormat="1" ht="18" customHeight="1">
      <c r="A37" s="38"/>
      <c r="B37" s="16" t="s">
        <v>110</v>
      </c>
      <c r="C37" s="481">
        <v>65537.210000000006</v>
      </c>
    </row>
    <row r="38" spans="1:3" s="14" customFormat="1" ht="18" customHeight="1">
      <c r="A38" s="38"/>
      <c r="B38" s="16" t="s">
        <v>283</v>
      </c>
      <c r="C38" s="481">
        <v>61000</v>
      </c>
    </row>
    <row r="39" spans="1:3" s="14" customFormat="1" ht="18" customHeight="1">
      <c r="A39" s="38"/>
      <c r="B39" s="16" t="s">
        <v>289</v>
      </c>
      <c r="C39" s="481">
        <v>42239.34</v>
      </c>
    </row>
    <row r="40" spans="1:3" s="14" customFormat="1" ht="18" customHeight="1">
      <c r="A40" s="38"/>
      <c r="B40" s="16" t="s">
        <v>144</v>
      </c>
      <c r="C40" s="481">
        <v>10964.91</v>
      </c>
    </row>
    <row r="41" spans="1:3" s="14" customFormat="1" ht="18" customHeight="1">
      <c r="A41" s="38"/>
      <c r="B41" s="18" t="s">
        <v>228</v>
      </c>
      <c r="C41" s="479">
        <f>SUM(C26:C40)</f>
        <v>9102746.2000000011</v>
      </c>
    </row>
    <row r="42" spans="1:3" ht="9.9499999999999993" customHeight="1">
      <c r="C42" s="480"/>
    </row>
    <row r="43" spans="1:3" s="14" customFormat="1" ht="18" customHeight="1">
      <c r="A43" s="27" t="s">
        <v>290</v>
      </c>
      <c r="B43" s="16" t="s">
        <v>253</v>
      </c>
      <c r="C43" s="481">
        <v>2912401.32</v>
      </c>
    </row>
    <row r="44" spans="1:3" s="14" customFormat="1" ht="18" customHeight="1">
      <c r="A44" s="38"/>
      <c r="B44" s="16" t="s">
        <v>117</v>
      </c>
      <c r="C44" s="481">
        <v>1771631.88</v>
      </c>
    </row>
    <row r="45" spans="1:3" s="14" customFormat="1" ht="18" customHeight="1">
      <c r="A45" s="38"/>
      <c r="B45" s="16" t="s">
        <v>291</v>
      </c>
      <c r="C45" s="481">
        <v>1065000</v>
      </c>
    </row>
    <row r="46" spans="1:3" s="14" customFormat="1" ht="18" customHeight="1">
      <c r="A46" s="38"/>
      <c r="B46" s="16" t="s">
        <v>292</v>
      </c>
      <c r="C46" s="481">
        <v>646560.72</v>
      </c>
    </row>
    <row r="47" spans="1:3" s="14" customFormat="1" ht="18" customHeight="1">
      <c r="A47" s="38"/>
      <c r="B47" s="16" t="s">
        <v>293</v>
      </c>
      <c r="C47" s="481">
        <v>273250</v>
      </c>
    </row>
    <row r="48" spans="1:3" s="14" customFormat="1" ht="18" customHeight="1">
      <c r="A48" s="38"/>
      <c r="B48" s="16" t="s">
        <v>294</v>
      </c>
      <c r="C48" s="481">
        <v>16086.57</v>
      </c>
    </row>
    <row r="49" spans="1:3" s="14" customFormat="1" ht="18" customHeight="1">
      <c r="A49" s="38"/>
      <c r="B49" s="16" t="s">
        <v>102</v>
      </c>
      <c r="C49" s="481">
        <v>12780</v>
      </c>
    </row>
    <row r="50" spans="1:3" s="14" customFormat="1" ht="18" customHeight="1">
      <c r="A50" s="38"/>
      <c r="B50" s="18" t="s">
        <v>228</v>
      </c>
      <c r="C50" s="479">
        <f>SUM(C43:C49)</f>
        <v>6697710.4899999993</v>
      </c>
    </row>
    <row r="51" spans="1:3" ht="9.9499999999999993" customHeight="1">
      <c r="C51" s="480"/>
    </row>
    <row r="52" spans="1:3" s="14" customFormat="1" ht="18" customHeight="1">
      <c r="A52" s="27" t="s">
        <v>295</v>
      </c>
      <c r="B52" s="16" t="s">
        <v>292</v>
      </c>
      <c r="C52" s="481">
        <v>5057102</v>
      </c>
    </row>
    <row r="53" spans="1:3" s="14" customFormat="1" ht="18" customHeight="1">
      <c r="A53" s="38"/>
      <c r="B53" s="16" t="s">
        <v>94</v>
      </c>
      <c r="C53" s="481">
        <v>602520.24</v>
      </c>
    </row>
    <row r="54" spans="1:3" s="14" customFormat="1" ht="18" customHeight="1">
      <c r="A54" s="38"/>
      <c r="B54" s="18" t="s">
        <v>228</v>
      </c>
      <c r="C54" s="479">
        <f>SUM(C52:C53)</f>
        <v>5659622.2400000002</v>
      </c>
    </row>
    <row r="55" spans="1:3" ht="9.9499999999999993" customHeight="1">
      <c r="C55" s="480"/>
    </row>
    <row r="56" spans="1:3" s="14" customFormat="1" ht="18" customHeight="1">
      <c r="A56" s="27" t="s">
        <v>246</v>
      </c>
      <c r="B56" s="16" t="s">
        <v>291</v>
      </c>
      <c r="C56" s="481">
        <v>1873945.25</v>
      </c>
    </row>
    <row r="57" spans="1:3" s="14" customFormat="1" ht="19.5" customHeight="1">
      <c r="A57" s="38"/>
      <c r="B57" s="488" t="s">
        <v>289</v>
      </c>
      <c r="C57" s="481">
        <v>915752</v>
      </c>
    </row>
    <row r="58" spans="1:3" s="14" customFormat="1" ht="18" customHeight="1">
      <c r="A58" s="38"/>
      <c r="B58" s="16" t="s">
        <v>94</v>
      </c>
      <c r="C58" s="481">
        <v>777003.66999999993</v>
      </c>
    </row>
    <row r="59" spans="1:3" s="14" customFormat="1" ht="18" customHeight="1">
      <c r="A59" s="38"/>
      <c r="B59" s="16" t="s">
        <v>292</v>
      </c>
      <c r="C59" s="481">
        <v>420326</v>
      </c>
    </row>
    <row r="60" spans="1:3" s="14" customFormat="1" ht="18" customHeight="1">
      <c r="A60" s="38"/>
      <c r="B60" s="16" t="s">
        <v>102</v>
      </c>
      <c r="C60" s="481">
        <v>387617.4</v>
      </c>
    </row>
    <row r="61" spans="1:3" s="14" customFormat="1" ht="18" customHeight="1">
      <c r="A61" s="38"/>
      <c r="B61" s="16" t="s">
        <v>245</v>
      </c>
      <c r="C61" s="481">
        <v>386873.59999999998</v>
      </c>
    </row>
    <row r="62" spans="1:3" s="14" customFormat="1" ht="18" customHeight="1">
      <c r="A62" s="38"/>
      <c r="B62" s="16" t="s">
        <v>256</v>
      </c>
      <c r="C62" s="481">
        <v>226034.62</v>
      </c>
    </row>
    <row r="63" spans="1:3" s="14" customFormat="1" ht="18" customHeight="1">
      <c r="A63" s="38"/>
      <c r="B63" s="16" t="s">
        <v>296</v>
      </c>
      <c r="C63" s="481">
        <v>220000</v>
      </c>
    </row>
    <row r="64" spans="1:3" s="14" customFormat="1" ht="18" customHeight="1">
      <c r="A64" s="38"/>
      <c r="B64" s="16" t="s">
        <v>297</v>
      </c>
      <c r="C64" s="481">
        <v>174660</v>
      </c>
    </row>
    <row r="65" spans="1:3" s="14" customFormat="1" ht="18" customHeight="1">
      <c r="A65" s="38"/>
      <c r="B65" s="16" t="s">
        <v>101</v>
      </c>
      <c r="C65" s="481">
        <v>140990.69</v>
      </c>
    </row>
    <row r="66" spans="1:3" s="14" customFormat="1" ht="18" customHeight="1">
      <c r="A66" s="38"/>
      <c r="B66" s="16" t="s">
        <v>298</v>
      </c>
      <c r="C66" s="481">
        <v>125042.5</v>
      </c>
    </row>
    <row r="67" spans="1:3" s="14" customFormat="1" ht="18" customHeight="1">
      <c r="A67" s="38"/>
      <c r="B67" s="16" t="s">
        <v>110</v>
      </c>
      <c r="C67" s="481">
        <v>65537.210000000006</v>
      </c>
    </row>
    <row r="68" spans="1:3" s="14" customFormat="1" ht="18" customHeight="1">
      <c r="A68" s="38"/>
      <c r="B68" s="16" t="s">
        <v>299</v>
      </c>
      <c r="C68" s="481">
        <v>50000</v>
      </c>
    </row>
    <row r="69" spans="1:3" s="14" customFormat="1" ht="18" customHeight="1">
      <c r="A69" s="38"/>
      <c r="B69" s="16" t="s">
        <v>300</v>
      </c>
      <c r="C69" s="481">
        <v>43506.15</v>
      </c>
    </row>
    <row r="70" spans="1:3" s="14" customFormat="1" ht="18" customHeight="1">
      <c r="A70" s="38"/>
      <c r="B70" s="16" t="s">
        <v>301</v>
      </c>
      <c r="C70" s="481">
        <v>262.33</v>
      </c>
    </row>
    <row r="71" spans="1:3" s="14" customFormat="1" ht="18" customHeight="1">
      <c r="A71" s="38"/>
      <c r="B71" s="18" t="s">
        <v>228</v>
      </c>
      <c r="C71" s="479">
        <f>SUM(C56:C70)</f>
        <v>5807551.4200000009</v>
      </c>
    </row>
    <row r="72" spans="1:3" ht="9.9499999999999993" customHeight="1">
      <c r="C72" s="480"/>
    </row>
    <row r="73" spans="1:3" s="14" customFormat="1" ht="18" customHeight="1">
      <c r="A73" s="526" t="s">
        <v>244</v>
      </c>
      <c r="B73" s="16" t="s">
        <v>256</v>
      </c>
      <c r="C73" s="481">
        <v>500000</v>
      </c>
    </row>
    <row r="74" spans="1:3" s="14" customFormat="1" ht="18" customHeight="1">
      <c r="A74" s="526"/>
      <c r="B74" s="16" t="s">
        <v>298</v>
      </c>
      <c r="C74" s="481">
        <v>81619.399999999994</v>
      </c>
    </row>
    <row r="75" spans="1:3" s="14" customFormat="1" ht="18" customHeight="1">
      <c r="A75" s="38"/>
      <c r="B75" s="18" t="s">
        <v>228</v>
      </c>
      <c r="C75" s="479">
        <f>SUM(C73:C74)</f>
        <v>581619.4</v>
      </c>
    </row>
    <row r="76" spans="1:3" ht="9.9499999999999993" customHeight="1">
      <c r="C76" s="480"/>
    </row>
    <row r="77" spans="1:3" s="14" customFormat="1" ht="18" customHeight="1">
      <c r="A77" s="487" t="s">
        <v>249</v>
      </c>
      <c r="B77" s="16" t="s">
        <v>292</v>
      </c>
      <c r="C77" s="481">
        <v>232809</v>
      </c>
    </row>
    <row r="78" spans="1:3" s="14" customFormat="1" ht="18" customHeight="1">
      <c r="A78" s="38"/>
      <c r="B78" s="18" t="s">
        <v>228</v>
      </c>
      <c r="C78" s="479">
        <f>C77</f>
        <v>232809</v>
      </c>
    </row>
    <row r="79" spans="1:3" ht="9.9499999999999993" customHeight="1">
      <c r="C79" s="480"/>
    </row>
    <row r="80" spans="1:3" s="14" customFormat="1" ht="18" customHeight="1">
      <c r="A80" s="28" t="s">
        <v>257</v>
      </c>
      <c r="B80" s="28"/>
      <c r="C80" s="484">
        <f>C6+C24+C41+C50+C54+C75+C71+C78</f>
        <v>74889644.050000012</v>
      </c>
    </row>
    <row r="81" spans="1:3" ht="9.9499999999999993" customHeight="1">
      <c r="C81" s="35"/>
    </row>
    <row r="82" spans="1:3" ht="14.1">
      <c r="A82" s="15" t="s">
        <v>258</v>
      </c>
      <c r="C82" s="35"/>
    </row>
    <row r="83" spans="1:3" ht="14.1">
      <c r="A83" s="15" t="s">
        <v>302</v>
      </c>
      <c r="C83" s="35"/>
    </row>
    <row r="84" spans="1:3">
      <c r="C84" s="35"/>
    </row>
    <row r="85" spans="1:3">
      <c r="C85" s="35"/>
    </row>
  </sheetData>
  <mergeCells count="1">
    <mergeCell ref="A73:A74"/>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195F5F-AFB3-425E-8547-DE2CFF9C13E4}">
  <dimension ref="A1:K29"/>
  <sheetViews>
    <sheetView workbookViewId="0">
      <selection activeCell="D24" sqref="D24"/>
    </sheetView>
  </sheetViews>
  <sheetFormatPr defaultColWidth="7.625" defaultRowHeight="14.1"/>
  <cols>
    <col min="1" max="1" width="34" style="217" customWidth="1"/>
    <col min="2" max="2" width="38.5" style="217" customWidth="1"/>
    <col min="3" max="3" width="12" style="217" customWidth="1"/>
    <col min="4" max="4" width="11.625" style="217" customWidth="1"/>
    <col min="5" max="5" width="13.375" style="217" customWidth="1"/>
    <col min="6" max="6" width="11.625" style="217" customWidth="1"/>
    <col min="7" max="7" width="14.125" style="217" customWidth="1"/>
    <col min="8" max="8" width="7.625" style="217"/>
    <col min="9" max="9" width="14.375" style="217" customWidth="1"/>
    <col min="10" max="10" width="13.375" style="217" customWidth="1"/>
    <col min="11" max="11" width="17" style="217" customWidth="1"/>
    <col min="12" max="16384" width="7.625" style="217"/>
  </cols>
  <sheetData>
    <row r="1" spans="1:10">
      <c r="A1" s="251"/>
    </row>
    <row r="2" spans="1:10" ht="15.95">
      <c r="A2" s="250" t="s">
        <v>303</v>
      </c>
    </row>
    <row r="4" spans="1:10">
      <c r="G4" s="217" t="s">
        <v>304</v>
      </c>
    </row>
    <row r="5" spans="1:10">
      <c r="A5" s="218" t="s">
        <v>305</v>
      </c>
      <c r="B5" s="219"/>
      <c r="C5" s="220"/>
      <c r="D5" s="220"/>
      <c r="E5" s="220"/>
      <c r="F5" s="220"/>
      <c r="G5" s="436">
        <v>505222302</v>
      </c>
    </row>
    <row r="6" spans="1:10">
      <c r="A6" s="221"/>
      <c r="B6" s="222"/>
      <c r="C6" s="223"/>
      <c r="D6" s="223"/>
      <c r="E6" s="224"/>
      <c r="F6" s="224"/>
      <c r="G6" s="225"/>
    </row>
    <row r="7" spans="1:10">
      <c r="A7" s="221"/>
      <c r="B7" s="226"/>
      <c r="C7" s="224"/>
      <c r="D7" s="224"/>
      <c r="E7" s="224"/>
      <c r="F7" s="224"/>
      <c r="G7" s="225"/>
    </row>
    <row r="8" spans="1:10">
      <c r="A8" s="221"/>
      <c r="B8" s="226"/>
      <c r="C8" s="227"/>
      <c r="D8" s="227"/>
      <c r="E8" s="227"/>
      <c r="F8" s="224"/>
      <c r="G8" s="225"/>
    </row>
    <row r="9" spans="1:10">
      <c r="A9" s="228" t="s">
        <v>306</v>
      </c>
      <c r="B9" s="229"/>
      <c r="C9" s="224"/>
      <c r="D9" s="224"/>
      <c r="E9" s="224"/>
      <c r="F9" s="229"/>
      <c r="G9" s="230"/>
    </row>
    <row r="10" spans="1:10">
      <c r="A10" s="231"/>
      <c r="C10" s="232" t="s">
        <v>1</v>
      </c>
      <c r="D10" s="232" t="s">
        <v>2</v>
      </c>
      <c r="E10" s="232" t="s">
        <v>3</v>
      </c>
      <c r="F10" s="232" t="s">
        <v>4</v>
      </c>
      <c r="G10" s="233" t="s">
        <v>307</v>
      </c>
    </row>
    <row r="11" spans="1:10" ht="6" customHeight="1">
      <c r="A11" s="231"/>
      <c r="G11" s="234"/>
    </row>
    <row r="12" spans="1:10">
      <c r="A12" s="235" t="s">
        <v>308</v>
      </c>
      <c r="B12" s="236"/>
      <c r="C12" s="237"/>
      <c r="D12" s="237"/>
      <c r="E12" s="237"/>
      <c r="F12" s="237"/>
      <c r="G12" s="238"/>
    </row>
    <row r="13" spans="1:10">
      <c r="A13" s="239" t="s">
        <v>309</v>
      </c>
      <c r="B13" s="240" t="s">
        <v>310</v>
      </c>
      <c r="C13" s="418">
        <v>6766436.5947359735</v>
      </c>
      <c r="D13" s="418">
        <v>39705273.925054103</v>
      </c>
      <c r="E13" s="418">
        <v>2227200.5066255778</v>
      </c>
      <c r="F13" s="418">
        <v>845691.97358432785</v>
      </c>
      <c r="G13" s="419">
        <v>49544602.999999985</v>
      </c>
      <c r="I13" s="241"/>
      <c r="J13" s="241"/>
    </row>
    <row r="14" spans="1:10">
      <c r="A14" s="253" t="s">
        <v>311</v>
      </c>
      <c r="B14" s="255" t="s">
        <v>310</v>
      </c>
      <c r="C14" s="420">
        <v>1768493.9640291543</v>
      </c>
      <c r="D14" s="421">
        <v>15549673.771076171</v>
      </c>
      <c r="E14" s="421">
        <v>4712678.600641204</v>
      </c>
      <c r="F14" s="421">
        <v>441462.66425347538</v>
      </c>
      <c r="G14" s="422">
        <v>22472309.000000004</v>
      </c>
      <c r="I14" s="241"/>
      <c r="J14" s="241"/>
    </row>
    <row r="15" spans="1:10" ht="16.5" customHeight="1">
      <c r="A15" s="252" t="s">
        <v>228</v>
      </c>
      <c r="B15" s="254"/>
      <c r="C15" s="423">
        <f>SUM(C13:C14)</f>
        <v>8534930.5587651283</v>
      </c>
      <c r="D15" s="424">
        <f>SUM(D13:D14)</f>
        <v>55254947.696130276</v>
      </c>
      <c r="E15" s="424">
        <f>SUM(E13:E14)</f>
        <v>6939879.1072667819</v>
      </c>
      <c r="F15" s="424">
        <f>SUM(F13:F14)</f>
        <v>1287154.6378378032</v>
      </c>
      <c r="G15" s="425">
        <f>SUM(G13:G14)</f>
        <v>72016911.999999985</v>
      </c>
      <c r="I15" s="241"/>
      <c r="J15" s="241"/>
    </row>
    <row r="16" spans="1:10" ht="6" customHeight="1">
      <c r="A16" s="242"/>
      <c r="C16" s="426"/>
      <c r="D16" s="426"/>
      <c r="E16" s="426"/>
      <c r="F16" s="426"/>
      <c r="G16" s="427"/>
      <c r="I16" s="241"/>
      <c r="J16" s="241"/>
    </row>
    <row r="17" spans="1:11" ht="2.25" customHeight="1">
      <c r="A17" s="242"/>
      <c r="C17" s="426"/>
      <c r="D17" s="426"/>
      <c r="E17" s="426"/>
      <c r="F17" s="426"/>
      <c r="G17" s="427"/>
      <c r="I17" s="241"/>
      <c r="J17" s="241"/>
    </row>
    <row r="18" spans="1:11">
      <c r="A18" s="243" t="s">
        <v>312</v>
      </c>
      <c r="B18" s="244"/>
      <c r="C18" s="428">
        <f>C15</f>
        <v>8534930.5587651283</v>
      </c>
      <c r="D18" s="428">
        <f>D15</f>
        <v>55254947.696130276</v>
      </c>
      <c r="E18" s="428">
        <f>E15</f>
        <v>6939879.1072667819</v>
      </c>
      <c r="F18" s="428">
        <f>F15</f>
        <v>1287154.6378378032</v>
      </c>
      <c r="G18" s="429">
        <f>G15</f>
        <v>72016911.999999985</v>
      </c>
      <c r="I18" s="241"/>
      <c r="J18" s="241"/>
      <c r="K18" s="241"/>
    </row>
    <row r="19" spans="1:11" ht="7.5" customHeight="1">
      <c r="A19" s="245"/>
      <c r="B19" s="246"/>
      <c r="C19" s="430"/>
      <c r="D19" s="430"/>
      <c r="E19" s="430"/>
      <c r="F19" s="430"/>
      <c r="G19" s="431"/>
      <c r="I19" s="241"/>
      <c r="J19" s="241"/>
    </row>
    <row r="20" spans="1:11">
      <c r="A20" s="432" t="s">
        <v>313</v>
      </c>
      <c r="B20" s="433"/>
      <c r="C20" s="434"/>
      <c r="D20" s="434"/>
      <c r="E20" s="434"/>
      <c r="F20" s="434"/>
      <c r="G20" s="435">
        <f>+G5-G18</f>
        <v>433205390</v>
      </c>
      <c r="I20" s="241"/>
      <c r="J20" s="241"/>
      <c r="K20" s="247"/>
    </row>
    <row r="21" spans="1:11">
      <c r="A21" s="248"/>
      <c r="J21" s="241"/>
    </row>
    <row r="29" spans="1:11">
      <c r="B29" s="249"/>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20502A2239450408B1EAE5531DCE964" ma:contentTypeVersion="19" ma:contentTypeDescription="Create a new document." ma:contentTypeScope="" ma:versionID="2139d660cb82cdb1c55486c118daa3ec">
  <xsd:schema xmlns:xsd="http://www.w3.org/2001/XMLSchema" xmlns:xs="http://www.w3.org/2001/XMLSchema" xmlns:p="http://schemas.microsoft.com/office/2006/metadata/properties" xmlns:ns2="09ef0099-81f3-4883-8d8d-36f45daec145" xmlns:ns3="6b1a7c86-7cab-4a86-897c-1a5f2e53d9cc" targetNamespace="http://schemas.microsoft.com/office/2006/metadata/properties" ma:root="true" ma:fieldsID="5b5b7d7dbe3676b4be077f7c63a9594a" ns2:_="" ns3:_="">
    <xsd:import namespace="09ef0099-81f3-4883-8d8d-36f45daec145"/>
    <xsd:import namespace="6b1a7c86-7cab-4a86-897c-1a5f2e53d9cc"/>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Locatio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9ef0099-81f3-4883-8d8d-36f45daec14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f5f3f4cc-79b9-4d17-b8fa-dd7577b1fbe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b1a7c86-7cab-4a86-897c-1a5f2e53d9cc"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ddef6995-4596-4d90-86ba-c83c90528380}" ma:internalName="TaxCatchAll" ma:showField="CatchAllData" ma:web="6b1a7c86-7cab-4a86-897c-1a5f2e53d9c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09ef0099-81f3-4883-8d8d-36f45daec145">
      <Terms xmlns="http://schemas.microsoft.com/office/infopath/2007/PartnerControls"/>
    </lcf76f155ced4ddcb4097134ff3c332f>
    <TaxCatchAll xmlns="6b1a7c86-7cab-4a86-897c-1a5f2e53d9cc" xsi:nil="true"/>
  </documentManagement>
</p:properties>
</file>

<file path=customXml/itemProps1.xml><?xml version="1.0" encoding="utf-8"?>
<ds:datastoreItem xmlns:ds="http://schemas.openxmlformats.org/officeDocument/2006/customXml" ds:itemID="{32960039-C618-4835-A936-F628C55F9CB6}"/>
</file>

<file path=customXml/itemProps2.xml><?xml version="1.0" encoding="utf-8"?>
<ds:datastoreItem xmlns:ds="http://schemas.openxmlformats.org/officeDocument/2006/customXml" ds:itemID="{8BE35050-3474-46EE-890D-3AF03EF76F59}"/>
</file>

<file path=customXml/itemProps3.xml><?xml version="1.0" encoding="utf-8"?>
<ds:datastoreItem xmlns:ds="http://schemas.openxmlformats.org/officeDocument/2006/customXml" ds:itemID="{57C6FB03-CDF9-4400-9561-EF390102DE9B}"/>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Isabelle Hauville</dc:creator>
  <cp:keywords/>
  <dc:description/>
  <cp:lastModifiedBy>Isabelle Hauville</cp:lastModifiedBy>
  <cp:revision/>
  <dcterms:created xsi:type="dcterms:W3CDTF">2025-05-22T15:00:36Z</dcterms:created>
  <dcterms:modified xsi:type="dcterms:W3CDTF">2025-06-30T15:55:49Z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0x010100620502A2239450408B1EAE5531DCE964</vt:lpwstr>
  </property>
  <property fmtid="{D5CDD505-2E9C-101B-9397-08002B2CF9AE}" pid="3" name="MediaServiceImageTags">
    <vt:lpwstr/>
  </property>
</Properties>
</file>