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unhcr365.sharepoint.com/sites/DER-EEES/Shared Documents/6 Global Appeal and Global Report/GR2025/07. Website content/"/>
    </mc:Choice>
  </mc:AlternateContent>
  <xr:revisionPtr revIDLastSave="79" documentId="8_{973A6CBF-33A7-41B5-BA31-66A103C53CF4}" xr6:coauthVersionLast="47" xr6:coauthVersionMax="47" xr10:uidLastSave="{0C9DD322-3959-4675-B867-D93B6BEFAD91}"/>
  <bookViews>
    <workbookView xWindow="-120" yWindow="-120" windowWidth="29040" windowHeight="15720" firstSheet="8" xr2:uid="{728C22CD-6611-4157-9580-4937FF2B95AF}"/>
  </bookViews>
  <sheets>
    <sheet name="Bud and Exp overview by region" sheetId="1" r:id="rId1"/>
    <sheet name="Budget and exp by Outcome areas" sheetId="2" r:id="rId2"/>
    <sheet name="Source of funding" sheetId="3" r:id="rId3"/>
    <sheet name="HQ exp table" sheetId="4" r:id="rId4"/>
    <sheet name="Glob Prog exp" sheetId="5" r:id="rId5"/>
    <sheet name="Operational Reserve" sheetId="6" r:id="rId6"/>
    <sheet name="All Contributions" sheetId="7" r:id="rId7"/>
    <sheet name="In-kind contr" sheetId="8" r:id="rId8"/>
    <sheet name="Priv Sector Donors over 100k"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77" i="8" l="1"/>
  <c r="C79" i="8" s="1"/>
  <c r="E123" i="7"/>
  <c r="D123" i="7"/>
  <c r="C123" i="7"/>
  <c r="B123"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2" i="7"/>
  <c r="E31" i="7"/>
  <c r="E30" i="7"/>
  <c r="E29" i="7"/>
  <c r="E28" i="7"/>
  <c r="E27" i="7"/>
  <c r="E26" i="7"/>
  <c r="E25" i="7"/>
  <c r="E24" i="7"/>
  <c r="E23" i="7"/>
  <c r="E22" i="7"/>
  <c r="E21" i="7"/>
  <c r="E20" i="7"/>
  <c r="E19" i="7"/>
  <c r="C18" i="7"/>
  <c r="E18" i="7" s="1"/>
  <c r="E17" i="7"/>
  <c r="E16" i="7"/>
  <c r="E15" i="7"/>
  <c r="E14" i="7"/>
  <c r="E13" i="7"/>
  <c r="E12" i="7"/>
  <c r="E11" i="7"/>
  <c r="E10" i="7"/>
  <c r="E9" i="7"/>
  <c r="E8" i="7"/>
  <c r="E7" i="7"/>
  <c r="E6" i="7"/>
  <c r="E5" i="7"/>
  <c r="G14" i="6" l="1"/>
  <c r="G17" i="6" s="1"/>
  <c r="G19" i="6" s="1"/>
  <c r="F14" i="6"/>
  <c r="F17" i="6" s="1"/>
  <c r="E14" i="6"/>
  <c r="D14" i="6"/>
  <c r="C14" i="6"/>
  <c r="G10" i="6"/>
  <c r="F10" i="6"/>
  <c r="E10" i="6"/>
  <c r="D10" i="6"/>
  <c r="C10" i="6"/>
  <c r="C27" i="5"/>
  <c r="B27" i="5"/>
  <c r="C16" i="5"/>
  <c r="C29" i="5" s="1"/>
  <c r="B16" i="5"/>
  <c r="B29" i="5" s="1"/>
  <c r="C16" i="4"/>
  <c r="B16" i="4"/>
  <c r="D34" i="2"/>
  <c r="C30" i="2"/>
  <c r="C32" i="2" s="1"/>
  <c r="B30" i="2"/>
  <c r="B32" i="2" s="1"/>
  <c r="B36" i="2" s="1"/>
  <c r="D29" i="2"/>
  <c r="D28" i="2"/>
  <c r="D27" i="2"/>
  <c r="D26" i="2"/>
  <c r="D25" i="2"/>
  <c r="C23" i="2"/>
  <c r="D23" i="2" s="1"/>
  <c r="B23" i="2"/>
  <c r="D22" i="2"/>
  <c r="D21" i="2"/>
  <c r="D20" i="2"/>
  <c r="D19" i="2"/>
  <c r="D18" i="2"/>
  <c r="D17" i="2"/>
  <c r="D16" i="2"/>
  <c r="D15" i="2"/>
  <c r="D14" i="2"/>
  <c r="D13" i="2"/>
  <c r="D12" i="2"/>
  <c r="D11" i="2"/>
  <c r="D10" i="2"/>
  <c r="D9" i="2"/>
  <c r="D8" i="2"/>
  <c r="D7" i="2"/>
  <c r="G28" i="1"/>
  <c r="G27" i="1"/>
  <c r="G26" i="1"/>
  <c r="G25" i="1"/>
  <c r="F24" i="1"/>
  <c r="F30" i="1" s="1"/>
  <c r="F37" i="1" s="1"/>
  <c r="E24" i="1"/>
  <c r="E30" i="1" s="1"/>
  <c r="E37" i="1" s="1"/>
  <c r="D24" i="1"/>
  <c r="D30" i="1" s="1"/>
  <c r="D37" i="1" s="1"/>
  <c r="C24" i="1"/>
  <c r="C30" i="1" s="1"/>
  <c r="C37" i="1" s="1"/>
  <c r="F23" i="1"/>
  <c r="F29" i="1" s="1"/>
  <c r="F36" i="1" s="1"/>
  <c r="E23" i="1"/>
  <c r="E29" i="1" s="1"/>
  <c r="E36" i="1" s="1"/>
  <c r="D23" i="1"/>
  <c r="D29" i="1" s="1"/>
  <c r="D36" i="1" s="1"/>
  <c r="C23" i="1"/>
  <c r="C29" i="1" s="1"/>
  <c r="C36" i="1" s="1"/>
  <c r="G21" i="1"/>
  <c r="G20" i="1"/>
  <c r="G19" i="1"/>
  <c r="G18" i="1"/>
  <c r="G17" i="1"/>
  <c r="G16" i="1"/>
  <c r="G15" i="1"/>
  <c r="G14" i="1"/>
  <c r="G13" i="1"/>
  <c r="G12" i="1"/>
  <c r="G11" i="1"/>
  <c r="G10" i="1"/>
  <c r="G9" i="1"/>
  <c r="G8" i="1"/>
  <c r="G7" i="1"/>
  <c r="G6" i="1"/>
  <c r="C17" i="6" l="1"/>
  <c r="D17" i="6"/>
  <c r="E17" i="6"/>
  <c r="D32" i="2"/>
  <c r="C36" i="2"/>
  <c r="D30" i="2"/>
  <c r="G23" i="1"/>
  <c r="G29" i="1" s="1"/>
  <c r="I10" i="1"/>
  <c r="I14" i="1"/>
  <c r="I25" i="1"/>
  <c r="G36" i="1"/>
  <c r="H27" i="1" s="1"/>
  <c r="I29" i="1"/>
  <c r="I20" i="1"/>
  <c r="I16" i="1"/>
  <c r="I12" i="1"/>
  <c r="I8" i="1"/>
  <c r="I6" i="1"/>
  <c r="I18" i="1"/>
  <c r="I27" i="1"/>
  <c r="G24" i="1"/>
  <c r="I23" i="1"/>
  <c r="H18" i="1" l="1"/>
  <c r="H14" i="1"/>
  <c r="H6" i="1"/>
  <c r="H33" i="1"/>
  <c r="H31" i="1"/>
  <c r="H25" i="1"/>
  <c r="H36" i="1"/>
  <c r="H20" i="1"/>
  <c r="H16" i="1"/>
  <c r="H12" i="1"/>
  <c r="H8" i="1"/>
  <c r="H10" i="1"/>
  <c r="G30" i="1"/>
  <c r="I24" i="1"/>
  <c r="H23" i="1"/>
  <c r="H29" i="1"/>
  <c r="G37" i="1" l="1"/>
  <c r="I30" i="1"/>
  <c r="H30" i="1"/>
  <c r="I26" i="1"/>
  <c r="I19" i="1"/>
  <c r="I15" i="1"/>
  <c r="I28" i="1"/>
  <c r="I17" i="1"/>
  <c r="I11" i="1"/>
  <c r="I13" i="1"/>
  <c r="I7" i="1"/>
  <c r="I9" i="1"/>
  <c r="I21" i="1"/>
  <c r="H37" i="1" l="1"/>
  <c r="H34" i="1"/>
  <c r="H17" i="1"/>
  <c r="H26" i="1"/>
  <c r="H21" i="1"/>
  <c r="H28" i="1"/>
  <c r="H15" i="1"/>
  <c r="H13" i="1"/>
  <c r="H7" i="1"/>
  <c r="H11" i="1"/>
  <c r="H9" i="1"/>
  <c r="H19" i="1"/>
  <c r="H24" i="1"/>
</calcChain>
</file>

<file path=xl/sharedStrings.xml><?xml version="1.0" encoding="utf-8"?>
<sst xmlns="http://schemas.openxmlformats.org/spreadsheetml/2006/main" count="652" uniqueCount="549">
  <si>
    <r>
      <t xml:space="preserve">  TABLE 1 | </t>
    </r>
    <r>
      <rPr>
        <b/>
        <sz val="12"/>
        <color rgb="FF0072BC"/>
        <rFont val="Proxima Nova"/>
      </rPr>
      <t>2025 BUDGET AND EXPENDITURE OVERVIEW</t>
    </r>
    <r>
      <rPr>
        <sz val="10"/>
        <color rgb="FF0072BC"/>
        <rFont val="Proxima Nova"/>
      </rPr>
      <t xml:space="preserve"> </t>
    </r>
    <r>
      <rPr>
        <sz val="12"/>
        <color rgb="FF0072BC"/>
        <rFont val="Proxima Nova"/>
      </rPr>
      <t>| USD</t>
    </r>
  </si>
  <si>
    <t>1. Protect</t>
  </si>
  <si>
    <t>2. Respond</t>
  </si>
  <si>
    <t>3. Empower</t>
  </si>
  <si>
    <t>4. Solve</t>
  </si>
  <si>
    <t xml:space="preserve">REGION </t>
  </si>
  <si>
    <t>Attaining Favorable Protection Environments</t>
  </si>
  <si>
    <t>Realizing Basic Rights in Safe Environments</t>
  </si>
  <si>
    <t>Empowering Communities and Achieving Gender Equality</t>
  </si>
  <si>
    <t>Securing Solutions</t>
  </si>
  <si>
    <t>TOTAL</t>
  </si>
  <si>
    <t>% of Global</t>
  </si>
  <si>
    <t>% of programmed activities</t>
  </si>
  <si>
    <t>EAST AND HORN OF AFRICA AND THE GREAT LAKES</t>
  </si>
  <si>
    <t>Budget</t>
  </si>
  <si>
    <t>Expenditure</t>
  </si>
  <si>
    <t>SOUTHERN AFRICA</t>
  </si>
  <si>
    <t>WEST AND CENTRAL AFRICA</t>
  </si>
  <si>
    <t>THE AMERICAS</t>
  </si>
  <si>
    <t>ASIA AND THE PACIFIC</t>
  </si>
  <si>
    <t>EUROPE</t>
  </si>
  <si>
    <t>MIDDLE EAST AND NORTH AFRICA</t>
  </si>
  <si>
    <t>Country Operational Technical Support</t>
  </si>
  <si>
    <t>SUBTOTAL COUNTRY AND REGIONAL PROGRAMMES</t>
  </si>
  <si>
    <t>Global programmes</t>
  </si>
  <si>
    <t>Headquarters</t>
  </si>
  <si>
    <t>SUBTOTAL PROGRAMMED ACTIVITIES</t>
  </si>
  <si>
    <t>Operational Reserve</t>
  </si>
  <si>
    <t>JPO</t>
  </si>
  <si>
    <r>
      <t xml:space="preserve">TABLE 2 | </t>
    </r>
    <r>
      <rPr>
        <b/>
        <sz val="11"/>
        <color theme="3"/>
        <rFont val="Arial"/>
        <family val="2"/>
      </rPr>
      <t>BUDGET AND EXPENDITURE BY OUTCOME AND ENABLING AREAS</t>
    </r>
    <r>
      <rPr>
        <sz val="11"/>
        <color theme="3"/>
        <rFont val="Arial"/>
        <family val="2"/>
      </rPr>
      <t xml:space="preserve"> | 2025</t>
    </r>
  </si>
  <si>
    <t xml:space="preserve">OUTCOME AND ENABLING AREAS </t>
  </si>
  <si>
    <t xml:space="preserve">Budget </t>
  </si>
  <si>
    <t>% of Exp vs budget</t>
  </si>
  <si>
    <t>OUTCOME AREA</t>
  </si>
  <si>
    <t>Access to territory, registration and documentation (OA1)</t>
  </si>
  <si>
    <t>Status determination (OA2)</t>
  </si>
  <si>
    <t>Protection policy and law (OA3)</t>
  </si>
  <si>
    <t>Gender-based violence (OA4)</t>
  </si>
  <si>
    <t>Child protection (OA5)</t>
  </si>
  <si>
    <t>Safety and access to justice (OA6)</t>
  </si>
  <si>
    <t>Community engagement and women's empowerment (OA7)</t>
  </si>
  <si>
    <t>Well-being and basic needs (OA8)</t>
  </si>
  <si>
    <t>Sustainable housing and settlements (OA9)</t>
  </si>
  <si>
    <t>Healthy lives (OA10)</t>
  </si>
  <si>
    <t>Education (OA11)</t>
  </si>
  <si>
    <t>Clean water, sanitation and hygiene (OA12)</t>
  </si>
  <si>
    <t>Self reliance, economic inclusion and livelihoods (OA13)</t>
  </si>
  <si>
    <t>Voluntary repatriation and sustainable reintegration (OA14)</t>
  </si>
  <si>
    <t xml:space="preserve">Resettlement and complementary pathways (OA15) </t>
  </si>
  <si>
    <t>Local integration and other local solutions (OA16)</t>
  </si>
  <si>
    <t>SUBTOTAL OUTCOME AREAS</t>
  </si>
  <si>
    <t>ENABLING AREA (EA)</t>
  </si>
  <si>
    <t>Systems and processes (EA17)</t>
  </si>
  <si>
    <t>Operational support and supply chain (EA18)</t>
  </si>
  <si>
    <t>People and culture (EA19)</t>
  </si>
  <si>
    <t>External engagement and resource mobilization (EA20)</t>
  </si>
  <si>
    <t>Leadership and governance (EA21)</t>
  </si>
  <si>
    <t>SUBTOTAL ENABLING AREAS</t>
  </si>
  <si>
    <t xml:space="preserve">Operational reserve (OR) </t>
  </si>
  <si>
    <t xml:space="preserve">Junior Professional Officers </t>
  </si>
  <si>
    <r>
      <t xml:space="preserve">TABLE 3 | </t>
    </r>
    <r>
      <rPr>
        <b/>
        <sz val="11"/>
        <color theme="3"/>
        <rFont val="Arial"/>
        <family val="2"/>
      </rPr>
      <t>SOURCE OF FUNDING</t>
    </r>
    <r>
      <rPr>
        <sz val="11"/>
        <color theme="3"/>
        <rFont val="Arial"/>
        <family val="2"/>
      </rPr>
      <t xml:space="preserve"> | 2025</t>
    </r>
  </si>
  <si>
    <t>SOURCE OF FUNDING</t>
  </si>
  <si>
    <t xml:space="preserve">Carry-over from prior years </t>
  </si>
  <si>
    <t>Voluntary Cash Contributions</t>
  </si>
  <si>
    <t>Voluntary in-kind Contributions</t>
  </si>
  <si>
    <t>Indirect support costs</t>
  </si>
  <si>
    <t>United Nations Regular Budget</t>
  </si>
  <si>
    <r>
      <t>Other income</t>
    </r>
    <r>
      <rPr>
        <vertAlign val="superscript"/>
        <sz val="10"/>
        <color theme="1"/>
        <rFont val="Arial"/>
        <family val="2"/>
      </rPr>
      <t>2</t>
    </r>
  </si>
  <si>
    <t xml:space="preserve">Earmarked </t>
  </si>
  <si>
    <t>Unearmarked</t>
  </si>
  <si>
    <t>Earmarked</t>
  </si>
  <si>
    <r>
      <t>Softly earmarked</t>
    </r>
    <r>
      <rPr>
        <vertAlign val="superscript"/>
        <sz val="10"/>
        <color theme="1"/>
        <rFont val="Arial"/>
        <family val="2"/>
      </rPr>
      <t>1</t>
    </r>
  </si>
  <si>
    <t>FIELD OPERATIONS</t>
  </si>
  <si>
    <t xml:space="preserve">  East and Horn of Africa and the Great Lakes</t>
  </si>
  <si>
    <t xml:space="preserve">  Southern Africa</t>
  </si>
  <si>
    <t xml:space="preserve">  West and Central Africa</t>
  </si>
  <si>
    <t xml:space="preserve">  Americas</t>
  </si>
  <si>
    <t xml:space="preserve">  Asia and the Pacific</t>
  </si>
  <si>
    <t xml:space="preserve">  Europe</t>
  </si>
  <si>
    <t xml:space="preserve">  Middle East and North Africa</t>
  </si>
  <si>
    <t xml:space="preserve">  Country Operational Technical Support</t>
  </si>
  <si>
    <t>TOTAL  COUNTRY AND REGIONAL PROGRAMMES</t>
  </si>
  <si>
    <t>Global Programmes</t>
  </si>
  <si>
    <t xml:space="preserve">Operational Reserve </t>
  </si>
  <si>
    <t>Junior Professional Officers Fund</t>
  </si>
  <si>
    <t>% of total expenditure</t>
  </si>
  <si>
    <r>
      <rPr>
        <vertAlign val="superscript"/>
        <sz val="11"/>
        <color theme="1"/>
        <rFont val="Calibri"/>
        <family val="2"/>
        <scheme val="minor"/>
      </rPr>
      <t>1</t>
    </r>
    <r>
      <rPr>
        <sz val="11"/>
        <color theme="1"/>
        <rFont val="Arial"/>
        <family val="2"/>
      </rPr>
      <t xml:space="preserve"> Includes contributions earmarked at the regional, subregional, situation or thematic level</t>
    </r>
  </si>
  <si>
    <r>
      <rPr>
        <vertAlign val="superscript"/>
        <sz val="11"/>
        <color theme="1"/>
        <rFont val="Calibri"/>
        <family val="2"/>
        <scheme val="minor"/>
      </rPr>
      <t>2</t>
    </r>
    <r>
      <rPr>
        <sz val="11"/>
        <color theme="1"/>
        <rFont val="Arial"/>
        <family val="2"/>
      </rPr>
      <t xml:space="preserve"> Includes miscellaneous income, prior year adjustments, cancellations and other internal transfers</t>
    </r>
  </si>
  <si>
    <r>
      <t>TABLE 4</t>
    </r>
    <r>
      <rPr>
        <b/>
        <sz val="12"/>
        <color rgb="FF0072BC"/>
        <rFont val="Proxima Nova"/>
      </rPr>
      <t xml:space="preserve"> | 2024 BUDGET AND EXPENDITURE FOR HEADQUARTERS | USD</t>
    </r>
  </si>
  <si>
    <t>DIVISIONS/DEPARTMENTS</t>
  </si>
  <si>
    <r>
      <t>BUDGET</t>
    </r>
    <r>
      <rPr>
        <b/>
        <vertAlign val="superscript"/>
        <sz val="10"/>
        <rFont val="Proxima Nova"/>
      </rPr>
      <t>1</t>
    </r>
  </si>
  <si>
    <r>
      <t>EXPENDITURE</t>
    </r>
    <r>
      <rPr>
        <b/>
        <vertAlign val="superscript"/>
        <sz val="10"/>
        <rFont val="Proxima Nova"/>
      </rPr>
      <t>1</t>
    </r>
  </si>
  <si>
    <t>EXECUTIVE DIRECTION AND MANAGEMENT</t>
  </si>
  <si>
    <t>Design Development &amp; Risk Management Service</t>
  </si>
  <si>
    <t>Ethics Office</t>
  </si>
  <si>
    <t>Evaluation Office</t>
  </si>
  <si>
    <t>Executive Office</t>
  </si>
  <si>
    <t>Global Data Service</t>
  </si>
  <si>
    <t>Governance Section</t>
  </si>
  <si>
    <t>Inspector General's Office, including audit services</t>
  </si>
  <si>
    <t>Legal Affairs Service</t>
  </si>
  <si>
    <t>New York Liaison Office</t>
  </si>
  <si>
    <t>Office of the Ombudsman</t>
  </si>
  <si>
    <t>Staff Council</t>
  </si>
  <si>
    <t>SUBTOTAL</t>
  </si>
  <si>
    <r>
      <t>DIVISIONS</t>
    </r>
    <r>
      <rPr>
        <b/>
        <vertAlign val="superscript"/>
        <sz val="10"/>
        <color theme="1"/>
        <rFont val="Proxima Nova"/>
      </rPr>
      <t>2</t>
    </r>
  </si>
  <si>
    <t>Division of External Relations</t>
  </si>
  <si>
    <t xml:space="preserve">Division of Emergency, Security and Supply </t>
  </si>
  <si>
    <t xml:space="preserve">Division of Financial and Administrative Management </t>
  </si>
  <si>
    <t>Division of Human Resources</t>
  </si>
  <si>
    <t>Division of International Protection</t>
  </si>
  <si>
    <t>Division of Information Systems and Telecommunications</t>
  </si>
  <si>
    <t>Division of Resilience and Solutions</t>
  </si>
  <si>
    <t>Division of Strategic Planning and Results</t>
  </si>
  <si>
    <t>Global Service Centre</t>
  </si>
  <si>
    <r>
      <t>1</t>
    </r>
    <r>
      <rPr>
        <sz val="10"/>
        <rFont val="Proxima Nova"/>
      </rPr>
      <t xml:space="preserve"> Includes allocations from the UN Regular Budget as follows: $50,466,900 (Budget) and $50,458,030 (Expenditure).</t>
    </r>
  </si>
  <si>
    <r>
      <t xml:space="preserve">2 </t>
    </r>
    <r>
      <rPr>
        <sz val="10"/>
        <rFont val="Proxima Nova"/>
      </rPr>
      <t>In September 2025, t</t>
    </r>
    <r>
      <rPr>
        <sz val="9"/>
        <rFont val="Proxima Nova"/>
      </rPr>
      <t>he Division of Strategic Planning and Results’ programming functions moved to the new Division of Emergency and Programme Support and budget functions to the Division of Resource Management. The Division of Information Systems and Telecommunications became the Information Technology Service. The Division of Resilience and Solutions transitioned to the Sustainable Response Service, with some responsibilities redistributed to the Division of Emergency and Programme Support and to the Division of International Protection and Solutions.</t>
    </r>
  </si>
  <si>
    <r>
      <t xml:space="preserve">TABLE 5 | 2025 BUDGET AND EXPENDITURE FOR GLOBAL PROGRAMMES </t>
    </r>
    <r>
      <rPr>
        <sz val="12"/>
        <color rgb="FF0072BC"/>
        <rFont val="Proxima Nova"/>
      </rPr>
      <t>| USD</t>
    </r>
  </si>
  <si>
    <t>ACTIVITIES</t>
  </si>
  <si>
    <t>BUDGET</t>
  </si>
  <si>
    <t>EXPENDITURE</t>
  </si>
  <si>
    <t>OPERATIONAL ACTIVITIES</t>
  </si>
  <si>
    <t>Education related projects</t>
  </si>
  <si>
    <t>Health-related projects</t>
  </si>
  <si>
    <t>Innovation and environment related projects</t>
  </si>
  <si>
    <t>Private-sector partnership</t>
  </si>
  <si>
    <t>Protection-related projects</t>
  </si>
  <si>
    <t>Public information and media projects</t>
  </si>
  <si>
    <t>Registration, data and knowledge management</t>
  </si>
  <si>
    <t>Research, evaluation and documentation</t>
  </si>
  <si>
    <t>Self-reliance and economic inclusion related projects</t>
  </si>
  <si>
    <t>SUBTOTAL OPERATIONAL ACTIVITIES</t>
  </si>
  <si>
    <t>PROGRAMME SUPPORT ACTIVITIES</t>
  </si>
  <si>
    <t>Executive Direction and Management</t>
  </si>
  <si>
    <t>SUBTOTAL PROGRAMME SUPPORT ACTIVITIES</t>
  </si>
  <si>
    <r>
      <rPr>
        <b/>
        <sz val="12"/>
        <color theme="3"/>
        <rFont val="Arial"/>
        <family val="2"/>
      </rPr>
      <t>TABLE 6 | TRANSFERS FROM THE OPERATIONAL RESERVE</t>
    </r>
    <r>
      <rPr>
        <sz val="12"/>
        <color theme="3"/>
        <rFont val="Arial"/>
        <family val="2"/>
      </rPr>
      <t xml:space="preserve"> | 2025</t>
    </r>
  </si>
  <si>
    <t>USD Amount</t>
  </si>
  <si>
    <t>1. OPERATIONAL RESERVE APPROVED BY THE EXECUTIVE COMMITTEE IN OCTOBER 2024</t>
  </si>
  <si>
    <t>2. TRANSFERS FROM THE OPERATIONAL RESERVE</t>
  </si>
  <si>
    <t>Protect</t>
  </si>
  <si>
    <t>Respond</t>
  </si>
  <si>
    <t>Empower</t>
  </si>
  <si>
    <t>Solve</t>
  </si>
  <si>
    <t>Total</t>
  </si>
  <si>
    <t>East and Horn of Africa and the Great lakes</t>
  </si>
  <si>
    <t>Uganda</t>
  </si>
  <si>
    <t>Emergency response linked to the crisis in Sudan</t>
  </si>
  <si>
    <t>Middle East and North Africa</t>
  </si>
  <si>
    <t>Libya</t>
  </si>
  <si>
    <t>2. TOTAL TRANSFERS</t>
  </si>
  <si>
    <t>3. BALANCE AFTER TRANSFERS</t>
  </si>
  <si>
    <r>
      <rPr>
        <b/>
        <sz val="14"/>
        <color theme="3"/>
        <rFont val="Proxima nova"/>
      </rPr>
      <t>Table 7 | TOTAL CONTRIBUTIONS</t>
    </r>
    <r>
      <rPr>
        <sz val="14"/>
        <color theme="3"/>
        <rFont val="Proxima nova"/>
      </rPr>
      <t xml:space="preserve"> | 2025</t>
    </r>
  </si>
  <si>
    <t>DONOR</t>
  </si>
  <si>
    <t>Governments and the European Union</t>
  </si>
  <si>
    <t>Private donors</t>
  </si>
  <si>
    <t>UN pooled funding and intergovernmental donors</t>
  </si>
  <si>
    <t>United States of America</t>
  </si>
  <si>
    <t>European Union</t>
  </si>
  <si>
    <t>Germany</t>
  </si>
  <si>
    <t>Sweden</t>
  </si>
  <si>
    <t>Norway</t>
  </si>
  <si>
    <t>United Kingdom of Great Britain and Northern Ireland</t>
  </si>
  <si>
    <r>
      <t>Spain</t>
    </r>
    <r>
      <rPr>
        <vertAlign val="superscript"/>
        <sz val="10"/>
        <color theme="1"/>
        <rFont val="Proxima nova"/>
      </rPr>
      <t>1</t>
    </r>
  </si>
  <si>
    <t>Denmark</t>
  </si>
  <si>
    <t>Netherlands (Kingdom of the)</t>
  </si>
  <si>
    <t>Japan</t>
  </si>
  <si>
    <t>Italy</t>
  </si>
  <si>
    <t>Canada</t>
  </si>
  <si>
    <t>Republic of Korea</t>
  </si>
  <si>
    <t>Switzerland</t>
  </si>
  <si>
    <t>France</t>
  </si>
  <si>
    <t>Central Emergency Response Fund</t>
  </si>
  <si>
    <t>Australia</t>
  </si>
  <si>
    <t>Ireland</t>
  </si>
  <si>
    <t>Finland</t>
  </si>
  <si>
    <t>China</t>
  </si>
  <si>
    <t>Luxembourg</t>
  </si>
  <si>
    <t>African Development Fund</t>
  </si>
  <si>
    <t>United Arab Emirates</t>
  </si>
  <si>
    <t>Qatar</t>
  </si>
  <si>
    <t>Austria</t>
  </si>
  <si>
    <t>Saudi Arabia</t>
  </si>
  <si>
    <t>Belgium</t>
  </si>
  <si>
    <t>Kuwait</t>
  </si>
  <si>
    <t>Online donations through Islamic philanthropy platforms</t>
  </si>
  <si>
    <t>UN Joint Programmes</t>
  </si>
  <si>
    <t>Education Cannot Wait</t>
  </si>
  <si>
    <t>United Nations Environment Programme</t>
  </si>
  <si>
    <t>Poland</t>
  </si>
  <si>
    <t>Special Trust Fund for Afghanistan</t>
  </si>
  <si>
    <t>Hungary</t>
  </si>
  <si>
    <t>New Zealand</t>
  </si>
  <si>
    <t>Islamic Development Bank</t>
  </si>
  <si>
    <t>Thailand</t>
  </si>
  <si>
    <t>Greece</t>
  </si>
  <si>
    <t>Malaysia</t>
  </si>
  <si>
    <t>Brazil</t>
  </si>
  <si>
    <t>Iceland</t>
  </si>
  <si>
    <t>Country-based pooled funds</t>
  </si>
  <si>
    <t>World Food Programme</t>
  </si>
  <si>
    <t>Czechia</t>
  </si>
  <si>
    <t>Mexico</t>
  </si>
  <si>
    <t>Philippines</t>
  </si>
  <si>
    <t>Portugal</t>
  </si>
  <si>
    <t>Economic Community West African States</t>
  </si>
  <si>
    <t>Croatia</t>
  </si>
  <si>
    <t>Russian Federation</t>
  </si>
  <si>
    <r>
      <t>Online donations through www.unhcr.org</t>
    </r>
    <r>
      <rPr>
        <vertAlign val="superscript"/>
        <sz val="10"/>
        <color theme="1"/>
        <rFont val="Proxima nova"/>
      </rPr>
      <t>2</t>
    </r>
  </si>
  <si>
    <t>Jersey</t>
  </si>
  <si>
    <t>Monaco</t>
  </si>
  <si>
    <t>Conflict-Related Sexual Violence MPTF</t>
  </si>
  <si>
    <t>UNICEF</t>
  </si>
  <si>
    <t>Indonesia</t>
  </si>
  <si>
    <t>Spotlight Initiative 2.0 Fund</t>
  </si>
  <si>
    <t>Egypt</t>
  </si>
  <si>
    <t>Singapore</t>
  </si>
  <si>
    <t>United Nations Tanzania SDG Acceleration Fund</t>
  </si>
  <si>
    <t>Leaving No One Behind – The Internal Displacement Solutions Fund</t>
  </si>
  <si>
    <t>Argentina</t>
  </si>
  <si>
    <t>Liechtenstein</t>
  </si>
  <si>
    <t>International Organization for Migration</t>
  </si>
  <si>
    <t>Global Islamic Fund for Refugees</t>
  </si>
  <si>
    <t>Bangladesh</t>
  </si>
  <si>
    <t>Post-Conflict MPTF for Colombia</t>
  </si>
  <si>
    <t>Brazilian Legal Amazon MPTF</t>
  </si>
  <si>
    <t>Jordan</t>
  </si>
  <si>
    <t>South Africa</t>
  </si>
  <si>
    <t>Ecuador</t>
  </si>
  <si>
    <t>UN Population Fund</t>
  </si>
  <si>
    <t>Türkiye</t>
  </si>
  <si>
    <t>Guernsey</t>
  </si>
  <si>
    <t>Malta</t>
  </si>
  <si>
    <t>United Nations Development Programme</t>
  </si>
  <si>
    <t>Lithuania</t>
  </si>
  <si>
    <t>Ghana</t>
  </si>
  <si>
    <t>Bulgaria</t>
  </si>
  <si>
    <t>Colombia</t>
  </si>
  <si>
    <t>United Nations Joint SDG Fund</t>
  </si>
  <si>
    <t>Romania</t>
  </si>
  <si>
    <t>Djibouti</t>
  </si>
  <si>
    <t>Kenya</t>
  </si>
  <si>
    <t>UN Office for the Coordination of Humanitarian Affairs</t>
  </si>
  <si>
    <t>Armenia</t>
  </si>
  <si>
    <t>Estonia</t>
  </si>
  <si>
    <t>Intergovernmental Authority on Development</t>
  </si>
  <si>
    <t>Algeria</t>
  </si>
  <si>
    <t>Cyprus</t>
  </si>
  <si>
    <t>Serbia</t>
  </si>
  <si>
    <t>Chile</t>
  </si>
  <si>
    <t>Kazakhstan</t>
  </si>
  <si>
    <t>Peru</t>
  </si>
  <si>
    <t>Georgia</t>
  </si>
  <si>
    <t>United Nations Office for Disaster Risk Reduction</t>
  </si>
  <si>
    <t>UN Peacekeeping</t>
  </si>
  <si>
    <t>Angola</t>
  </si>
  <si>
    <t>Azerbaijan</t>
  </si>
  <si>
    <t>Uruguay</t>
  </si>
  <si>
    <t>Development Coordination Office (DCO)</t>
  </si>
  <si>
    <t>Slovenia</t>
  </si>
  <si>
    <t>Joint United Nations Programme on HIV/AIDS</t>
  </si>
  <si>
    <t>Latvia</t>
  </si>
  <si>
    <t>UN Women</t>
  </si>
  <si>
    <t>Morocco</t>
  </si>
  <si>
    <t>Montenegro</t>
  </si>
  <si>
    <t>Costa Rica</t>
  </si>
  <si>
    <t>Slovakia</t>
  </si>
  <si>
    <t>Nigeria</t>
  </si>
  <si>
    <t>Burkina Faso</t>
  </si>
  <si>
    <t>Ukraine</t>
  </si>
  <si>
    <r>
      <t>Sub-total voluntary contributions</t>
    </r>
    <r>
      <rPr>
        <b/>
        <vertAlign val="superscript"/>
        <sz val="10"/>
        <color theme="0"/>
        <rFont val="Proxima Nova"/>
      </rPr>
      <t>3</t>
    </r>
  </si>
  <si>
    <r>
      <rPr>
        <vertAlign val="superscript"/>
        <sz val="10"/>
        <color theme="1"/>
        <rFont val="Proxima nova"/>
      </rPr>
      <t>1)</t>
    </r>
    <r>
      <rPr>
        <sz val="10"/>
        <color theme="1"/>
        <rFont val="Proxima Nova"/>
      </rPr>
      <t xml:space="preserve"> The total for Spain includes $6,428,271 in contributions from other public sources channelled through España con ACNUR.</t>
    </r>
  </si>
  <si>
    <r>
      <rPr>
        <vertAlign val="superscript"/>
        <sz val="10"/>
        <color theme="1"/>
        <rFont val="Proxima nova"/>
      </rPr>
      <t>2)</t>
    </r>
    <r>
      <rPr>
        <sz val="10"/>
        <color theme="1"/>
        <rFont val="Proxima Nova"/>
      </rPr>
      <t xml:space="preserve"> The total for "Online donations through www.unhcr.org" includes online contributions from private donors worldwide routed through regional offices.</t>
    </r>
  </si>
  <si>
    <r>
      <rPr>
        <vertAlign val="superscript"/>
        <sz val="10"/>
        <color theme="1"/>
        <rFont val="Proxima nova"/>
      </rPr>
      <t>3)</t>
    </r>
    <r>
      <rPr>
        <sz val="10"/>
        <color theme="1"/>
        <rFont val="Proxima Nova"/>
      </rPr>
      <t xml:space="preserve"> Excludes a total of $378,902,359 acknowledged in prior years for activities implemented in 2025 and includes $480,632,795 acknowledged in 2025 for activities with implementation in 2026 and beyond.</t>
    </r>
  </si>
  <si>
    <r>
      <rPr>
        <b/>
        <sz val="14"/>
        <color theme="3"/>
        <rFont val="Proxima nova"/>
      </rPr>
      <t>TABLE 8 | IN-KIND CONTRIBUTIONS</t>
    </r>
    <r>
      <rPr>
        <sz val="14"/>
        <color theme="3"/>
        <rFont val="Proxima nova"/>
      </rPr>
      <t xml:space="preserve"> | USD</t>
    </r>
  </si>
  <si>
    <t>DESCRIPTION</t>
  </si>
  <si>
    <t>AMOUNT</t>
  </si>
  <si>
    <t>GOVERNMENT, INTERGOVERMENTAL AND UN FUNDS</t>
  </si>
  <si>
    <t>Premises for the UNHCR office in Luanda</t>
  </si>
  <si>
    <t>Premises for the UNHCR office in Buenos Aires</t>
  </si>
  <si>
    <t>Premises for the UNHCR office in Yerevan</t>
  </si>
  <si>
    <t>Core Relief Items for Myanmar</t>
  </si>
  <si>
    <t>Premises for the UNHCR warehouse in Baku</t>
  </si>
  <si>
    <t>Emergency hygiene kits for Bangladesh</t>
  </si>
  <si>
    <t>Premises for the UNHCR Global Service Centre in Copenhagen</t>
  </si>
  <si>
    <t>Transportation Services for the UNHCR operation in Myanmar and latrine squatting plates for Chad</t>
  </si>
  <si>
    <t>Deployment of expert services</t>
  </si>
  <si>
    <t>Emergency deployments</t>
  </si>
  <si>
    <t>Premises for the UNHCR office in Budapest, Global Service Centre, and Regional Representation for Central Europe</t>
  </si>
  <si>
    <t>Deployment of expert services and core relief items for Lebanon</t>
  </si>
  <si>
    <t>Premises for the UNHCR office in Astana and Almaty</t>
  </si>
  <si>
    <t>Premises for the UNHCR office in Kuwait City</t>
  </si>
  <si>
    <t>Premises for the UNHCR office in Luxembourg</t>
  </si>
  <si>
    <t>Premises for the UNHCR office in Laayoune</t>
  </si>
  <si>
    <t>Deployment of expert services and emergency deployments</t>
  </si>
  <si>
    <t>Premises for the UNHCR office in Warsaw</t>
  </si>
  <si>
    <t>Premises for the UNHCR office in Qatar</t>
  </si>
  <si>
    <t>Premises for the UNHCR office in Bucharest</t>
  </si>
  <si>
    <t>Premises for the UNHCR office in Belgrade</t>
  </si>
  <si>
    <t>Spain</t>
  </si>
  <si>
    <t>Premises for the UNHCR office in Madrid</t>
  </si>
  <si>
    <t>Emergency deployments and basecamp construction in Chad</t>
  </si>
  <si>
    <t xml:space="preserve">Premises for the UNHCR HQ in Geneva and deployment of standby experts </t>
  </si>
  <si>
    <t>Premises for the UNHCR warehouse in Dubai and transportation services to various UNHCR operations worldwide</t>
  </si>
  <si>
    <t>United Nations Children's Fund</t>
  </si>
  <si>
    <t>Mosquito nets for Malawi and emergency kits for Tanzania</t>
  </si>
  <si>
    <t>SUBTOTAL GOVERNMENT, INTERGOVERMENTAL AND UN FUNDS</t>
  </si>
  <si>
    <t>PRIVATE DONORS</t>
  </si>
  <si>
    <t>ANTA Group</t>
  </si>
  <si>
    <t>Clothing for the UNHCR operations in Kenya and Ethiopia</t>
  </si>
  <si>
    <t>Autodesk Foundation</t>
  </si>
  <si>
    <t>Design software licenses for UNHCR operations worldwide</t>
  </si>
  <si>
    <t>Cisco Foundation</t>
  </si>
  <si>
    <t>ITC equipment and software for UNHCR operations in Burundi and Ethiopia</t>
  </si>
  <si>
    <t>CMA CGM Foundation</t>
  </si>
  <si>
    <t>Logistical service for the UNHCR operation in Burkina Faso</t>
  </si>
  <si>
    <t>Danish Refugee Council</t>
  </si>
  <si>
    <t>Deployment of standby experts to various UNHCR operations</t>
  </si>
  <si>
    <t>DLA Piper International</t>
  </si>
  <si>
    <t>Deployment of legal experts to UNHCR operations </t>
  </si>
  <si>
    <t>Essity Aktiebolag</t>
  </si>
  <si>
    <t>Diapers for the UNHCR operation in Armenia</t>
  </si>
  <si>
    <t>Fast Retailing Co., Ltd. (UNIQLO)</t>
  </si>
  <si>
    <t>Clothing and expert deployment to various UNHCR operations</t>
  </si>
  <si>
    <t>Flexport.org</t>
  </si>
  <si>
    <t>Logistiscs services for UNHCR operations worldwide</t>
  </si>
  <si>
    <t>Fuji Optical Co Limited</t>
  </si>
  <si>
    <t>Optical equipment for the UNHCR operation in Ukraine</t>
  </si>
  <si>
    <t>Heart to Heart International</t>
  </si>
  <si>
    <t>Hygiene kits for UNHCR operations</t>
  </si>
  <si>
    <t>Hope Health Action</t>
  </si>
  <si>
    <t xml:space="preserve">Ready-to-Use Therapeutic Food for the UNHCR operation in Uganda </t>
  </si>
  <si>
    <t>iMMAP</t>
  </si>
  <si>
    <t>INDITEX</t>
  </si>
  <si>
    <t>Clothing to various UNHCR operations worldwide</t>
  </si>
  <si>
    <t>Join Together Society (JTS)</t>
  </si>
  <si>
    <t>Soap for the UNHCR operation in Bangladesh</t>
  </si>
  <si>
    <t>LONGi</t>
  </si>
  <si>
    <t>Solar solutions for health facilities in Pakistan</t>
  </si>
  <si>
    <t>MSC Foundation</t>
  </si>
  <si>
    <t xml:space="preserve">Logistical services for various UNHCR operations. </t>
  </si>
  <si>
    <t>Norwegian Refugee Council</t>
  </si>
  <si>
    <t>Private donors in Brazil</t>
  </si>
  <si>
    <t>Mattresses for the UNHCR operation in Brazil</t>
  </si>
  <si>
    <t>Private donors in Chile</t>
  </si>
  <si>
    <t>Airlift transportation to various UNHCR operations worldwide</t>
  </si>
  <si>
    <t xml:space="preserve">Private donors in China </t>
  </si>
  <si>
    <t>Energy solution for the UNHCR operation in Pakistan and and hygiene products for the UNHR operation in Tanzania</t>
  </si>
  <si>
    <t>Private donors in Italy</t>
  </si>
  <si>
    <t xml:space="preserve">Clothing for the UNHCR operation in Syria </t>
  </si>
  <si>
    <t xml:space="preserve">Private donors in Kenya </t>
  </si>
  <si>
    <t>Education supplies for the UNHCR operation in Kenya</t>
  </si>
  <si>
    <t>Private donors in Sweden</t>
  </si>
  <si>
    <t>Refugee Housing Units (RHUs) for the UNHCR operation in DRC</t>
  </si>
  <si>
    <t>Private donors in Switzerland</t>
  </si>
  <si>
    <t xml:space="preserve">Sport equipment kits for the UNHCR operation in Poland. </t>
  </si>
  <si>
    <t>Private donors in the UK</t>
  </si>
  <si>
    <t xml:space="preserve">Clothing for the UNHCR operation in Kenya. Soap bars for the UNHCR operation in Myanmar. </t>
  </si>
  <si>
    <t>Private donors in the US</t>
  </si>
  <si>
    <t>Clothing, emergency health kits, sanitary items and rideshare credits for various UNHCR operations.</t>
  </si>
  <si>
    <t>Qatar Charity</t>
  </si>
  <si>
    <t>Core Relief Items for UNHCR operations in Chad, Ghana and Djibouti</t>
  </si>
  <si>
    <t>RedR Australia</t>
  </si>
  <si>
    <t>Shelterbox Trust Limited</t>
  </si>
  <si>
    <t>Core Relief Items for UNHCR operations in Chad</t>
  </si>
  <si>
    <t>Signify Foundation</t>
  </si>
  <si>
    <t>Solar street lights and installation for the UNHCR operation in Uganda</t>
  </si>
  <si>
    <t>Solvatten</t>
  </si>
  <si>
    <t xml:space="preserve">Water treatment equipment for the UNHCR operation in Uganda </t>
  </si>
  <si>
    <t>The UPS Foundation</t>
  </si>
  <si>
    <t>Logistiscs services for UNHCR operations in Burundi and Sudan</t>
  </si>
  <si>
    <t>USA for UNHCR</t>
  </si>
  <si>
    <t>Clothing for the UNHCR operation in Ethiopia</t>
  </si>
  <si>
    <t>Vodafone Foundation</t>
  </si>
  <si>
    <t>Instant Network Schools equipment, solar and connectivity for UNHCR operations in Africa</t>
  </si>
  <si>
    <t>SUBTOTAL PRIVATE DONORS</t>
  </si>
  <si>
    <r>
      <t xml:space="preserve">TABLE 9 </t>
    </r>
    <r>
      <rPr>
        <b/>
        <sz val="11"/>
        <color rgb="FF0070C0"/>
        <rFont val="Proxima Nova"/>
      </rPr>
      <t>| PRIVATE DONORS GIVING OVER $100,000 IN SUPPORT OF UNHCR | 2025</t>
    </r>
  </si>
  <si>
    <t>PARTNER - Final</t>
  </si>
  <si>
    <t>UNHCR GLOBAL</t>
  </si>
  <si>
    <t>IKEA Foundation</t>
  </si>
  <si>
    <t>AFRICA</t>
  </si>
  <si>
    <t>REGIONAL</t>
  </si>
  <si>
    <t>Mastercard Foundation</t>
  </si>
  <si>
    <t>Kuwait-America Foundation</t>
  </si>
  <si>
    <t>Pricewaterhouse Coopers (PwC) Colombia</t>
  </si>
  <si>
    <t>United Nations Foundation</t>
  </si>
  <si>
    <t>CANADA</t>
  </si>
  <si>
    <t>Eaglecom Foundation</t>
  </si>
  <si>
    <t>The FirstLine Foundation</t>
  </si>
  <si>
    <t>Human Concern International</t>
  </si>
  <si>
    <t>Humaniti Foundation (Canada)</t>
  </si>
  <si>
    <t>Nanji Family Foundation</t>
  </si>
  <si>
    <t>The Panicaro Foundation</t>
  </si>
  <si>
    <t>Riggio Household</t>
  </si>
  <si>
    <t>TELUS &amp; TELUS Friendly Future Foundation</t>
  </si>
  <si>
    <t>MEXICO</t>
  </si>
  <si>
    <t>FEMSA</t>
  </si>
  <si>
    <t>The Church of Jesus Christ of Latter-day Saints</t>
  </si>
  <si>
    <t>USA FOR UNHCR</t>
  </si>
  <si>
    <t>Africa Relief and Community Development</t>
  </si>
  <si>
    <t>Bloomberg Philanthropies</t>
  </si>
  <si>
    <t>Cencora Impact Foundation</t>
  </si>
  <si>
    <t>Conrad N. Hilton Foundation</t>
  </si>
  <si>
    <t>Embrace Relief</t>
  </si>
  <si>
    <t>ERANDA Rothschild Foundation</t>
  </si>
  <si>
    <t>Humaniti Foundation</t>
  </si>
  <si>
    <t>Islamic Relief USA</t>
  </si>
  <si>
    <t>Meta</t>
  </si>
  <si>
    <t>Muslim Aid USA</t>
  </si>
  <si>
    <t>The Ousri Family Foundation</t>
  </si>
  <si>
    <t xml:space="preserve">Princess Marie-Chantal of Greece &amp; Family </t>
  </si>
  <si>
    <t>Rahima International Foundation</t>
  </si>
  <si>
    <t>Remitly</t>
  </si>
  <si>
    <t>Twilio</t>
  </si>
  <si>
    <t>UNFCU Foundation</t>
  </si>
  <si>
    <t xml:space="preserve">The UPS Foundation </t>
  </si>
  <si>
    <t>Zakat Foundation of America</t>
  </si>
  <si>
    <t>AUSTRALIA FOR UNHCR</t>
  </si>
  <si>
    <t>Farran Foundation</t>
  </si>
  <si>
    <t xml:space="preserve">Islamic Relief Australia </t>
  </si>
  <si>
    <t>Jaramas Foundation</t>
  </si>
  <si>
    <t>Rotary Australia World Community Service (RAWCS)</t>
  </si>
  <si>
    <t>Walk Free Foundation</t>
  </si>
  <si>
    <t>CHINA / HONG KONG SAR</t>
  </si>
  <si>
    <t>Chellaram Foundation</t>
  </si>
  <si>
    <t>Shih Wing Ching Foundation</t>
  </si>
  <si>
    <t>SPACECAPE TECHNOLOGY PTE. LTD.</t>
  </si>
  <si>
    <t>Sunshine Forever Limited</t>
  </si>
  <si>
    <t>Transsion Holdings</t>
  </si>
  <si>
    <t>JAPAN FOR UNHCR</t>
  </si>
  <si>
    <t>BINGO Co., Ltd.</t>
  </si>
  <si>
    <t>BROTHER INDUSTRIES, LTD.</t>
  </si>
  <si>
    <t>CAPCOM CO., LTD.</t>
  </si>
  <si>
    <t>Mr. Hideo Yamada</t>
  </si>
  <si>
    <t>Mr. Sho Sakurai (untracked, inc.)</t>
  </si>
  <si>
    <t>Mr. Tadashi Yanai</t>
  </si>
  <si>
    <t xml:space="preserve">Nippon Mirai Holdings Co., Ltd. </t>
  </si>
  <si>
    <t>Sony Group Corporation</t>
  </si>
  <si>
    <t>Toyota Tsusho Corporation</t>
  </si>
  <si>
    <t>THAILAND</t>
  </si>
  <si>
    <t>Wanchai Tachavejnukul</t>
  </si>
  <si>
    <t>BELGIUM AND LUXEMBOURG</t>
  </si>
  <si>
    <t>Euroclear Foundation</t>
  </si>
  <si>
    <t>LetterOne Investment Holdings SA</t>
  </si>
  <si>
    <t>Massvoll Stiftung, under the aegis of the Fondation de Luxembourg</t>
  </si>
  <si>
    <t>PwC Foundation Luxembourg, under the aegis of the Fondation de Luxembourg</t>
  </si>
  <si>
    <t>DENMARK</t>
  </si>
  <si>
    <t>Grundfos Foundation</t>
  </si>
  <si>
    <t>Lise og Tages Almennyttige Fond</t>
  </si>
  <si>
    <t>Novo Nordisk A/S</t>
  </si>
  <si>
    <t>Novo Nordisk Foundation</t>
  </si>
  <si>
    <t>Ramboll Foundation</t>
  </si>
  <si>
    <t>World Diabetes Foundation</t>
  </si>
  <si>
    <t>ESPAÑA CON ACNUR (Spain)</t>
  </si>
  <si>
    <t>"la Caixa" Foundation</t>
  </si>
  <si>
    <t>Barça Foundation</t>
  </si>
  <si>
    <t>Deloitte España</t>
  </si>
  <si>
    <t>Laboratorios Viñas</t>
  </si>
  <si>
    <t>MANGO</t>
  </si>
  <si>
    <t>Occident Foundation</t>
  </si>
  <si>
    <t>ProFuturo Foundation</t>
  </si>
  <si>
    <t>FRANCE</t>
  </si>
  <si>
    <t>L'Oréal Fund for Women (FFW)</t>
  </si>
  <si>
    <t>ITALY</t>
  </si>
  <si>
    <t>ab medica</t>
  </si>
  <si>
    <t>ACRI - Associazione di Fondazioni e di Casse di Risparmio</t>
  </si>
  <si>
    <t>Calzedonia</t>
  </si>
  <si>
    <t>COOP</t>
  </si>
  <si>
    <t>EY Foundation</t>
  </si>
  <si>
    <t>Fondazione Compagnia San Paolo</t>
  </si>
  <si>
    <t>Fondazione EOS</t>
  </si>
  <si>
    <t>Fondazione Prosolidar</t>
  </si>
  <si>
    <t>The Human Safety Net</t>
  </si>
  <si>
    <t>Intesa Sanpaolo</t>
  </si>
  <si>
    <t>Istituto Buddista Italiano Soka Gokkai</t>
  </si>
  <si>
    <t>Mediobanca</t>
  </si>
  <si>
    <t>The Nando and Elsa Peretti Foundation</t>
  </si>
  <si>
    <t>Prysmian</t>
  </si>
  <si>
    <t>THE KINGDOM OF THE NETHERLANDS</t>
  </si>
  <si>
    <t>Adyen NV</t>
  </si>
  <si>
    <t>CTP Invest SPOL</t>
  </si>
  <si>
    <t>Dutch Postcode Lottery</t>
  </si>
  <si>
    <t>IMC Goede Doel</t>
  </si>
  <si>
    <t>Lengkeek family</t>
  </si>
  <si>
    <t>Picture for Purpose</t>
  </si>
  <si>
    <t>Porticus</t>
  </si>
  <si>
    <t>Van Leeuwen Education Foundation</t>
  </si>
  <si>
    <t>Vos family</t>
  </si>
  <si>
    <t>VP Capital</t>
  </si>
  <si>
    <t>SWEDEN FOR UNHCR</t>
  </si>
  <si>
    <t>Akelius Foundation</t>
  </si>
  <si>
    <t>Gudrun Sjödén Group AB</t>
  </si>
  <si>
    <t>Gun Fornander</t>
  </si>
  <si>
    <t>Lars Lannfelt</t>
  </si>
  <si>
    <t>Lindex Sverige AB</t>
  </si>
  <si>
    <t>Magnus M. Lind</t>
  </si>
  <si>
    <t>Marshall Group</t>
  </si>
  <si>
    <t>Peab AB</t>
  </si>
  <si>
    <t>Stiftelsen Vagabond Shoemaker Foundation</t>
  </si>
  <si>
    <t>Swedish Postcode Lottery</t>
  </si>
  <si>
    <t>SWITZERLAND FOR UNHCR</t>
  </si>
  <si>
    <t>Bessere Zukunft Stiftung</t>
  </si>
  <si>
    <t>FIFA Foundation</t>
  </si>
  <si>
    <t>Krüger Foundation</t>
  </si>
  <si>
    <t>Stiftung Üsine</t>
  </si>
  <si>
    <t>Z Zurich Foundation</t>
  </si>
  <si>
    <t>UK FOR UNHCR</t>
  </si>
  <si>
    <t>A&amp;O Shearman</t>
  </si>
  <si>
    <t>Aarti Lohia, SP Lohia Foundation</t>
  </si>
  <si>
    <t>Al-karim Nathoo (4C Group)</t>
  </si>
  <si>
    <t>Arm</t>
  </si>
  <si>
    <t>Band Aid Charitable Trust</t>
  </si>
  <si>
    <t>The Constance Travis Charitable Trust</t>
  </si>
  <si>
    <t>Fondation Chanel</t>
  </si>
  <si>
    <t>Garvin Brown and Steffanie Diamond Brown</t>
  </si>
  <si>
    <t>GSK</t>
  </si>
  <si>
    <t>Hikma Pharmaceuticals</t>
  </si>
  <si>
    <t>The Lucid Foundation</t>
  </si>
  <si>
    <t>Marcel Jongen, The Jongen Charitable Trust</t>
  </si>
  <si>
    <t>Quadrature Climate Foundation</t>
  </si>
  <si>
    <t>Revolut</t>
  </si>
  <si>
    <t>Simmons and Simmons Charitable Foundation</t>
  </si>
  <si>
    <t>Swarovski Foundation</t>
  </si>
  <si>
    <t>Virgin Atlantic Foundation</t>
  </si>
  <si>
    <t xml:space="preserve">Visa </t>
  </si>
  <si>
    <t>UNO-FLÜCHTLINGSHILFE (Germany)</t>
  </si>
  <si>
    <t>adidas Foundation</t>
  </si>
  <si>
    <t>Aktionsbündnis Katastrophenhilfe GbR</t>
  </si>
  <si>
    <t>BASF Stiftung</t>
  </si>
  <si>
    <t>Postcode Lotterie DT gemeinnützige GmbH</t>
  </si>
  <si>
    <t>CIB Foundation</t>
  </si>
  <si>
    <t>Sawiris Foundation for Social Development (SFSD)</t>
  </si>
  <si>
    <t>KUWAIT</t>
  </si>
  <si>
    <t>Sheikh Abdullah Al Nouri Charitable Society</t>
  </si>
  <si>
    <t>Social Reform Society</t>
  </si>
  <si>
    <t>QATAR</t>
  </si>
  <si>
    <t>Eid Charity</t>
  </si>
  <si>
    <t>SAUDI ARABIA</t>
  </si>
  <si>
    <t xml:space="preserve">Ghader Abouljadayel </t>
  </si>
  <si>
    <t>Loulwa Bakr</t>
  </si>
  <si>
    <t>Muslim World League</t>
  </si>
  <si>
    <t>Tamer Family Foundation</t>
  </si>
  <si>
    <t>World Assembly of Muslim Youth</t>
  </si>
  <si>
    <t>UNITED ARAB EMIRATES</t>
  </si>
  <si>
    <t xml:space="preserve">Abdulla Al Abdulla </t>
  </si>
  <si>
    <t>Al Mahmeed Household</t>
  </si>
  <si>
    <t>DP World Foundation</t>
  </si>
  <si>
    <t>Hamra-Krouha Household</t>
  </si>
  <si>
    <t xml:space="preserve">Mohammed Bin Rashid Al Maktoum Global Initiatives </t>
  </si>
  <si>
    <t>The Big Heart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</si>
</sst>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 #,##0.00_ ;_ * \-#,##0.00_ ;_ * &quot;-&quot;??_ ;_ @_ "/>
    <numFmt numFmtId="165" formatCode="_-* #,##0_-;\-* #,##0_-;_-* &quot;-&quot;??_-;_-@_-"/>
    <numFmt numFmtId="166" formatCode="_(* #,##0,_);_(* \(#,##0\);_(* &quot;-&quot;??_);_(@_)"/>
    <numFmt numFmtId="167" formatCode="#,##0,"/>
    <numFmt numFmtId="168" formatCode="_-* #,##0.00_-;\-* #,##0.00_-;_-* &quot;-&quot;??_-;_-@_-"/>
    <numFmt numFmtId="169" formatCode="_(* #,##0_);_(* \(#,##0\);_(* &quot;-&quot;??_);_(@_)"/>
    <numFmt numFmtId="170" formatCode="_ * #,##0_ ;_ * \-#,##0_ ;_ * &quot;-&quot;??_ ;_ @_ "/>
    <numFmt numFmtId="171" formatCode="#,##0_ ;\-#,##0\ "/>
  </numFmts>
  <fonts count="62">
    <font>
      <sz val="11"/>
      <color theme="1"/>
      <name val="Arial"/>
      <family val="2"/>
    </font>
    <font>
      <sz val="11"/>
      <color theme="1"/>
      <name val="Arial"/>
      <family val="2"/>
    </font>
    <font>
      <b/>
      <sz val="11"/>
      <color theme="3"/>
      <name val="Arial"/>
      <family val="2"/>
    </font>
    <font>
      <sz val="11"/>
      <color theme="0"/>
      <name val="Arial"/>
      <family val="2"/>
    </font>
    <font>
      <sz val="10"/>
      <name val="Proxima Nova"/>
    </font>
    <font>
      <b/>
      <sz val="10"/>
      <name val="Proxima Nova"/>
    </font>
    <font>
      <sz val="10"/>
      <color rgb="FFFFFFFF"/>
      <name val="Proxima Nova"/>
    </font>
    <font>
      <sz val="10"/>
      <color rgb="FF000000"/>
      <name val="Proxima Nova"/>
    </font>
    <font>
      <sz val="10"/>
      <color rgb="FF0072BC"/>
      <name val="Proxima Nova"/>
    </font>
    <font>
      <b/>
      <sz val="10"/>
      <color rgb="FF0072BC"/>
      <name val="Proxima Nova"/>
    </font>
    <font>
      <b/>
      <sz val="10"/>
      <color rgb="FFFFFFFF"/>
      <name val="Proxima Nova"/>
    </font>
    <font>
      <b/>
      <sz val="10"/>
      <color theme="0"/>
      <name val="Proxima Nova"/>
    </font>
    <font>
      <sz val="11"/>
      <color theme="1"/>
      <name val="Calibri"/>
      <family val="2"/>
      <scheme val="minor"/>
    </font>
    <font>
      <b/>
      <sz val="12"/>
      <color rgb="FF0072BC"/>
      <name val="Proxima Nova"/>
    </font>
    <font>
      <sz val="12"/>
      <color rgb="FF0072BC"/>
      <name val="Proxima Nova"/>
    </font>
    <font>
      <b/>
      <sz val="10"/>
      <color rgb="FFFFFFFF"/>
      <name val="Lato"/>
      <family val="2"/>
    </font>
    <font>
      <b/>
      <sz val="10"/>
      <color theme="0"/>
      <name val="Lato"/>
      <family val="2"/>
    </font>
    <font>
      <b/>
      <sz val="10"/>
      <color rgb="FF000000"/>
      <name val="Lato"/>
      <family val="2"/>
    </font>
    <font>
      <b/>
      <sz val="12"/>
      <name val="Proxima Nova"/>
    </font>
    <font>
      <b/>
      <sz val="12"/>
      <color rgb="FF000000"/>
      <name val="Proxima nova"/>
    </font>
    <font>
      <b/>
      <i/>
      <sz val="10"/>
      <color rgb="FFFFFFFF"/>
      <name val="Proxima nova"/>
    </font>
    <font>
      <b/>
      <sz val="10"/>
      <color theme="3"/>
      <name val="Proxima Nova"/>
    </font>
    <font>
      <sz val="11"/>
      <color theme="3"/>
      <name val="Arial"/>
      <family val="2"/>
    </font>
    <font>
      <sz val="12"/>
      <color theme="0"/>
      <name val="Arial"/>
      <family val="2"/>
    </font>
    <font>
      <sz val="10"/>
      <color theme="1"/>
      <name val="Arial"/>
      <family val="2"/>
    </font>
    <font>
      <vertAlign val="superscript"/>
      <sz val="10"/>
      <color theme="1"/>
      <name val="Arial"/>
      <family val="2"/>
    </font>
    <font>
      <b/>
      <sz val="10"/>
      <color theme="1"/>
      <name val="Arial"/>
      <family val="2"/>
    </font>
    <font>
      <sz val="10"/>
      <color rgb="FF000000"/>
      <name val="Arial"/>
      <family val="2"/>
    </font>
    <font>
      <i/>
      <sz val="10"/>
      <color theme="1"/>
      <name val="Arial"/>
      <family val="2"/>
    </font>
    <font>
      <i/>
      <sz val="10"/>
      <color rgb="FF000000"/>
      <name val="Arial"/>
      <family val="2"/>
    </font>
    <font>
      <b/>
      <i/>
      <sz val="10"/>
      <color rgb="FF000000"/>
      <name val="Arial"/>
      <family val="2"/>
    </font>
    <font>
      <b/>
      <sz val="10"/>
      <color theme="3"/>
      <name val="Arial"/>
      <family val="2"/>
    </font>
    <font>
      <b/>
      <sz val="10"/>
      <color rgb="FF4472C4"/>
      <name val="Arial"/>
      <family val="2"/>
    </font>
    <font>
      <b/>
      <i/>
      <sz val="10"/>
      <color theme="1"/>
      <name val="Arial"/>
      <family val="2"/>
    </font>
    <font>
      <sz val="10"/>
      <name val="Arial"/>
      <family val="2"/>
    </font>
    <font>
      <b/>
      <sz val="10"/>
      <color theme="0"/>
      <name val="Arial"/>
      <family val="2"/>
    </font>
    <font>
      <b/>
      <sz val="10"/>
      <color rgb="FFFFFFFF"/>
      <name val="Arial"/>
      <family val="2"/>
    </font>
    <font>
      <vertAlign val="superscript"/>
      <sz val="11"/>
      <color theme="1"/>
      <name val="Calibri"/>
      <family val="2"/>
      <scheme val="minor"/>
    </font>
    <font>
      <b/>
      <sz val="10"/>
      <color rgb="FF000000"/>
      <name val="Proxima Nova"/>
    </font>
    <font>
      <sz val="11"/>
      <color rgb="FF000000"/>
      <name val="Proxima Nova"/>
    </font>
    <font>
      <b/>
      <vertAlign val="superscript"/>
      <sz val="10"/>
      <name val="Proxima Nova"/>
    </font>
    <font>
      <b/>
      <sz val="10"/>
      <color theme="1"/>
      <name val="Proxima Nova"/>
    </font>
    <font>
      <b/>
      <vertAlign val="superscript"/>
      <sz val="10"/>
      <color theme="1"/>
      <name val="Proxima Nova"/>
    </font>
    <font>
      <sz val="10"/>
      <color theme="1"/>
      <name val="Proxima Nova"/>
    </font>
    <font>
      <vertAlign val="superscript"/>
      <sz val="10"/>
      <name val="Proxima Nova"/>
    </font>
    <font>
      <sz val="9"/>
      <name val="Proxima Nova"/>
    </font>
    <font>
      <sz val="10"/>
      <color theme="0"/>
      <name val="Arial"/>
      <family val="2"/>
    </font>
    <font>
      <sz val="10"/>
      <name val="Arial Unicode MS"/>
      <family val="2"/>
    </font>
    <font>
      <sz val="10"/>
      <color theme="3"/>
      <name val="Arial"/>
      <family val="2"/>
    </font>
    <font>
      <sz val="12"/>
      <color theme="3"/>
      <name val="Arial"/>
      <family val="2"/>
    </font>
    <font>
      <b/>
      <sz val="12"/>
      <color theme="3"/>
      <name val="Arial"/>
      <family val="2"/>
    </font>
    <font>
      <sz val="14"/>
      <color theme="3"/>
      <name val="Proxima nova"/>
    </font>
    <font>
      <b/>
      <sz val="14"/>
      <color theme="3"/>
      <name val="Proxima nova"/>
    </font>
    <font>
      <sz val="11"/>
      <color theme="1"/>
      <name val="Proxima Nova"/>
    </font>
    <font>
      <vertAlign val="superscript"/>
      <sz val="10"/>
      <color theme="1"/>
      <name val="Proxima nova"/>
    </font>
    <font>
      <sz val="11"/>
      <color theme="1"/>
      <name val="Calibri"/>
      <family val="2"/>
    </font>
    <font>
      <b/>
      <vertAlign val="superscript"/>
      <sz val="10"/>
      <color theme="0"/>
      <name val="Proxima Nova"/>
    </font>
    <font>
      <sz val="11"/>
      <color indexed="8"/>
      <name val="Calibri"/>
      <family val="2"/>
      <scheme val="minor"/>
    </font>
    <font>
      <b/>
      <sz val="11"/>
      <color theme="1"/>
      <name val="Proxima Nova"/>
    </font>
    <font>
      <b/>
      <sz val="11"/>
      <color theme="0"/>
      <name val="Proxima Nova"/>
    </font>
    <font>
      <sz val="11"/>
      <color rgb="FF0070C0"/>
      <name val="Proxima Nova"/>
    </font>
    <font>
      <b/>
      <sz val="11"/>
      <color rgb="FF0070C0"/>
      <name val="Proxima Nova"/>
    </font>
  </fonts>
  <fills count="24">
    <fill>
      <patternFill patternType="none"/>
    </fill>
    <fill>
      <patternFill patternType="gray125"/>
    </fill>
    <fill>
      <patternFill patternType="solid">
        <fgColor rgb="FF0072BC"/>
        <bgColor rgb="FF000000"/>
      </patternFill>
    </fill>
    <fill>
      <patternFill patternType="solid">
        <fgColor rgb="FFE7E6E6"/>
        <bgColor rgb="FF000000"/>
      </patternFill>
    </fill>
    <fill>
      <patternFill patternType="solid">
        <fgColor rgb="FFC0D5EF"/>
        <bgColor rgb="FF000000"/>
      </patternFill>
    </fill>
    <fill>
      <patternFill patternType="solid">
        <fgColor rgb="FFE6F1F9"/>
        <bgColor rgb="FF000000"/>
      </patternFill>
    </fill>
    <fill>
      <patternFill patternType="solid">
        <fgColor rgb="FFFFFFFF"/>
        <bgColor rgb="FF000000"/>
      </patternFill>
    </fill>
    <fill>
      <patternFill patternType="solid">
        <fgColor theme="3"/>
        <bgColor rgb="FF000000"/>
      </patternFill>
    </fill>
    <fill>
      <patternFill patternType="solid">
        <fgColor theme="3"/>
        <bgColor indexed="64"/>
      </patternFill>
    </fill>
    <fill>
      <patternFill patternType="solid">
        <fgColor theme="9" tint="0.79998168889431442"/>
        <bgColor indexed="64"/>
      </patternFill>
    </fill>
    <fill>
      <patternFill patternType="solid">
        <fgColor rgb="FFCDE3F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DDEBF7"/>
        <bgColor rgb="FF000000"/>
      </patternFill>
    </fill>
    <fill>
      <patternFill patternType="solid">
        <fgColor rgb="FF4472C4"/>
        <bgColor rgb="FF000000"/>
      </patternFill>
    </fill>
    <fill>
      <patternFill patternType="solid">
        <fgColor theme="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rgb="FF0072BC"/>
        <bgColor indexed="64"/>
      </patternFill>
    </fill>
    <fill>
      <patternFill patternType="solid">
        <fgColor rgb="FFBFDCEE"/>
        <bgColor indexed="64"/>
      </patternFill>
    </fill>
    <fill>
      <patternFill patternType="solid">
        <fgColor rgb="FF0070C0"/>
        <bgColor indexed="64"/>
      </patternFill>
    </fill>
  </fills>
  <borders count="55">
    <border>
      <left/>
      <right/>
      <top/>
      <bottom/>
      <diagonal/>
    </border>
    <border>
      <left/>
      <right/>
      <top/>
      <bottom style="thin">
        <color rgb="FF595959"/>
      </bottom>
      <diagonal/>
    </border>
    <border>
      <left/>
      <right/>
      <top/>
      <bottom style="thin">
        <color theme="0" tint="-0.499984740745262"/>
      </bottom>
      <diagonal/>
    </border>
    <border>
      <left/>
      <right/>
      <top style="thin">
        <color rgb="FF595959"/>
      </top>
      <bottom/>
      <diagonal/>
    </border>
    <border>
      <left/>
      <right/>
      <top style="thin">
        <color rgb="FF808080"/>
      </top>
      <bottom/>
      <diagonal/>
    </border>
    <border>
      <left/>
      <right/>
      <top style="thin">
        <color theme="0" tint="-0.499984740745262"/>
      </top>
      <bottom/>
      <diagonal/>
    </border>
    <border>
      <left/>
      <right/>
      <top/>
      <bottom style="thin">
        <color rgb="FF808080"/>
      </bottom>
      <diagonal/>
    </border>
    <border>
      <left/>
      <right/>
      <top/>
      <bottom style="thin">
        <color indexed="64"/>
      </bottom>
      <diagonal/>
    </border>
    <border>
      <left/>
      <right/>
      <top/>
      <bottom style="thin">
        <color rgb="FF0072BC"/>
      </bottom>
      <diagonal/>
    </border>
    <border>
      <left/>
      <right/>
      <top style="thin">
        <color indexed="64"/>
      </top>
      <bottom style="thin">
        <color theme="3"/>
      </bottom>
      <diagonal/>
    </border>
    <border>
      <left/>
      <right/>
      <top style="thin">
        <color rgb="FF0072BC"/>
      </top>
      <bottom/>
      <diagonal/>
    </border>
    <border>
      <left/>
      <right/>
      <top style="thin">
        <color rgb="FF0072BC"/>
      </top>
      <bottom style="thin">
        <color rgb="FF0072BC"/>
      </bottom>
      <diagonal/>
    </border>
    <border>
      <left/>
      <right/>
      <top style="thin">
        <color theme="3"/>
      </top>
      <bottom/>
      <diagonal/>
    </border>
    <border>
      <left/>
      <right/>
      <top style="thin">
        <color theme="3"/>
      </top>
      <bottom style="thin">
        <color theme="3"/>
      </bottom>
      <diagonal/>
    </border>
    <border>
      <left/>
      <right/>
      <top/>
      <bottom style="thin">
        <color theme="3"/>
      </bottom>
      <diagonal/>
    </border>
    <border>
      <left/>
      <right/>
      <top style="thin">
        <color rgb="FF0072BC"/>
      </top>
      <bottom style="thin">
        <color rgb="FF808080"/>
      </bottom>
      <diagonal/>
    </border>
    <border>
      <left/>
      <right/>
      <top style="thin">
        <color theme="3"/>
      </top>
      <bottom style="thin">
        <color theme="0" tint="-0.499984740745262"/>
      </bottom>
      <diagonal/>
    </border>
    <border>
      <left/>
      <right/>
      <top/>
      <bottom style="thin">
        <color rgb="FFE6E6E6"/>
      </bottom>
      <diagonal/>
    </border>
    <border>
      <left/>
      <right/>
      <top/>
      <bottom style="thin">
        <color rgb="FFE7E6E6"/>
      </bottom>
      <diagonal/>
    </border>
    <border>
      <left/>
      <right/>
      <top style="thin">
        <color rgb="FFE7E6E6"/>
      </top>
      <bottom/>
      <diagonal/>
    </border>
    <border>
      <left/>
      <right/>
      <top style="thin">
        <color rgb="FFE7E6E6"/>
      </top>
      <bottom style="thin">
        <color rgb="FFD9D9D9"/>
      </bottom>
      <diagonal/>
    </border>
    <border>
      <left/>
      <right/>
      <top style="thin">
        <color rgb="FFD9D9D9"/>
      </top>
      <bottom style="thin">
        <color rgb="FF0070C0"/>
      </bottom>
      <diagonal/>
    </border>
    <border>
      <left/>
      <right/>
      <top style="thin">
        <color rgb="FFD9D9D9"/>
      </top>
      <bottom style="thin">
        <color theme="3"/>
      </bottom>
      <diagonal/>
    </border>
    <border>
      <left/>
      <right/>
      <top/>
      <bottom style="thin">
        <color rgb="FFD9D9D9"/>
      </bottom>
      <diagonal/>
    </border>
    <border>
      <left/>
      <right/>
      <top style="thin">
        <color rgb="FF0072BC"/>
      </top>
      <bottom style="thin">
        <color rgb="FF0070C0"/>
      </bottom>
      <diagonal/>
    </border>
    <border>
      <left/>
      <right/>
      <top style="thin">
        <color rgb="FF0070C0"/>
      </top>
      <bottom/>
      <diagonal/>
    </border>
    <border>
      <left/>
      <right/>
      <top/>
      <bottom style="thin">
        <color rgb="FFA5A5A5"/>
      </bottom>
      <diagonal/>
    </border>
    <border>
      <left/>
      <right/>
      <top style="thin">
        <color rgb="FFD9D9D9"/>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rgb="FF000000"/>
      </top>
      <bottom/>
      <diagonal/>
    </border>
    <border>
      <left/>
      <right/>
      <top style="thin">
        <color rgb="FF4472C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theme="3"/>
      </top>
      <bottom/>
      <diagonal/>
    </border>
    <border>
      <left/>
      <right/>
      <top/>
      <bottom style="thin">
        <color theme="9" tint="-0.249977111117893"/>
      </bottom>
      <diagonal/>
    </border>
    <border>
      <left/>
      <right/>
      <top style="thin">
        <color theme="9" tint="-0.249977111117893"/>
      </top>
      <bottom style="thin">
        <color theme="9" tint="-0.249977111117893"/>
      </bottom>
      <diagonal/>
    </border>
    <border>
      <left/>
      <right/>
      <top style="thin">
        <color theme="9" tint="0.39994506668294322"/>
      </top>
      <bottom style="thin">
        <color theme="9" tint="0.39994506668294322"/>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 fillId="0" borderId="0"/>
    <xf numFmtId="0" fontId="1" fillId="0" borderId="0"/>
    <xf numFmtId="0" fontId="1" fillId="0" borderId="0"/>
    <xf numFmtId="0" fontId="47" fillId="0" borderId="0"/>
    <xf numFmtId="168" fontId="12" fillId="0" borderId="0" applyFont="0" applyFill="0" applyBorder="0" applyAlignment="0" applyProtection="0"/>
    <xf numFmtId="0" fontId="55" fillId="0" borderId="0"/>
    <xf numFmtId="0" fontId="12" fillId="0" borderId="0"/>
    <xf numFmtId="0" fontId="1" fillId="0" borderId="0"/>
    <xf numFmtId="43" fontId="1" fillId="0" borderId="0" applyFont="0" applyFill="0" applyBorder="0" applyAlignment="0" applyProtection="0"/>
    <xf numFmtId="168" fontId="57" fillId="0" borderId="0" applyFont="0" applyFill="0" applyBorder="0" applyAlignment="0" applyProtection="0"/>
    <xf numFmtId="44" fontId="1" fillId="0" borderId="0" applyFont="0" applyFill="0" applyBorder="0" applyAlignment="0" applyProtection="0"/>
  </cellStyleXfs>
  <cellXfs count="299">
    <xf numFmtId="0" fontId="0" fillId="0" borderId="0" xfId="0"/>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vertical="center"/>
    </xf>
    <xf numFmtId="0" fontId="4" fillId="3" borderId="0" xfId="0" applyFont="1" applyFill="1"/>
    <xf numFmtId="0" fontId="4" fillId="3" borderId="0" xfId="0" applyFont="1" applyFill="1" applyAlignment="1">
      <alignment horizontal="center" vertical="center" wrapText="1"/>
    </xf>
    <xf numFmtId="0" fontId="5" fillId="4" borderId="0" xfId="0" applyFont="1" applyFill="1" applyAlignment="1">
      <alignment horizontal="center" vertical="center"/>
    </xf>
    <xf numFmtId="0" fontId="4" fillId="4" borderId="0" xfId="0" applyFont="1" applyFill="1" applyAlignment="1">
      <alignment horizontal="center" vertical="center" wrapText="1"/>
    </xf>
    <xf numFmtId="0" fontId="6" fillId="0" borderId="1" xfId="0" applyFont="1" applyBorder="1"/>
    <xf numFmtId="0" fontId="4" fillId="0" borderId="0" xfId="0" applyFont="1" applyAlignment="1">
      <alignment horizontal="center" vertical="center" wrapText="1"/>
    </xf>
    <xf numFmtId="0" fontId="5" fillId="0" borderId="2" xfId="0" applyFont="1" applyBorder="1" applyAlignment="1">
      <alignment horizontal="center" vertical="center"/>
    </xf>
    <xf numFmtId="0" fontId="4" fillId="0" borderId="4" xfId="0" applyFont="1" applyBorder="1"/>
    <xf numFmtId="3" fontId="4" fillId="0" borderId="4" xfId="0" applyNumberFormat="1" applyFont="1" applyBorder="1"/>
    <xf numFmtId="3" fontId="5" fillId="0" borderId="4" xfId="0" applyNumberFormat="1" applyFont="1" applyBorder="1"/>
    <xf numFmtId="9" fontId="4" fillId="0" borderId="5" xfId="0" applyNumberFormat="1" applyFont="1" applyBorder="1"/>
    <xf numFmtId="9" fontId="4" fillId="0" borderId="0" xfId="0" applyNumberFormat="1" applyFont="1"/>
    <xf numFmtId="0" fontId="4" fillId="0" borderId="6" xfId="0" applyFont="1" applyBorder="1"/>
    <xf numFmtId="3" fontId="4" fillId="0" borderId="6" xfId="0" applyNumberFormat="1" applyFont="1" applyBorder="1"/>
    <xf numFmtId="3" fontId="5" fillId="0" borderId="6" xfId="0" applyNumberFormat="1" applyFont="1" applyBorder="1"/>
    <xf numFmtId="9" fontId="4" fillId="0" borderId="2" xfId="0" applyNumberFormat="1" applyFont="1" applyBorder="1"/>
    <xf numFmtId="0" fontId="4" fillId="0" borderId="1" xfId="0" applyFont="1" applyBorder="1"/>
    <xf numFmtId="0" fontId="7" fillId="0" borderId="0" xfId="0" applyFont="1"/>
    <xf numFmtId="9" fontId="7" fillId="0" borderId="0" xfId="0" applyNumberFormat="1" applyFont="1"/>
    <xf numFmtId="0" fontId="8" fillId="0" borderId="0" xfId="0" applyFont="1"/>
    <xf numFmtId="9" fontId="7" fillId="0" borderId="2" xfId="0" applyNumberFormat="1" applyFont="1" applyBorder="1"/>
    <xf numFmtId="0" fontId="4" fillId="0" borderId="3" xfId="0" applyFont="1" applyBorder="1"/>
    <xf numFmtId="0" fontId="7" fillId="0" borderId="3" xfId="0" applyFont="1" applyBorder="1"/>
    <xf numFmtId="0" fontId="8" fillId="0" borderId="1" xfId="0" applyFont="1" applyBorder="1"/>
    <xf numFmtId="9" fontId="7" fillId="0" borderId="5" xfId="0" applyNumberFormat="1" applyFont="1" applyBorder="1"/>
    <xf numFmtId="0" fontId="7" fillId="0" borderId="1" xfId="0" applyFont="1" applyBorder="1"/>
    <xf numFmtId="0" fontId="8" fillId="0" borderId="7" xfId="0" applyFont="1" applyBorder="1"/>
    <xf numFmtId="0" fontId="7" fillId="0" borderId="7" xfId="0" applyFont="1" applyBorder="1"/>
    <xf numFmtId="3" fontId="4" fillId="0" borderId="7" xfId="0" applyNumberFormat="1" applyFont="1" applyBorder="1"/>
    <xf numFmtId="9" fontId="7" fillId="0" borderId="7" xfId="0" applyNumberFormat="1" applyFont="1" applyBorder="1"/>
    <xf numFmtId="3" fontId="5" fillId="0" borderId="2" xfId="0" applyNumberFormat="1" applyFont="1" applyBorder="1"/>
    <xf numFmtId="0" fontId="8" fillId="0" borderId="8" xfId="0" applyFont="1" applyBorder="1"/>
    <xf numFmtId="0" fontId="9" fillId="0" borderId="0" xfId="0" applyFont="1"/>
    <xf numFmtId="0" fontId="9" fillId="0" borderId="9" xfId="0" applyFont="1" applyBorder="1"/>
    <xf numFmtId="0" fontId="9" fillId="5" borderId="11" xfId="0" applyFont="1" applyFill="1" applyBorder="1"/>
    <xf numFmtId="3" fontId="9" fillId="5" borderId="11" xfId="0" applyNumberFormat="1" applyFont="1" applyFill="1" applyBorder="1"/>
    <xf numFmtId="9" fontId="9" fillId="5" borderId="12" xfId="0" applyNumberFormat="1" applyFont="1" applyFill="1" applyBorder="1"/>
    <xf numFmtId="9" fontId="9" fillId="5" borderId="13" xfId="0" applyNumberFormat="1" applyFont="1" applyFill="1" applyBorder="1"/>
    <xf numFmtId="0" fontId="9" fillId="5" borderId="6" xfId="0" applyFont="1" applyFill="1" applyBorder="1"/>
    <xf numFmtId="9" fontId="9" fillId="5" borderId="0" xfId="0" applyNumberFormat="1" applyFont="1" applyFill="1"/>
    <xf numFmtId="3" fontId="5" fillId="0" borderId="10" xfId="0" applyNumberFormat="1" applyFont="1" applyBorder="1"/>
    <xf numFmtId="9" fontId="4" fillId="0" borderId="12" xfId="0" applyNumberFormat="1" applyFont="1" applyBorder="1"/>
    <xf numFmtId="3" fontId="5" fillId="0" borderId="0" xfId="0" applyNumberFormat="1" applyFont="1"/>
    <xf numFmtId="0" fontId="4" fillId="0" borderId="8" xfId="0" applyFont="1" applyBorder="1"/>
    <xf numFmtId="3" fontId="5" fillId="0" borderId="8" xfId="0" applyNumberFormat="1" applyFont="1" applyBorder="1"/>
    <xf numFmtId="9" fontId="4" fillId="0" borderId="14" xfId="0" applyNumberFormat="1" applyFont="1" applyBorder="1"/>
    <xf numFmtId="0" fontId="9" fillId="0" borderId="10" xfId="0" applyFont="1" applyBorder="1"/>
    <xf numFmtId="0" fontId="9" fillId="5" borderId="0" xfId="0" applyFont="1" applyFill="1"/>
    <xf numFmtId="0" fontId="9" fillId="5" borderId="15" xfId="0" applyFont="1" applyFill="1" applyBorder="1"/>
    <xf numFmtId="3" fontId="9" fillId="5" borderId="6" xfId="0" applyNumberFormat="1" applyFont="1" applyFill="1" applyBorder="1"/>
    <xf numFmtId="9" fontId="9" fillId="5" borderId="16" xfId="0" applyNumberFormat="1" applyFont="1" applyFill="1" applyBorder="1"/>
    <xf numFmtId="165" fontId="0" fillId="0" borderId="0" xfId="0" applyNumberFormat="1"/>
    <xf numFmtId="0" fontId="4" fillId="0" borderId="5" xfId="0" applyFont="1" applyBorder="1"/>
    <xf numFmtId="165" fontId="4" fillId="0" borderId="2" xfId="0" applyNumberFormat="1" applyFont="1" applyBorder="1"/>
    <xf numFmtId="165" fontId="5" fillId="0" borderId="0" xfId="0" applyNumberFormat="1" applyFont="1"/>
    <xf numFmtId="0" fontId="4" fillId="0" borderId="2" xfId="0" applyFont="1" applyBorder="1"/>
    <xf numFmtId="3" fontId="4" fillId="0" borderId="0" xfId="0" applyNumberFormat="1" applyFont="1"/>
    <xf numFmtId="0" fontId="5" fillId="0" borderId="0" xfId="0" applyFont="1"/>
    <xf numFmtId="0" fontId="10" fillId="2" borderId="0" xfId="0" applyFont="1" applyFill="1"/>
    <xf numFmtId="3" fontId="11" fillId="2" borderId="0" xfId="0" applyNumberFormat="1" applyFont="1" applyFill="1"/>
    <xf numFmtId="9" fontId="10" fillId="2" borderId="0" xfId="0" applyNumberFormat="1" applyFont="1" applyFill="1"/>
    <xf numFmtId="9" fontId="10" fillId="2" borderId="0" xfId="2" applyFont="1" applyFill="1"/>
    <xf numFmtId="0" fontId="8" fillId="6" borderId="0" xfId="0" applyFont="1" applyFill="1"/>
    <xf numFmtId="0" fontId="15" fillId="2" borderId="0" xfId="0" applyFont="1" applyFill="1" applyAlignment="1">
      <alignment horizontal="left" vertical="center" wrapText="1"/>
    </xf>
    <xf numFmtId="0" fontId="16" fillId="7" borderId="0" xfId="0" applyFont="1" applyFill="1" applyAlignment="1">
      <alignment horizontal="center" vertical="center" wrapText="1"/>
    </xf>
    <xf numFmtId="0" fontId="17" fillId="3" borderId="0" xfId="0" applyFont="1" applyFill="1" applyAlignment="1">
      <alignment horizontal="center" vertical="center" wrapText="1"/>
    </xf>
    <xf numFmtId="0" fontId="18" fillId="0" borderId="0" xfId="0" applyFont="1" applyAlignment="1">
      <alignment horizontal="left" wrapText="1"/>
    </xf>
    <xf numFmtId="0" fontId="19" fillId="0" borderId="17" xfId="0" applyFont="1" applyBorder="1" applyAlignment="1">
      <alignment horizontal="left" vertical="top" wrapText="1"/>
    </xf>
    <xf numFmtId="0" fontId="20" fillId="0" borderId="18" xfId="0" applyFont="1" applyBorder="1" applyAlignment="1">
      <alignment horizontal="center" vertical="center" wrapText="1"/>
    </xf>
    <xf numFmtId="0" fontId="4" fillId="6" borderId="19" xfId="0" applyFont="1" applyFill="1" applyBorder="1" applyAlignment="1">
      <alignment horizontal="left" vertical="top" wrapText="1"/>
    </xf>
    <xf numFmtId="3" fontId="0" fillId="0" borderId="0" xfId="0" applyNumberFormat="1"/>
    <xf numFmtId="9" fontId="7" fillId="6" borderId="20" xfId="2" applyFont="1" applyFill="1" applyBorder="1" applyAlignment="1">
      <alignment horizontal="center" vertical="center" wrapText="1"/>
    </xf>
    <xf numFmtId="0" fontId="4" fillId="6" borderId="0" xfId="0" applyFont="1" applyFill="1" applyAlignment="1">
      <alignment horizontal="left" vertical="top" wrapText="1"/>
    </xf>
    <xf numFmtId="0" fontId="4" fillId="0" borderId="21" xfId="0" applyFont="1" applyBorder="1" applyAlignment="1">
      <alignment horizontal="left" vertical="top" wrapText="1"/>
    </xf>
    <xf numFmtId="9" fontId="7" fillId="6" borderId="22" xfId="2" applyFont="1" applyFill="1" applyBorder="1" applyAlignment="1">
      <alignment horizontal="center" vertical="center" wrapText="1"/>
    </xf>
    <xf numFmtId="0" fontId="9" fillId="0" borderId="0" xfId="0" applyFont="1" applyAlignment="1">
      <alignment vertical="top" wrapText="1"/>
    </xf>
    <xf numFmtId="3" fontId="9" fillId="0" borderId="10" xfId="0" applyNumberFormat="1" applyFont="1" applyBorder="1" applyAlignment="1">
      <alignment horizontal="right" vertical="top" wrapText="1"/>
    </xf>
    <xf numFmtId="9" fontId="21" fillId="6" borderId="23" xfId="2" applyFont="1" applyFill="1" applyBorder="1" applyAlignment="1">
      <alignment horizontal="center" vertical="center" wrapText="1"/>
    </xf>
    <xf numFmtId="0" fontId="19" fillId="0" borderId="23" xfId="0" applyFont="1" applyBorder="1" applyAlignment="1">
      <alignment horizontal="left" vertical="top" wrapText="1"/>
    </xf>
    <xf numFmtId="0" fontId="5" fillId="0" borderId="0" xfId="0" applyFont="1" applyAlignment="1">
      <alignment horizontal="right" wrapText="1"/>
    </xf>
    <xf numFmtId="9" fontId="9" fillId="0" borderId="0" xfId="2" applyFont="1" applyFill="1" applyBorder="1" applyAlignment="1">
      <alignment horizontal="center" vertical="center" wrapText="1"/>
    </xf>
    <xf numFmtId="0" fontId="10" fillId="2" borderId="0" xfId="0" applyFont="1" applyFill="1" applyAlignment="1">
      <alignment wrapText="1"/>
    </xf>
    <xf numFmtId="3" fontId="10" fillId="2" borderId="0" xfId="0" applyNumberFormat="1" applyFont="1" applyFill="1" applyAlignment="1">
      <alignment wrapText="1"/>
    </xf>
    <xf numFmtId="9" fontId="10" fillId="2" borderId="0" xfId="2" applyFont="1" applyFill="1" applyAlignment="1">
      <alignment horizontal="center" vertical="center" wrapText="1"/>
    </xf>
    <xf numFmtId="0" fontId="18" fillId="0" borderId="0" xfId="0" applyFont="1" applyAlignment="1">
      <alignment horizontal="left" vertical="top" wrapText="1"/>
    </xf>
    <xf numFmtId="3" fontId="5" fillId="6" borderId="26" xfId="0" applyNumberFormat="1" applyFont="1" applyFill="1" applyBorder="1" applyAlignment="1">
      <alignment horizontal="right" vertical="center" wrapText="1"/>
    </xf>
    <xf numFmtId="9" fontId="7" fillId="6" borderId="0" xfId="2" applyFont="1" applyFill="1" applyBorder="1" applyAlignment="1">
      <alignment horizontal="center" vertical="center" wrapText="1"/>
    </xf>
    <xf numFmtId="0" fontId="7" fillId="0" borderId="0" xfId="0" applyFont="1" applyAlignment="1">
      <alignment vertical="top" wrapText="1"/>
    </xf>
    <xf numFmtId="9" fontId="7" fillId="0" borderId="20" xfId="2" applyFont="1" applyFill="1" applyBorder="1" applyAlignment="1">
      <alignment horizontal="center" vertical="center" wrapText="1"/>
    </xf>
    <xf numFmtId="0" fontId="7" fillId="0" borderId="0" xfId="0" applyFont="1" applyAlignment="1">
      <alignment horizontal="left" vertical="top" wrapText="1"/>
    </xf>
    <xf numFmtId="9" fontId="7" fillId="0" borderId="22" xfId="2" applyFont="1" applyFill="1" applyBorder="1" applyAlignment="1">
      <alignment horizontal="center" vertical="center" wrapText="1"/>
    </xf>
    <xf numFmtId="0" fontId="9" fillId="0" borderId="10" xfId="0" applyFont="1" applyBorder="1" applyAlignment="1">
      <alignment vertical="top" wrapText="1"/>
    </xf>
    <xf numFmtId="9" fontId="21" fillId="0" borderId="23" xfId="2" applyFont="1" applyFill="1" applyBorder="1" applyAlignment="1">
      <alignment horizontal="center" vertical="center" wrapText="1"/>
    </xf>
    <xf numFmtId="0" fontId="8" fillId="0" borderId="8" xfId="0" applyFont="1" applyBorder="1" applyAlignment="1">
      <alignment horizontal="left" vertical="top" wrapText="1"/>
    </xf>
    <xf numFmtId="3" fontId="9" fillId="0" borderId="8" xfId="0" applyNumberFormat="1" applyFont="1" applyBorder="1" applyAlignment="1">
      <alignment horizontal="right" vertical="center" wrapText="1"/>
    </xf>
    <xf numFmtId="0" fontId="9" fillId="0" borderId="24" xfId="0" applyFont="1" applyBorder="1" applyAlignment="1">
      <alignment vertical="top" wrapText="1"/>
    </xf>
    <xf numFmtId="3" fontId="9" fillId="0" borderId="11" xfId="0" applyNumberFormat="1" applyFont="1" applyBorder="1" applyAlignment="1">
      <alignment horizontal="right" vertical="top" wrapText="1"/>
    </xf>
    <xf numFmtId="9" fontId="21" fillId="0" borderId="13" xfId="2" applyFont="1" applyFill="1" applyBorder="1" applyAlignment="1">
      <alignment horizontal="center" vertical="top" wrapText="1"/>
    </xf>
    <xf numFmtId="0" fontId="4" fillId="0" borderId="25" xfId="0" applyFont="1" applyBorder="1" applyAlignment="1">
      <alignment horizontal="left" vertical="top" wrapText="1"/>
    </xf>
    <xf numFmtId="3" fontId="5" fillId="0" borderId="0" xfId="0" applyNumberFormat="1" applyFont="1" applyAlignment="1">
      <alignment horizontal="right" vertical="center" wrapText="1"/>
    </xf>
    <xf numFmtId="9" fontId="7" fillId="0" borderId="23" xfId="2" applyFont="1" applyFill="1" applyBorder="1" applyAlignment="1">
      <alignment horizontal="center" vertical="center" wrapText="1"/>
    </xf>
    <xf numFmtId="0" fontId="4" fillId="0" borderId="0" xfId="0" applyFont="1" applyAlignment="1">
      <alignment horizontal="left" vertical="top" wrapText="1"/>
    </xf>
    <xf numFmtId="9" fontId="7" fillId="0" borderId="27" xfId="2" applyFont="1" applyFill="1" applyBorder="1" applyAlignment="1">
      <alignment horizontal="center" vertical="center" wrapText="1"/>
    </xf>
    <xf numFmtId="0" fontId="22" fillId="0" borderId="0" xfId="0" applyFont="1"/>
    <xf numFmtId="0" fontId="1" fillId="0" borderId="0" xfId="3" applyFont="1" applyAlignment="1">
      <alignment vertical="center"/>
    </xf>
    <xf numFmtId="0" fontId="0" fillId="0" borderId="0" xfId="0" applyAlignment="1">
      <alignment vertical="center"/>
    </xf>
    <xf numFmtId="0" fontId="24" fillId="11" borderId="0" xfId="4" applyFont="1" applyFill="1" applyAlignment="1">
      <alignment horizontal="center" vertical="center" wrapText="1"/>
    </xf>
    <xf numFmtId="0" fontId="24" fillId="12" borderId="0" xfId="4" applyFont="1" applyFill="1" applyAlignment="1">
      <alignment horizontal="center" vertical="center"/>
    </xf>
    <xf numFmtId="0" fontId="24" fillId="11" borderId="0" xfId="4" applyFont="1" applyFill="1" applyAlignment="1">
      <alignment vertical="center"/>
    </xf>
    <xf numFmtId="0" fontId="26" fillId="13" borderId="7" xfId="3" applyFont="1" applyFill="1" applyBorder="1" applyAlignment="1">
      <alignment vertical="center"/>
    </xf>
    <xf numFmtId="166" fontId="26" fillId="13" borderId="7" xfId="3" applyNumberFormat="1" applyFont="1" applyFill="1" applyBorder="1" applyAlignment="1">
      <alignment horizontal="center" vertical="center" wrapText="1"/>
    </xf>
    <xf numFmtId="0" fontId="24" fillId="13" borderId="28" xfId="3" applyFont="1" applyFill="1" applyBorder="1" applyAlignment="1">
      <alignment vertical="center"/>
    </xf>
    <xf numFmtId="167" fontId="27" fillId="14" borderId="28" xfId="0" applyNumberFormat="1" applyFont="1" applyFill="1" applyBorder="1" applyAlignment="1">
      <alignment vertical="center"/>
    </xf>
    <xf numFmtId="167" fontId="27" fillId="6" borderId="28" xfId="0" applyNumberFormat="1" applyFont="1" applyFill="1" applyBorder="1" applyAlignment="1">
      <alignment vertical="center"/>
    </xf>
    <xf numFmtId="167" fontId="27" fillId="15" borderId="28" xfId="0" applyNumberFormat="1" applyFont="1" applyFill="1" applyBorder="1" applyAlignment="1">
      <alignment vertical="center"/>
    </xf>
    <xf numFmtId="0" fontId="24" fillId="13" borderId="29" xfId="3" applyFont="1" applyFill="1" applyBorder="1" applyAlignment="1">
      <alignment vertical="center"/>
    </xf>
    <xf numFmtId="167" fontId="27" fillId="14" borderId="29" xfId="0" applyNumberFormat="1" applyFont="1" applyFill="1" applyBorder="1" applyAlignment="1">
      <alignment vertical="center"/>
    </xf>
    <xf numFmtId="167" fontId="27" fillId="6" borderId="29" xfId="0" applyNumberFormat="1" applyFont="1" applyFill="1" applyBorder="1" applyAlignment="1">
      <alignment vertical="center"/>
    </xf>
    <xf numFmtId="167" fontId="0" fillId="6" borderId="29" xfId="0" applyNumberFormat="1" applyFill="1" applyBorder="1" applyAlignment="1">
      <alignment vertical="center"/>
    </xf>
    <xf numFmtId="167" fontId="27" fillId="15" borderId="29" xfId="0" applyNumberFormat="1" applyFont="1" applyFill="1" applyBorder="1" applyAlignment="1">
      <alignment vertical="center"/>
    </xf>
    <xf numFmtId="0" fontId="24" fillId="13" borderId="30" xfId="3" applyFont="1" applyFill="1" applyBorder="1" applyAlignment="1">
      <alignment vertical="center"/>
    </xf>
    <xf numFmtId="167" fontId="27" fillId="14" borderId="31" xfId="0" applyNumberFormat="1" applyFont="1" applyFill="1" applyBorder="1" applyAlignment="1">
      <alignment vertical="center"/>
    </xf>
    <xf numFmtId="167" fontId="27" fillId="6" borderId="31" xfId="0" applyNumberFormat="1" applyFont="1" applyFill="1" applyBorder="1" applyAlignment="1">
      <alignment vertical="center"/>
    </xf>
    <xf numFmtId="167" fontId="0" fillId="14" borderId="31" xfId="0" applyNumberFormat="1" applyFill="1" applyBorder="1" applyAlignment="1">
      <alignment vertical="center"/>
    </xf>
    <xf numFmtId="167" fontId="27" fillId="15" borderId="31" xfId="0" applyNumberFormat="1" applyFont="1" applyFill="1" applyBorder="1" applyAlignment="1">
      <alignment vertical="center"/>
    </xf>
    <xf numFmtId="0" fontId="28" fillId="0" borderId="14" xfId="3" applyFont="1" applyBorder="1" applyAlignment="1">
      <alignment vertical="center"/>
    </xf>
    <xf numFmtId="167" fontId="29" fillId="0" borderId="32" xfId="0" applyNumberFormat="1" applyFont="1" applyBorder="1" applyAlignment="1">
      <alignment vertical="center"/>
    </xf>
    <xf numFmtId="167" fontId="27" fillId="0" borderId="32" xfId="0" applyNumberFormat="1" applyFont="1" applyBorder="1" applyAlignment="1">
      <alignment vertical="center"/>
    </xf>
    <xf numFmtId="167" fontId="29" fillId="0" borderId="32" xfId="0" applyNumberFormat="1" applyFont="1" applyBorder="1" applyAlignment="1">
      <alignment horizontal="right" vertical="center" wrapText="1"/>
    </xf>
    <xf numFmtId="167" fontId="30" fillId="0" borderId="32" xfId="0" applyNumberFormat="1" applyFont="1" applyBorder="1" applyAlignment="1">
      <alignment horizontal="center" vertical="center" wrapText="1"/>
    </xf>
    <xf numFmtId="0" fontId="31" fillId="13" borderId="0" xfId="3" applyFont="1" applyFill="1" applyAlignment="1">
      <alignment vertical="center" wrapText="1"/>
    </xf>
    <xf numFmtId="167" fontId="32" fillId="14" borderId="32" xfId="0" applyNumberFormat="1" applyFont="1" applyFill="1" applyBorder="1" applyAlignment="1">
      <alignment vertical="center"/>
    </xf>
    <xf numFmtId="0" fontId="33" fillId="13" borderId="0" xfId="3" applyFont="1" applyFill="1" applyAlignment="1">
      <alignment vertical="center"/>
    </xf>
    <xf numFmtId="167" fontId="30" fillId="6" borderId="0" xfId="0" applyNumberFormat="1" applyFont="1" applyFill="1" applyAlignment="1">
      <alignment vertical="center"/>
    </xf>
    <xf numFmtId="0" fontId="24" fillId="13" borderId="33" xfId="3" applyFont="1" applyFill="1" applyBorder="1" applyAlignment="1">
      <alignment vertical="center"/>
    </xf>
    <xf numFmtId="0" fontId="24" fillId="13" borderId="29" xfId="3" applyFont="1" applyFill="1" applyBorder="1" applyAlignment="1">
      <alignment horizontal="left" vertical="center" wrapText="1"/>
    </xf>
    <xf numFmtId="167" fontId="34" fillId="14" borderId="31" xfId="0" applyNumberFormat="1" applyFont="1" applyFill="1" applyBorder="1" applyAlignment="1">
      <alignment vertical="center"/>
    </xf>
    <xf numFmtId="0" fontId="26" fillId="13" borderId="0" xfId="3" applyFont="1" applyFill="1" applyAlignment="1">
      <alignment vertical="center"/>
    </xf>
    <xf numFmtId="167" fontId="27" fillId="6" borderId="0" xfId="0" applyNumberFormat="1" applyFont="1" applyFill="1" applyAlignment="1">
      <alignment vertical="center"/>
    </xf>
    <xf numFmtId="0" fontId="35" fillId="8" borderId="0" xfId="4" applyFont="1" applyFill="1" applyAlignment="1">
      <alignment vertical="center"/>
    </xf>
    <xf numFmtId="167" fontId="36" fillId="16" borderId="0" xfId="0" applyNumberFormat="1" applyFont="1" applyFill="1" applyAlignment="1">
      <alignment vertical="center"/>
    </xf>
    <xf numFmtId="9" fontId="0" fillId="0" borderId="0" xfId="2" applyFont="1"/>
    <xf numFmtId="9" fontId="0" fillId="10" borderId="0" xfId="2" applyFont="1" applyFill="1"/>
    <xf numFmtId="0" fontId="14" fillId="0" borderId="0" xfId="0" applyFont="1" applyAlignment="1">
      <alignment horizontal="left"/>
    </xf>
    <xf numFmtId="0" fontId="38" fillId="0" borderId="0" xfId="0" applyFont="1" applyAlignment="1">
      <alignment horizontal="center"/>
    </xf>
    <xf numFmtId="0" fontId="39" fillId="0" borderId="0" xfId="0" applyFont="1"/>
    <xf numFmtId="0" fontId="10" fillId="2" borderId="0" xfId="0" applyFont="1" applyFill="1" applyAlignment="1">
      <alignment horizontal="left" vertical="center"/>
    </xf>
    <xf numFmtId="0" fontId="5" fillId="3" borderId="0" xfId="0" applyFont="1" applyFill="1" applyAlignment="1">
      <alignment horizontal="center"/>
    </xf>
    <xf numFmtId="0" fontId="5" fillId="0" borderId="1" xfId="0" applyFont="1" applyBorder="1"/>
    <xf numFmtId="3" fontId="4" fillId="17" borderId="0" xfId="0" applyNumberFormat="1" applyFont="1" applyFill="1"/>
    <xf numFmtId="3" fontId="4" fillId="3" borderId="0" xfId="0" applyNumberFormat="1" applyFont="1" applyFill="1"/>
    <xf numFmtId="3" fontId="9" fillId="0" borderId="10" xfId="0" applyNumberFormat="1" applyFont="1" applyBorder="1"/>
    <xf numFmtId="0" fontId="41" fillId="0" borderId="0" xfId="0" applyFont="1"/>
    <xf numFmtId="0" fontId="9" fillId="0" borderId="2" xfId="0" applyFont="1" applyBorder="1"/>
    <xf numFmtId="3" fontId="43" fillId="3" borderId="0" xfId="0" applyNumberFormat="1" applyFont="1" applyFill="1"/>
    <xf numFmtId="3" fontId="10" fillId="2" borderId="0" xfId="0" applyNumberFormat="1" applyFont="1" applyFill="1"/>
    <xf numFmtId="3" fontId="4" fillId="18" borderId="5" xfId="0" applyNumberFormat="1" applyFont="1" applyFill="1" applyBorder="1"/>
    <xf numFmtId="0" fontId="5" fillId="19" borderId="0" xfId="0" applyFont="1" applyFill="1" applyAlignment="1">
      <alignment horizontal="center"/>
    </xf>
    <xf numFmtId="3" fontId="4" fillId="19" borderId="0" xfId="0" applyNumberFormat="1" applyFont="1" applyFill="1"/>
    <xf numFmtId="0" fontId="13" fillId="0" borderId="0" xfId="6" applyFont="1" applyAlignment="1">
      <alignment horizontal="left"/>
    </xf>
    <xf numFmtId="0" fontId="38" fillId="0" borderId="0" xfId="6" applyFont="1" applyAlignment="1">
      <alignment horizontal="center"/>
    </xf>
    <xf numFmtId="0" fontId="38" fillId="0" borderId="0" xfId="6" applyFont="1" applyAlignment="1">
      <alignment horizontal="left"/>
    </xf>
    <xf numFmtId="0" fontId="43" fillId="0" borderId="0" xfId="6" applyFont="1"/>
    <xf numFmtId="0" fontId="5" fillId="0" borderId="0" xfId="6" applyFont="1" applyAlignment="1">
      <alignment horizontal="center"/>
    </xf>
    <xf numFmtId="0" fontId="11" fillId="8" borderId="0" xfId="6" applyFont="1" applyFill="1" applyAlignment="1">
      <alignment horizontal="left"/>
    </xf>
    <xf numFmtId="0" fontId="5" fillId="17" borderId="0" xfId="6" applyFont="1" applyFill="1" applyAlignment="1">
      <alignment horizontal="center"/>
    </xf>
    <xf numFmtId="0" fontId="11" fillId="0" borderId="0" xfId="6" applyFont="1" applyAlignment="1">
      <alignment horizontal="left"/>
    </xf>
    <xf numFmtId="0" fontId="21" fillId="0" borderId="14" xfId="6" applyFont="1" applyBorder="1" applyAlignment="1">
      <alignment horizontal="left" vertical="center" wrapText="1"/>
    </xf>
    <xf numFmtId="0" fontId="4" fillId="0" borderId="14" xfId="6" applyFont="1" applyBorder="1" applyAlignment="1">
      <alignment vertical="center"/>
    </xf>
    <xf numFmtId="0" fontId="4" fillId="0" borderId="0" xfId="6" applyFont="1" applyAlignment="1">
      <alignment vertical="center"/>
    </xf>
    <xf numFmtId="3" fontId="4" fillId="3" borderId="0" xfId="0" applyNumberFormat="1" applyFont="1" applyFill="1" applyAlignment="1">
      <alignment vertical="center"/>
    </xf>
    <xf numFmtId="0" fontId="21" fillId="0" borderId="0" xfId="6" applyFont="1" applyAlignment="1">
      <alignment vertical="center"/>
    </xf>
    <xf numFmtId="3" fontId="9" fillId="0" borderId="0" xfId="0" applyNumberFormat="1" applyFont="1"/>
    <xf numFmtId="0" fontId="5" fillId="0" borderId="0" xfId="6" applyFont="1" applyAlignment="1">
      <alignment vertical="center"/>
    </xf>
    <xf numFmtId="0" fontId="21" fillId="0" borderId="14" xfId="6" applyFont="1" applyBorder="1" applyAlignment="1">
      <alignment vertical="center"/>
    </xf>
    <xf numFmtId="3" fontId="4" fillId="3" borderId="35" xfId="0" applyNumberFormat="1" applyFont="1" applyFill="1" applyBorder="1"/>
    <xf numFmtId="0" fontId="11" fillId="8" borderId="0" xfId="6" applyFont="1" applyFill="1" applyAlignment="1">
      <alignment vertical="center"/>
    </xf>
    <xf numFmtId="0" fontId="5" fillId="18" borderId="0" xfId="6" applyFont="1" applyFill="1" applyAlignment="1">
      <alignment horizontal="center"/>
    </xf>
    <xf numFmtId="3" fontId="4" fillId="19" borderId="34" xfId="0" applyNumberFormat="1" applyFont="1" applyFill="1" applyBorder="1" applyAlignment="1">
      <alignment vertical="center"/>
    </xf>
    <xf numFmtId="3" fontId="4" fillId="19" borderId="35" xfId="0" applyNumberFormat="1" applyFont="1" applyFill="1" applyBorder="1"/>
    <xf numFmtId="0" fontId="1" fillId="0" borderId="0" xfId="5"/>
    <xf numFmtId="0" fontId="46" fillId="8" borderId="36" xfId="5" applyFont="1" applyFill="1" applyBorder="1"/>
    <xf numFmtId="0" fontId="46" fillId="8" borderId="37" xfId="5" applyFont="1" applyFill="1" applyBorder="1"/>
    <xf numFmtId="0" fontId="3" fillId="8" borderId="37" xfId="5" applyFont="1" applyFill="1" applyBorder="1"/>
    <xf numFmtId="3" fontId="35" fillId="8" borderId="38" xfId="5" applyNumberFormat="1" applyFont="1" applyFill="1" applyBorder="1"/>
    <xf numFmtId="0" fontId="46" fillId="8" borderId="39" xfId="5" applyFont="1" applyFill="1" applyBorder="1"/>
    <xf numFmtId="0" fontId="3" fillId="8" borderId="0" xfId="5" applyFont="1" applyFill="1"/>
    <xf numFmtId="3" fontId="35" fillId="8" borderId="40" xfId="5" applyNumberFormat="1" applyFont="1" applyFill="1" applyBorder="1"/>
    <xf numFmtId="0" fontId="46" fillId="8" borderId="0" xfId="5" applyFont="1" applyFill="1"/>
    <xf numFmtId="0" fontId="3" fillId="8" borderId="41" xfId="5" applyFont="1" applyFill="1" applyBorder="1"/>
    <xf numFmtId="0" fontId="46" fillId="8" borderId="42" xfId="5" applyFont="1" applyFill="1" applyBorder="1"/>
    <xf numFmtId="0" fontId="3" fillId="8" borderId="43" xfId="5" applyFont="1" applyFill="1" applyBorder="1"/>
    <xf numFmtId="0" fontId="3" fillId="8" borderId="44" xfId="5" applyFont="1" applyFill="1" applyBorder="1"/>
    <xf numFmtId="0" fontId="48" fillId="0" borderId="47" xfId="5" applyFont="1" applyBorder="1" applyAlignment="1">
      <alignment horizontal="left"/>
    </xf>
    <xf numFmtId="165" fontId="31" fillId="0" borderId="47" xfId="1" applyNumberFormat="1" applyFont="1" applyBorder="1" applyAlignment="1"/>
    <xf numFmtId="165" fontId="31" fillId="0" borderId="32" xfId="1" applyNumberFormat="1" applyFont="1" applyBorder="1" applyAlignment="1"/>
    <xf numFmtId="165" fontId="31" fillId="0" borderId="49" xfId="1" applyNumberFormat="1" applyFont="1" applyBorder="1" applyAlignment="1"/>
    <xf numFmtId="165" fontId="24" fillId="0" borderId="32" xfId="1" applyNumberFormat="1" applyFont="1" applyBorder="1" applyAlignment="1"/>
    <xf numFmtId="165" fontId="24" fillId="0" borderId="49" xfId="1" applyNumberFormat="1" applyFont="1" applyBorder="1" applyAlignment="1"/>
    <xf numFmtId="169" fontId="31" fillId="0" borderId="0" xfId="5" applyNumberFormat="1" applyFont="1"/>
    <xf numFmtId="169" fontId="31" fillId="0" borderId="40" xfId="5" applyNumberFormat="1" applyFont="1" applyBorder="1"/>
    <xf numFmtId="0" fontId="31" fillId="13" borderId="51" xfId="5" applyFont="1" applyFill="1" applyBorder="1"/>
    <xf numFmtId="0" fontId="31" fillId="13" borderId="12" xfId="5" applyFont="1" applyFill="1" applyBorder="1"/>
    <xf numFmtId="170" fontId="31" fillId="13" borderId="12" xfId="5" applyNumberFormat="1" applyFont="1" applyFill="1" applyBorder="1"/>
    <xf numFmtId="0" fontId="24" fillId="13" borderId="39" xfId="5" applyFont="1" applyFill="1" applyBorder="1"/>
    <xf numFmtId="0" fontId="24" fillId="0" borderId="0" xfId="5" applyFont="1"/>
    <xf numFmtId="0" fontId="24" fillId="0" borderId="40" xfId="5" applyFont="1" applyBorder="1"/>
    <xf numFmtId="0" fontId="35" fillId="8" borderId="50" xfId="5" applyFont="1" applyFill="1" applyBorder="1"/>
    <xf numFmtId="0" fontId="35" fillId="8" borderId="7" xfId="5" applyFont="1" applyFill="1" applyBorder="1"/>
    <xf numFmtId="170" fontId="35" fillId="8" borderId="45" xfId="5" applyNumberFormat="1" applyFont="1" applyFill="1" applyBorder="1"/>
    <xf numFmtId="0" fontId="24" fillId="0" borderId="39" xfId="5" applyFont="1" applyBorder="1"/>
    <xf numFmtId="0" fontId="24" fillId="0" borderId="7" xfId="5" applyFont="1" applyBorder="1"/>
    <xf numFmtId="0" fontId="24" fillId="0" borderId="45" xfId="5" applyFont="1" applyBorder="1"/>
    <xf numFmtId="0" fontId="26" fillId="0" borderId="39" xfId="5" applyFont="1" applyBorder="1"/>
    <xf numFmtId="0" fontId="24" fillId="0" borderId="46" xfId="5" applyFont="1" applyBorder="1"/>
    <xf numFmtId="0" fontId="34" fillId="0" borderId="46" xfId="7" applyFont="1" applyBorder="1" applyAlignment="1">
      <alignment wrapText="1"/>
    </xf>
    <xf numFmtId="3" fontId="24" fillId="0" borderId="46" xfId="0" applyNumberFormat="1" applyFont="1" applyBorder="1"/>
    <xf numFmtId="0" fontId="31" fillId="0" borderId="48" xfId="7" applyFont="1" applyBorder="1" applyAlignment="1">
      <alignment vertical="center" wrapText="1"/>
    </xf>
    <xf numFmtId="0" fontId="26" fillId="0" borderId="50" xfId="5" applyFont="1" applyBorder="1" applyAlignment="1">
      <alignment horizontal="left" vertical="center"/>
    </xf>
    <xf numFmtId="0" fontId="24" fillId="0" borderId="7" xfId="5" applyFont="1" applyBorder="1" applyAlignment="1">
      <alignment horizontal="left" vertical="center"/>
    </xf>
    <xf numFmtId="0" fontId="24" fillId="0" borderId="0" xfId="0" applyFont="1"/>
    <xf numFmtId="0" fontId="24" fillId="0" borderId="48" xfId="7" applyFont="1" applyBorder="1" applyAlignment="1">
      <alignment wrapText="1"/>
    </xf>
    <xf numFmtId="0" fontId="34" fillId="0" borderId="48" xfId="7" applyFont="1" applyBorder="1" applyAlignment="1">
      <alignment wrapText="1"/>
    </xf>
    <xf numFmtId="0" fontId="24" fillId="0" borderId="39" xfId="5" applyFont="1" applyBorder="1" applyAlignment="1">
      <alignment vertical="center"/>
    </xf>
    <xf numFmtId="0" fontId="49" fillId="0" borderId="0" xfId="5" applyFont="1"/>
    <xf numFmtId="0" fontId="53" fillId="0" borderId="0" xfId="3" applyFont="1" applyAlignment="1">
      <alignment wrapText="1"/>
    </xf>
    <xf numFmtId="171" fontId="53" fillId="0" borderId="0" xfId="8" applyNumberFormat="1" applyFont="1"/>
    <xf numFmtId="0" fontId="11" fillId="8" borderId="0" xfId="3" applyFont="1" applyFill="1" applyAlignment="1">
      <alignment horizontal="left" vertical="center" wrapText="1"/>
    </xf>
    <xf numFmtId="169" fontId="41" fillId="20" borderId="0" xfId="8" applyNumberFormat="1" applyFont="1" applyFill="1" applyAlignment="1">
      <alignment horizontal="center" vertical="center" wrapText="1"/>
    </xf>
    <xf numFmtId="169" fontId="41" fillId="11" borderId="0" xfId="8" applyNumberFormat="1" applyFont="1" applyFill="1" applyAlignment="1">
      <alignment horizontal="center" vertical="center" wrapText="1"/>
    </xf>
    <xf numFmtId="169" fontId="41" fillId="10" borderId="0" xfId="8" applyNumberFormat="1" applyFont="1" applyFill="1" applyAlignment="1">
      <alignment horizontal="center" vertical="center" wrapText="1"/>
    </xf>
    <xf numFmtId="0" fontId="43" fillId="0" borderId="52" xfId="3" applyFont="1" applyBorder="1" applyAlignment="1">
      <alignment horizontal="left" vertical="center" wrapText="1"/>
    </xf>
    <xf numFmtId="3" fontId="43" fillId="17" borderId="52" xfId="3" applyNumberFormat="1" applyFont="1" applyFill="1" applyBorder="1" applyAlignment="1">
      <alignment vertical="center"/>
    </xf>
    <xf numFmtId="3" fontId="43" fillId="0" borderId="52" xfId="3" applyNumberFormat="1" applyFont="1" applyBorder="1" applyAlignment="1">
      <alignment vertical="center"/>
    </xf>
    <xf numFmtId="3" fontId="41" fillId="10" borderId="52" xfId="3" applyNumberFormat="1" applyFont="1" applyFill="1" applyBorder="1" applyAlignment="1">
      <alignment vertical="center"/>
    </xf>
    <xf numFmtId="0" fontId="43" fillId="0" borderId="53" xfId="3" applyFont="1" applyBorder="1" applyAlignment="1">
      <alignment horizontal="left" vertical="center" wrapText="1"/>
    </xf>
    <xf numFmtId="3" fontId="43" fillId="17" borderId="53" xfId="3" applyNumberFormat="1" applyFont="1" applyFill="1" applyBorder="1" applyAlignment="1">
      <alignment vertical="center"/>
    </xf>
    <xf numFmtId="3" fontId="43" fillId="0" borderId="53" xfId="3" applyNumberFormat="1" applyFont="1" applyBorder="1" applyAlignment="1">
      <alignment vertical="center"/>
    </xf>
    <xf numFmtId="0" fontId="55" fillId="0" borderId="0" xfId="9"/>
    <xf numFmtId="0" fontId="11" fillId="8" borderId="0" xfId="3" applyFont="1" applyFill="1" applyAlignment="1">
      <alignment horizontal="left"/>
    </xf>
    <xf numFmtId="3" fontId="11" fillId="8" borderId="0" xfId="3" applyNumberFormat="1" applyFont="1" applyFill="1"/>
    <xf numFmtId="3" fontId="41" fillId="10" borderId="53" xfId="3" applyNumberFormat="1" applyFont="1" applyFill="1" applyBorder="1" applyAlignment="1">
      <alignment vertical="center"/>
    </xf>
    <xf numFmtId="3" fontId="53" fillId="0" borderId="0" xfId="0" applyNumberFormat="1" applyFont="1"/>
    <xf numFmtId="0" fontId="53" fillId="0" borderId="0" xfId="11" applyFont="1"/>
    <xf numFmtId="3" fontId="53" fillId="0" borderId="0" xfId="12" applyNumberFormat="1" applyFont="1" applyAlignment="1">
      <alignment horizontal="right"/>
    </xf>
    <xf numFmtId="0" fontId="11" fillId="21" borderId="0" xfId="10" applyFont="1" applyFill="1" applyAlignment="1">
      <alignment horizontal="left" vertical="center" indent="1"/>
    </xf>
    <xf numFmtId="0" fontId="5" fillId="12" borderId="0" xfId="10" applyFont="1" applyFill="1" applyAlignment="1">
      <alignment vertical="center" wrapText="1"/>
    </xf>
    <xf numFmtId="3" fontId="5" fillId="22" borderId="0" xfId="13" applyNumberFormat="1" applyFont="1" applyFill="1" applyAlignment="1">
      <alignment horizontal="center" vertical="center"/>
    </xf>
    <xf numFmtId="3" fontId="53" fillId="0" borderId="0" xfId="12" applyNumberFormat="1" applyFont="1"/>
    <xf numFmtId="0" fontId="43" fillId="0" borderId="54" xfId="10" applyFont="1" applyBorder="1" applyAlignment="1">
      <alignment horizontal="left" vertical="center" wrapText="1"/>
    </xf>
    <xf numFmtId="3" fontId="41" fillId="10" borderId="54" xfId="10" applyNumberFormat="1" applyFont="1" applyFill="1" applyBorder="1" applyAlignment="1">
      <alignment horizontal="right" vertical="center" indent="1"/>
    </xf>
    <xf numFmtId="0" fontId="43" fillId="0" borderId="14" xfId="10" applyFont="1" applyBorder="1" applyAlignment="1">
      <alignment vertical="center"/>
    </xf>
    <xf numFmtId="3" fontId="43" fillId="0" borderId="14" xfId="10" applyNumberFormat="1" applyFont="1" applyBorder="1" applyAlignment="1">
      <alignment vertical="center"/>
    </xf>
    <xf numFmtId="0" fontId="21" fillId="0" borderId="0" xfId="10" applyFont="1" applyAlignment="1">
      <alignment vertical="center" wrapText="1"/>
    </xf>
    <xf numFmtId="0" fontId="43" fillId="0" borderId="0" xfId="10" applyFont="1" applyAlignment="1">
      <alignment vertical="center" wrapText="1"/>
    </xf>
    <xf numFmtId="3" fontId="21" fillId="10" borderId="0" xfId="13" applyNumberFormat="1" applyFont="1" applyFill="1" applyBorder="1" applyAlignment="1">
      <alignment horizontal="right" vertical="center" indent="1"/>
    </xf>
    <xf numFmtId="3" fontId="53" fillId="0" borderId="0" xfId="14" applyNumberFormat="1" applyFont="1" applyFill="1" applyAlignment="1">
      <alignment horizontal="right" indent="1"/>
    </xf>
    <xf numFmtId="0" fontId="58" fillId="0" borderId="0" xfId="11" applyFont="1" applyAlignment="1">
      <alignment vertical="center"/>
    </xf>
    <xf numFmtId="0" fontId="53" fillId="0" borderId="0" xfId="11" applyFont="1" applyAlignment="1">
      <alignment vertical="center"/>
    </xf>
    <xf numFmtId="3" fontId="53" fillId="0" borderId="0" xfId="14" applyNumberFormat="1" applyFont="1" applyFill="1" applyAlignment="1">
      <alignment horizontal="right" vertical="center" indent="1"/>
    </xf>
    <xf numFmtId="0" fontId="7" fillId="0" borderId="54" xfId="11" applyFont="1" applyBorder="1" applyAlignment="1">
      <alignment vertical="center"/>
    </xf>
    <xf numFmtId="0" fontId="7" fillId="0" borderId="54" xfId="11" applyFont="1" applyBorder="1" applyAlignment="1">
      <alignment vertical="center" wrapText="1"/>
    </xf>
    <xf numFmtId="3" fontId="43" fillId="0" borderId="14" xfId="10" applyNumberFormat="1" applyFont="1" applyBorder="1" applyAlignment="1">
      <alignment horizontal="right" vertical="center" indent="1"/>
    </xf>
    <xf numFmtId="3" fontId="38" fillId="0" borderId="0" xfId="11" applyNumberFormat="1" applyFont="1" applyAlignment="1">
      <alignment horizontal="right" indent="1"/>
    </xf>
    <xf numFmtId="0" fontId="59" fillId="8" borderId="0" xfId="11" applyFont="1" applyFill="1" applyAlignment="1">
      <alignment vertical="center"/>
    </xf>
    <xf numFmtId="0" fontId="59" fillId="8" borderId="0" xfId="11" applyFont="1" applyFill="1" applyAlignment="1">
      <alignment vertical="center" wrapText="1"/>
    </xf>
    <xf numFmtId="3" fontId="59" fillId="8" borderId="0" xfId="11" applyNumberFormat="1" applyFont="1" applyFill="1" applyAlignment="1">
      <alignment horizontal="right" vertical="center" indent="1"/>
    </xf>
    <xf numFmtId="0" fontId="53" fillId="0" borderId="0" xfId="0" applyFont="1"/>
    <xf numFmtId="0" fontId="60" fillId="0" borderId="0" xfId="0" applyFont="1" applyProtection="1">
      <protection locked="0"/>
    </xf>
    <xf numFmtId="0" fontId="61" fillId="0" borderId="0" xfId="0" applyFont="1" applyAlignment="1" applyProtection="1">
      <alignment horizontal="center"/>
      <protection locked="0"/>
    </xf>
    <xf numFmtId="0" fontId="61" fillId="0" borderId="0" xfId="0" applyFont="1" applyProtection="1">
      <protection locked="0"/>
    </xf>
    <xf numFmtId="0" fontId="59" fillId="23" borderId="0" xfId="0" applyFont="1" applyFill="1" applyProtection="1">
      <protection locked="0"/>
    </xf>
    <xf numFmtId="0" fontId="53" fillId="0" borderId="0" xfId="0" applyFont="1" applyProtection="1">
      <protection locked="0"/>
    </xf>
    <xf numFmtId="0" fontId="61" fillId="0" borderId="7" xfId="0" applyFont="1" applyBorder="1" applyProtection="1">
      <protection locked="0"/>
    </xf>
    <xf numFmtId="0" fontId="39" fillId="0" borderId="0" xfId="0" applyFont="1" applyProtection="1">
      <protection locked="0"/>
    </xf>
    <xf numFmtId="0" fontId="61" fillId="0" borderId="7" xfId="0" applyFont="1" applyBorder="1"/>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23" fillId="8" borderId="0" xfId="4" applyFont="1" applyFill="1" applyAlignment="1">
      <alignment horizontal="center" vertical="center"/>
    </xf>
    <xf numFmtId="0" fontId="24" fillId="9" borderId="0" xfId="4" applyFont="1" applyFill="1" applyAlignment="1">
      <alignment horizontal="center" vertical="center"/>
    </xf>
    <xf numFmtId="0" fontId="24" fillId="10" borderId="0" xfId="4" applyFont="1" applyFill="1" applyAlignment="1">
      <alignment horizontal="center" vertical="center"/>
    </xf>
    <xf numFmtId="0" fontId="24" fillId="11" borderId="0" xfId="4" applyFont="1" applyFill="1" applyAlignment="1">
      <alignment horizontal="center" vertical="center" wrapText="1"/>
    </xf>
    <xf numFmtId="0" fontId="24" fillId="12" borderId="0" xfId="4" applyFont="1" applyFill="1" applyAlignment="1">
      <alignment horizontal="center" vertical="center" wrapText="1"/>
    </xf>
    <xf numFmtId="0" fontId="24" fillId="10" borderId="0" xfId="4" applyFont="1" applyFill="1" applyAlignment="1">
      <alignment horizontal="center" vertical="center" wrapText="1"/>
    </xf>
    <xf numFmtId="0" fontId="5" fillId="0" borderId="0" xfId="0" applyFont="1" applyAlignment="1">
      <alignment horizontal="center"/>
    </xf>
    <xf numFmtId="0" fontId="44" fillId="0" borderId="0" xfId="0" applyFont="1" applyAlignment="1">
      <alignment horizontal="left" wrapText="1"/>
    </xf>
    <xf numFmtId="0" fontId="44" fillId="0" borderId="0" xfId="5" applyFont="1" applyAlignment="1">
      <alignment horizontal="left" vertical="top" wrapText="1"/>
    </xf>
    <xf numFmtId="0" fontId="51" fillId="0" borderId="0" xfId="3" applyFont="1" applyAlignment="1">
      <alignment horizontal="left" vertical="center" wrapText="1"/>
    </xf>
    <xf numFmtId="0" fontId="43" fillId="0" borderId="0" xfId="3" applyFont="1" applyAlignment="1">
      <alignment wrapText="1"/>
    </xf>
    <xf numFmtId="0" fontId="51" fillId="0" borderId="0" xfId="10" applyFont="1" applyAlignment="1">
      <alignment horizontal="left" vertical="center" wrapText="1"/>
    </xf>
    <xf numFmtId="0" fontId="58" fillId="0" borderId="0" xfId="10" applyFont="1" applyAlignment="1">
      <alignment horizontal="left" vertical="center" wrapText="1"/>
    </xf>
    <xf numFmtId="0" fontId="53" fillId="0" borderId="0" xfId="0" applyFont="1" applyFill="1" applyProtection="1">
      <protection locked="0"/>
    </xf>
  </cellXfs>
  <cellStyles count="15">
    <cellStyle name="Comma" xfId="1" builtinId="3"/>
    <cellStyle name="Comma 2" xfId="8" xr:uid="{E0BB467D-3913-4E18-9712-52221130A150}"/>
    <cellStyle name="Comma 2 2" xfId="13" xr:uid="{7A5CACA2-8B01-452E-8F6E-4FF6D0BBC922}"/>
    <cellStyle name="Comma 3" xfId="12" xr:uid="{17730338-EA67-4C56-9B67-4B3F729A52CC}"/>
    <cellStyle name="Currency 2" xfId="14" xr:uid="{B9AF37A3-8A76-4483-B23B-75C0DA5A4902}"/>
    <cellStyle name="Normal" xfId="0" builtinId="0"/>
    <cellStyle name="Normal 11 15 2" xfId="4" xr:uid="{08478CE3-B30D-4E02-AD23-A4E3E0E0A4CC}"/>
    <cellStyle name="Normal 11 3" xfId="5" xr:uid="{EEB50C0A-8063-429C-8CF5-65E63FC2D738}"/>
    <cellStyle name="Normal 11 3 2" xfId="6" xr:uid="{7A56F9CC-C603-4DA3-BC43-BB60576B4B1E}"/>
    <cellStyle name="Normal 2" xfId="10" xr:uid="{4E08009A-AFE9-4EE3-81B9-1F910D6A06D2}"/>
    <cellStyle name="Normal 3 2" xfId="11" xr:uid="{23DF7FF5-9797-4E0C-B083-D611DB9260F5}"/>
    <cellStyle name="Normal 3 3" xfId="3" xr:uid="{41669EF1-D2D0-4808-B118-B274D58E043B}"/>
    <cellStyle name="Normal 4" xfId="9" xr:uid="{1E95BB25-2E69-45FA-BF9C-5439C673E5A5}"/>
    <cellStyle name="Normal_2011 Transfer Tables 2 2" xfId="7" xr:uid="{9BD1953A-6D1C-4087-85B9-4F41B2C3D43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UNHCR">
  <a:themeElements>
    <a:clrScheme name="UNHCR2">
      <a:dk1>
        <a:sysClr val="windowText" lastClr="000000"/>
      </a:dk1>
      <a:lt1>
        <a:sysClr val="window" lastClr="FFFFFF"/>
      </a:lt1>
      <a:dk2>
        <a:srgbClr val="0072BC"/>
      </a:dk2>
      <a:lt2>
        <a:srgbClr val="E6E6E6"/>
      </a:lt2>
      <a:accent1>
        <a:srgbClr val="18375F"/>
      </a:accent1>
      <a:accent2>
        <a:srgbClr val="80B9DE"/>
      </a:accent2>
      <a:accent3>
        <a:srgbClr val="FAEB00"/>
      </a:accent3>
      <a:accent4>
        <a:srgbClr val="00B398"/>
      </a:accent4>
      <a:accent5>
        <a:srgbClr val="EF4A60"/>
      </a:accent5>
      <a:accent6>
        <a:srgbClr val="A5A5A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18B2-2793-4C47-BEDB-356D87C037E4}">
  <dimension ref="A1:I37"/>
  <sheetViews>
    <sheetView tabSelected="1" workbookViewId="0">
      <selection activeCell="D41" sqref="D41"/>
    </sheetView>
  </sheetViews>
  <sheetFormatPr defaultRowHeight="14.1"/>
  <cols>
    <col min="1" max="1" width="35.125" customWidth="1"/>
    <col min="2" max="2" width="14" customWidth="1"/>
    <col min="3" max="3" width="11.125" customWidth="1"/>
    <col min="4" max="4" width="11.625" customWidth="1"/>
    <col min="5" max="5" width="13.625" customWidth="1"/>
    <col min="6" max="6" width="11.875" customWidth="1"/>
    <col min="7" max="7" width="13.125" customWidth="1"/>
  </cols>
  <sheetData>
    <row r="1" spans="1:9" ht="15.6">
      <c r="A1" s="67" t="s">
        <v>0</v>
      </c>
      <c r="B1" s="1"/>
      <c r="C1" s="1"/>
      <c r="D1" s="1"/>
      <c r="E1" s="1"/>
      <c r="F1" s="1"/>
      <c r="G1" s="62"/>
      <c r="H1" s="62"/>
      <c r="I1" s="62"/>
    </row>
    <row r="2" spans="1:9">
      <c r="A2" s="1"/>
      <c r="B2" s="1"/>
      <c r="C2" s="2" t="s">
        <v>1</v>
      </c>
      <c r="D2" s="2" t="s">
        <v>2</v>
      </c>
      <c r="E2" s="2" t="s">
        <v>3</v>
      </c>
      <c r="F2" s="2" t="s">
        <v>4</v>
      </c>
      <c r="G2" s="3"/>
      <c r="H2" s="3"/>
      <c r="I2" s="3"/>
    </row>
    <row r="3" spans="1:9">
      <c r="A3" s="1"/>
      <c r="B3" s="1"/>
      <c r="C3" s="2"/>
      <c r="D3" s="2"/>
      <c r="E3" s="2"/>
      <c r="F3" s="2"/>
      <c r="G3" s="3"/>
      <c r="H3" s="3"/>
      <c r="I3" s="3"/>
    </row>
    <row r="4" spans="1:9" ht="53.1" customHeight="1">
      <c r="A4" s="4" t="s">
        <v>5</v>
      </c>
      <c r="B4" s="5"/>
      <c r="C4" s="6" t="s">
        <v>6</v>
      </c>
      <c r="D4" s="6" t="s">
        <v>7</v>
      </c>
      <c r="E4" s="6" t="s">
        <v>8</v>
      </c>
      <c r="F4" s="6" t="s">
        <v>9</v>
      </c>
      <c r="G4" s="7" t="s">
        <v>10</v>
      </c>
      <c r="H4" s="8" t="s">
        <v>11</v>
      </c>
      <c r="I4" s="8" t="s">
        <v>12</v>
      </c>
    </row>
    <row r="5" spans="1:9" ht="8.1" customHeight="1">
      <c r="A5" s="9"/>
      <c r="B5" s="1"/>
      <c r="C5" s="10"/>
      <c r="D5" s="10"/>
      <c r="E5" s="10"/>
      <c r="F5" s="10"/>
      <c r="G5" s="3"/>
      <c r="H5" s="3"/>
      <c r="I5" s="11"/>
    </row>
    <row r="6" spans="1:9" ht="15.6" customHeight="1">
      <c r="A6" s="283" t="s">
        <v>13</v>
      </c>
      <c r="B6" s="12" t="s">
        <v>14</v>
      </c>
      <c r="C6" s="13">
        <v>511965190.09379989</v>
      </c>
      <c r="D6" s="13">
        <v>1109975894.6245022</v>
      </c>
      <c r="E6" s="13">
        <v>356814650.84050006</v>
      </c>
      <c r="F6" s="13">
        <v>205965375.75620025</v>
      </c>
      <c r="G6" s="14">
        <f>SUM(C6:F6)</f>
        <v>2184721111.3150024</v>
      </c>
      <c r="H6" s="15">
        <f>G6/G36</f>
        <v>0.20602413867282224</v>
      </c>
      <c r="I6" s="16">
        <f>G6/G29</f>
        <v>0.21561804434419155</v>
      </c>
    </row>
    <row r="7" spans="1:9" ht="12.95" customHeight="1">
      <c r="A7" s="284"/>
      <c r="B7" s="17" t="s">
        <v>15</v>
      </c>
      <c r="C7" s="18">
        <v>177833160.91740012</v>
      </c>
      <c r="D7" s="18">
        <v>363124121.23839891</v>
      </c>
      <c r="E7" s="18">
        <v>107149604.98660003</v>
      </c>
      <c r="F7" s="18">
        <v>44518028.337900013</v>
      </c>
      <c r="G7" s="19">
        <f>SUM(C7:F7)</f>
        <v>692624915.48029912</v>
      </c>
      <c r="H7" s="16">
        <f>G7/G37</f>
        <v>0.18082049131507438</v>
      </c>
      <c r="I7" s="20">
        <f>G7/G30</f>
        <v>0.18122749790167095</v>
      </c>
    </row>
    <row r="8" spans="1:9">
      <c r="A8" s="1" t="s">
        <v>16</v>
      </c>
      <c r="B8" s="12" t="s">
        <v>14</v>
      </c>
      <c r="C8" s="13">
        <v>138663519.67450002</v>
      </c>
      <c r="D8" s="13">
        <v>125667967.23700015</v>
      </c>
      <c r="E8" s="13">
        <v>89716388.827300042</v>
      </c>
      <c r="F8" s="13">
        <v>97238285.633500054</v>
      </c>
      <c r="G8" s="14">
        <f>SUM(C8:F8)</f>
        <v>451286161.37230021</v>
      </c>
      <c r="H8" s="15">
        <f>G8/G36</f>
        <v>4.2557305008019741E-2</v>
      </c>
      <c r="I8" s="16">
        <f>G8/G29</f>
        <v>4.4539066817605666E-2</v>
      </c>
    </row>
    <row r="9" spans="1:9">
      <c r="A9" s="21"/>
      <c r="B9" s="21" t="s">
        <v>15</v>
      </c>
      <c r="C9" s="18">
        <v>39326005.931400001</v>
      </c>
      <c r="D9" s="18">
        <v>57714081.961300008</v>
      </c>
      <c r="E9" s="18">
        <v>32558139.130299933</v>
      </c>
      <c r="F9" s="18">
        <v>28384017.826499999</v>
      </c>
      <c r="G9" s="19">
        <f>SUM(C9:F9)</f>
        <v>157982244.84949994</v>
      </c>
      <c r="H9" s="20">
        <f>G9/G37</f>
        <v>4.1243718633678712E-2</v>
      </c>
      <c r="I9" s="20">
        <f>G9/G30</f>
        <v>4.1336553605078014E-2</v>
      </c>
    </row>
    <row r="10" spans="1:9">
      <c r="A10" s="1" t="s">
        <v>17</v>
      </c>
      <c r="B10" s="12" t="s">
        <v>14</v>
      </c>
      <c r="C10" s="13">
        <v>319206651.11689967</v>
      </c>
      <c r="D10" s="13">
        <v>438733340.30120033</v>
      </c>
      <c r="E10" s="13">
        <v>263544334.82020006</v>
      </c>
      <c r="F10" s="13">
        <v>169582909.53719977</v>
      </c>
      <c r="G10" s="14">
        <f>SUM(C10:F10)</f>
        <v>1191067235.7754998</v>
      </c>
      <c r="H10" s="16">
        <f>G10/G36</f>
        <v>0.11232033236698349</v>
      </c>
      <c r="I10" s="16">
        <f>G10/G29</f>
        <v>0.11755074216579335</v>
      </c>
    </row>
    <row r="11" spans="1:9">
      <c r="A11" s="17"/>
      <c r="B11" s="21" t="s">
        <v>15</v>
      </c>
      <c r="C11" s="18">
        <v>122705992.11999992</v>
      </c>
      <c r="D11" s="18">
        <v>160683137.5600999</v>
      </c>
      <c r="E11" s="18">
        <v>72862530.903899953</v>
      </c>
      <c r="F11" s="18">
        <v>32908514.162599973</v>
      </c>
      <c r="G11" s="19">
        <f t="shared" ref="G11:G21" si="0">SUM(C11:F11)</f>
        <v>389160174.74659979</v>
      </c>
      <c r="H11" s="20">
        <f>G11/G37</f>
        <v>0.10159630764819333</v>
      </c>
      <c r="I11" s="20">
        <f>G11/G30</f>
        <v>0.1018249895087832</v>
      </c>
    </row>
    <row r="12" spans="1:9">
      <c r="A12" s="1" t="s">
        <v>18</v>
      </c>
      <c r="B12" s="22" t="s">
        <v>14</v>
      </c>
      <c r="C12" s="13">
        <v>324487906.30649972</v>
      </c>
      <c r="D12" s="13">
        <v>142091666.69409993</v>
      </c>
      <c r="E12" s="13">
        <v>94312577.987699807</v>
      </c>
      <c r="F12" s="13">
        <v>254280298.71699899</v>
      </c>
      <c r="G12" s="14">
        <f t="shared" si="0"/>
        <v>815172449.70529842</v>
      </c>
      <c r="H12" s="23">
        <f>G12/G36</f>
        <v>7.687260444847395E-2</v>
      </c>
      <c r="I12" s="23">
        <f>G12/G29</f>
        <v>8.0452323410252255E-2</v>
      </c>
    </row>
    <row r="13" spans="1:9">
      <c r="A13" s="24"/>
      <c r="B13" s="22" t="s">
        <v>15</v>
      </c>
      <c r="C13" s="18">
        <v>115841065.42160019</v>
      </c>
      <c r="D13" s="18">
        <v>34663112.483699985</v>
      </c>
      <c r="E13" s="18">
        <v>21699066.579699982</v>
      </c>
      <c r="F13" s="18">
        <v>58655805.50430008</v>
      </c>
      <c r="G13" s="19">
        <f t="shared" si="0"/>
        <v>230859049.98930025</v>
      </c>
      <c r="H13" s="25">
        <f>G13/G37</f>
        <v>6.0269340462072864E-2</v>
      </c>
      <c r="I13" s="25">
        <f>G13/G30</f>
        <v>6.0404999968135982E-2</v>
      </c>
    </row>
    <row r="14" spans="1:9">
      <c r="A14" s="26" t="s">
        <v>19</v>
      </c>
      <c r="B14" s="27" t="s">
        <v>14</v>
      </c>
      <c r="C14" s="13">
        <v>232833789.759</v>
      </c>
      <c r="D14" s="13">
        <v>434625761.76369971</v>
      </c>
      <c r="E14" s="13">
        <v>196244700.39039993</v>
      </c>
      <c r="F14" s="13">
        <v>94242854.131300077</v>
      </c>
      <c r="G14" s="14">
        <f t="shared" si="0"/>
        <v>957947106.04439974</v>
      </c>
      <c r="H14" s="23">
        <f>G14/G36</f>
        <v>9.0336577238514126E-2</v>
      </c>
      <c r="I14" s="23">
        <f>G14/G29</f>
        <v>9.4543271688415503E-2</v>
      </c>
    </row>
    <row r="15" spans="1:9">
      <c r="A15" s="28"/>
      <c r="B15" s="22" t="s">
        <v>15</v>
      </c>
      <c r="C15" s="18">
        <v>109121169.84889986</v>
      </c>
      <c r="D15" s="18">
        <v>164833036.79399997</v>
      </c>
      <c r="E15" s="18">
        <v>83238044.231900007</v>
      </c>
      <c r="F15" s="18">
        <v>39627603.820299923</v>
      </c>
      <c r="G15" s="19">
        <f t="shared" si="0"/>
        <v>396819854.69509977</v>
      </c>
      <c r="H15" s="25">
        <f>G15/G37</f>
        <v>0.10359598606092203</v>
      </c>
      <c r="I15" s="23">
        <f>G15/G30</f>
        <v>0.10382916897268776</v>
      </c>
    </row>
    <row r="16" spans="1:9">
      <c r="A16" s="22" t="s">
        <v>20</v>
      </c>
      <c r="B16" s="27" t="s">
        <v>14</v>
      </c>
      <c r="C16" s="13">
        <v>430404646.06160009</v>
      </c>
      <c r="D16" s="13">
        <v>453649457.51200014</v>
      </c>
      <c r="E16" s="13">
        <v>51298003.331200011</v>
      </c>
      <c r="F16" s="13">
        <v>311772125.37530011</v>
      </c>
      <c r="G16" s="14">
        <f t="shared" si="0"/>
        <v>1247124232.2801003</v>
      </c>
      <c r="H16" s="23">
        <f>G16/G36</f>
        <v>0.11760663383659956</v>
      </c>
      <c r="I16" s="29">
        <f>G16/G29</f>
        <v>0.12308321031265715</v>
      </c>
    </row>
    <row r="17" spans="1:9">
      <c r="A17" s="30"/>
      <c r="B17" s="30" t="s">
        <v>15</v>
      </c>
      <c r="C17" s="18">
        <v>233139287.23159978</v>
      </c>
      <c r="D17" s="18">
        <v>226617818.46680003</v>
      </c>
      <c r="E17" s="18">
        <v>14664570.296599997</v>
      </c>
      <c r="F17" s="18">
        <v>83182312.88350004</v>
      </c>
      <c r="G17" s="19">
        <f t="shared" si="0"/>
        <v>557603988.87849975</v>
      </c>
      <c r="H17" s="23">
        <f>G17/G37</f>
        <v>0.14557118142124281</v>
      </c>
      <c r="I17" s="23">
        <f>G17/G30</f>
        <v>0.14589884577624032</v>
      </c>
    </row>
    <row r="18" spans="1:9">
      <c r="A18" s="1" t="s">
        <v>21</v>
      </c>
      <c r="B18" s="22" t="s">
        <v>14</v>
      </c>
      <c r="C18" s="13">
        <v>418036196.86909872</v>
      </c>
      <c r="D18" s="13">
        <v>1518345202.5532994</v>
      </c>
      <c r="E18" s="13">
        <v>258322068.19309971</v>
      </c>
      <c r="F18" s="13">
        <v>294331840.94919986</v>
      </c>
      <c r="G18" s="14">
        <f t="shared" si="0"/>
        <v>2489035308.5646973</v>
      </c>
      <c r="H18" s="29">
        <f>G18/G36</f>
        <v>0.23472165528012154</v>
      </c>
      <c r="I18" s="29">
        <f>G18/G29</f>
        <v>0.24565191536659273</v>
      </c>
    </row>
    <row r="19" spans="1:9">
      <c r="A19" s="31"/>
      <c r="B19" s="32" t="s">
        <v>15</v>
      </c>
      <c r="C19" s="33">
        <v>183545480.79600012</v>
      </c>
      <c r="D19" s="33">
        <v>378873943.20980006</v>
      </c>
      <c r="E19" s="33">
        <v>101756292.96859998</v>
      </c>
      <c r="F19" s="33">
        <v>69661241.042999983</v>
      </c>
      <c r="G19" s="19">
        <f t="shared" si="0"/>
        <v>733836958.01740026</v>
      </c>
      <c r="H19" s="34">
        <f>G19/G37</f>
        <v>0.19157953508191436</v>
      </c>
      <c r="I19" s="34">
        <f>G19/G30</f>
        <v>0.19201075906581327</v>
      </c>
    </row>
    <row r="20" spans="1:9">
      <c r="A20" s="1" t="s">
        <v>22</v>
      </c>
      <c r="B20" s="22" t="s">
        <v>14</v>
      </c>
      <c r="C20" s="13">
        <v>24549009.779999994</v>
      </c>
      <c r="D20" s="13">
        <v>103223512.52060004</v>
      </c>
      <c r="E20" s="13">
        <v>13539920.602700008</v>
      </c>
      <c r="F20" s="13">
        <v>14750641.361800002</v>
      </c>
      <c r="G20" s="14">
        <f t="shared" si="0"/>
        <v>156063084.26510003</v>
      </c>
      <c r="H20" s="23">
        <f>G20/G36</f>
        <v>1.471710157777909E-2</v>
      </c>
      <c r="I20" s="23">
        <f>G20/G29</f>
        <v>1.5402431390114322E-2</v>
      </c>
    </row>
    <row r="21" spans="1:9">
      <c r="A21" s="31"/>
      <c r="B21" s="32" t="s">
        <v>15</v>
      </c>
      <c r="C21" s="33">
        <v>21834719.598399997</v>
      </c>
      <c r="D21" s="33">
        <v>65676121.769600019</v>
      </c>
      <c r="E21" s="33">
        <v>9653167.838899998</v>
      </c>
      <c r="F21" s="33">
        <v>7940432.1619999995</v>
      </c>
      <c r="G21" s="35">
        <f t="shared" si="0"/>
        <v>105104441.36890002</v>
      </c>
      <c r="H21" s="34">
        <f>G21/G37</f>
        <v>2.7439146792087216E-2</v>
      </c>
      <c r="I21" s="34">
        <f>G21/G30</f>
        <v>2.7500909225060089E-2</v>
      </c>
    </row>
    <row r="22" spans="1:9" ht="9.9499999999999993" customHeight="1">
      <c r="A22" s="36"/>
      <c r="B22" s="24"/>
      <c r="C22" s="24"/>
      <c r="D22" s="24"/>
      <c r="E22" s="36"/>
      <c r="F22" s="24"/>
      <c r="G22" s="37"/>
      <c r="H22" s="37"/>
      <c r="I22" s="38"/>
    </row>
    <row r="23" spans="1:9">
      <c r="A23" s="281" t="s">
        <v>23</v>
      </c>
      <c r="B23" s="39" t="s">
        <v>14</v>
      </c>
      <c r="C23" s="40">
        <f>SUM(C6+C8+C10+C12+C14+C16+C18+C20)</f>
        <v>2400146909.6613984</v>
      </c>
      <c r="D23" s="40">
        <f t="shared" ref="D23:F23" si="1">SUM(D6+D8+D10+D12+D14+D16+D18+D20)</f>
        <v>4326312803.2064018</v>
      </c>
      <c r="E23" s="40">
        <f t="shared" si="1"/>
        <v>1323792644.9930995</v>
      </c>
      <c r="F23" s="40">
        <f t="shared" si="1"/>
        <v>1442164331.461499</v>
      </c>
      <c r="G23" s="40">
        <f>SUM(G6+G8+G10+G12+G14+G16+G18+G20)</f>
        <v>9492416689.3223972</v>
      </c>
      <c r="H23" s="41">
        <f>G23/G36</f>
        <v>0.89515634842931358</v>
      </c>
      <c r="I23" s="42">
        <f>G23/G29</f>
        <v>0.93684100549562244</v>
      </c>
    </row>
    <row r="24" spans="1:9">
      <c r="A24" s="282"/>
      <c r="B24" s="43" t="s">
        <v>15</v>
      </c>
      <c r="C24" s="40">
        <f>C7+C9+C11+C13+C15+C17+C19+C21</f>
        <v>1003346881.8653001</v>
      </c>
      <c r="D24" s="40">
        <f t="shared" ref="D24:F24" si="2">D7+D9+D11+D13+D15+D17+D19+D21</f>
        <v>1452185373.4836986</v>
      </c>
      <c r="E24" s="40">
        <f t="shared" si="2"/>
        <v>443581416.93649989</v>
      </c>
      <c r="F24" s="40">
        <f t="shared" si="2"/>
        <v>364877955.74010003</v>
      </c>
      <c r="G24" s="40">
        <f>G7+G9+G11+G13+G15+G17+G19+G21</f>
        <v>3263991628.0255985</v>
      </c>
      <c r="H24" s="41">
        <f>G24/G37</f>
        <v>0.85211570741518561</v>
      </c>
      <c r="I24" s="44">
        <f>G24/G30</f>
        <v>0.85403372402346944</v>
      </c>
    </row>
    <row r="25" spans="1:9">
      <c r="A25" s="12" t="s">
        <v>24</v>
      </c>
      <c r="B25" s="1" t="s">
        <v>14</v>
      </c>
      <c r="C25" s="13">
        <v>96760898.143900007</v>
      </c>
      <c r="D25" s="13">
        <v>175376730.82090002</v>
      </c>
      <c r="E25" s="13">
        <v>53368135.420799978</v>
      </c>
      <c r="F25" s="13">
        <v>58140239.436099991</v>
      </c>
      <c r="G25" s="45">
        <f>SUM(C25:F25)</f>
        <v>383646003.82169998</v>
      </c>
      <c r="H25" s="46">
        <f>G25/G36</f>
        <v>3.6178685271668815E-2</v>
      </c>
      <c r="I25" s="46">
        <f>G25/G29</f>
        <v>3.7863414527407893E-2</v>
      </c>
    </row>
    <row r="26" spans="1:9">
      <c r="A26" s="17"/>
      <c r="B26" s="1" t="s">
        <v>15</v>
      </c>
      <c r="C26" s="18">
        <v>96257238.761700004</v>
      </c>
      <c r="D26" s="18">
        <v>140891549.64690006</v>
      </c>
      <c r="E26" s="18">
        <v>42555494.125699989</v>
      </c>
      <c r="F26" s="18">
        <v>35004986.949999996</v>
      </c>
      <c r="G26" s="35">
        <f t="shared" ref="G26:G28" si="3">SUM(C26:F26)</f>
        <v>314709269.48430002</v>
      </c>
      <c r="H26" s="20">
        <f>G26/G37</f>
        <v>8.2159742535536748E-2</v>
      </c>
      <c r="I26" s="20">
        <f>G26/G30</f>
        <v>8.2344674874354332E-2</v>
      </c>
    </row>
    <row r="27" spans="1:9">
      <c r="A27" s="1" t="s">
        <v>25</v>
      </c>
      <c r="B27" s="12" t="s">
        <v>14</v>
      </c>
      <c r="C27" s="13">
        <v>61987733.57410004</v>
      </c>
      <c r="D27" s="13">
        <v>122880981.86089998</v>
      </c>
      <c r="E27" s="13">
        <v>34189117.952799983</v>
      </c>
      <c r="F27" s="13">
        <v>37246261.04330004</v>
      </c>
      <c r="G27" s="47">
        <f t="shared" si="3"/>
        <v>256304094.43110004</v>
      </c>
      <c r="H27" s="16">
        <f>G27/G36</f>
        <v>2.4170055399749122E-2</v>
      </c>
      <c r="I27" s="16">
        <f>G27/G29</f>
        <v>2.5295579976969709E-2</v>
      </c>
    </row>
    <row r="28" spans="1:9">
      <c r="A28" s="1"/>
      <c r="B28" s="48" t="s">
        <v>15</v>
      </c>
      <c r="C28" s="18">
        <v>71230681.072000012</v>
      </c>
      <c r="D28" s="18">
        <v>114526729.29060002</v>
      </c>
      <c r="E28" s="18">
        <v>31491209.027800012</v>
      </c>
      <c r="F28" s="18">
        <v>25903808.338999983</v>
      </c>
      <c r="G28" s="49">
        <f t="shared" si="3"/>
        <v>243152427.72940004</v>
      </c>
      <c r="H28" s="50">
        <f>G28/G37</f>
        <v>6.3478717649067609E-2</v>
      </c>
      <c r="I28" s="16">
        <f>G28/G30</f>
        <v>6.3621601102176115E-2</v>
      </c>
    </row>
    <row r="29" spans="1:9">
      <c r="A29" s="51" t="s">
        <v>26</v>
      </c>
      <c r="B29" s="52" t="s">
        <v>14</v>
      </c>
      <c r="C29" s="40">
        <f>C23+C25+C27</f>
        <v>2558895541.3793983</v>
      </c>
      <c r="D29" s="40">
        <f t="shared" ref="D29:G30" si="4">D23+D25+D27</f>
        <v>4624570515.8882017</v>
      </c>
      <c r="E29" s="40">
        <f t="shared" si="4"/>
        <v>1411349898.3666995</v>
      </c>
      <c r="F29" s="40">
        <f t="shared" si="4"/>
        <v>1537550831.9408991</v>
      </c>
      <c r="G29" s="40">
        <f t="shared" si="4"/>
        <v>10132366787.575197</v>
      </c>
      <c r="H29" s="44">
        <f>G29/G36</f>
        <v>0.95550508910073151</v>
      </c>
      <c r="I29" s="41">
        <f>G29/G29</f>
        <v>1</v>
      </c>
    </row>
    <row r="30" spans="1:9">
      <c r="A30" s="24"/>
      <c r="B30" s="53" t="s">
        <v>15</v>
      </c>
      <c r="C30" s="54">
        <f>C24+C26+C28</f>
        <v>1170834801.6990001</v>
      </c>
      <c r="D30" s="54">
        <f t="shared" si="4"/>
        <v>1707603652.4211986</v>
      </c>
      <c r="E30" s="54">
        <f t="shared" si="4"/>
        <v>517628120.08999991</v>
      </c>
      <c r="F30" s="54">
        <f t="shared" si="4"/>
        <v>425786751.0291</v>
      </c>
      <c r="G30" s="54">
        <f t="shared" si="4"/>
        <v>3821853325.2392988</v>
      </c>
      <c r="H30" s="55">
        <f>G30/G37</f>
        <v>0.99775416759978997</v>
      </c>
      <c r="I30" s="55">
        <f>G30/G30</f>
        <v>1</v>
      </c>
    </row>
    <row r="31" spans="1:9">
      <c r="A31" s="12" t="s">
        <v>27</v>
      </c>
      <c r="B31" s="1" t="s">
        <v>14</v>
      </c>
      <c r="C31" s="56">
        <v>0</v>
      </c>
      <c r="D31" s="56">
        <v>0</v>
      </c>
      <c r="E31" s="56">
        <v>0</v>
      </c>
      <c r="F31" s="56">
        <v>0</v>
      </c>
      <c r="G31" s="14">
        <v>459832921.19999999</v>
      </c>
      <c r="H31" s="16">
        <f>G31/G36</f>
        <v>4.3363283777037749E-2</v>
      </c>
      <c r="I31" s="57"/>
    </row>
    <row r="32" spans="1:9">
      <c r="A32" s="1"/>
      <c r="B32" s="17"/>
      <c r="C32" s="58">
        <v>0</v>
      </c>
      <c r="D32" s="58">
        <v>0</v>
      </c>
      <c r="E32" s="58">
        <v>0</v>
      </c>
      <c r="F32" s="58">
        <v>0</v>
      </c>
      <c r="G32" s="59"/>
      <c r="H32" s="60"/>
      <c r="I32" s="60"/>
    </row>
    <row r="33" spans="1:9">
      <c r="A33" s="12" t="s">
        <v>28</v>
      </c>
      <c r="B33" s="1" t="s">
        <v>14</v>
      </c>
      <c r="C33" s="56">
        <v>0</v>
      </c>
      <c r="D33" s="56">
        <v>0</v>
      </c>
      <c r="E33" s="56">
        <v>0</v>
      </c>
      <c r="F33" s="56">
        <v>0</v>
      </c>
      <c r="G33" s="14">
        <v>12000000</v>
      </c>
      <c r="H33" s="16">
        <f>G33/G36</f>
        <v>1.1316271222306148E-3</v>
      </c>
      <c r="I33" s="1"/>
    </row>
    <row r="34" spans="1:9">
      <c r="A34" s="1"/>
      <c r="B34" s="1" t="s">
        <v>15</v>
      </c>
      <c r="C34" s="56">
        <v>0</v>
      </c>
      <c r="D34" s="56">
        <v>0</v>
      </c>
      <c r="E34" s="56">
        <v>0</v>
      </c>
      <c r="F34" s="56">
        <v>0</v>
      </c>
      <c r="G34" s="47">
        <v>8602561.939000003</v>
      </c>
      <c r="H34" s="16">
        <f>G34/G37</f>
        <v>2.2458324002099577E-3</v>
      </c>
      <c r="I34" s="1"/>
    </row>
    <row r="35" spans="1:9" ht="6.6" customHeight="1">
      <c r="A35" s="1"/>
      <c r="B35" s="1"/>
      <c r="C35" s="61"/>
      <c r="D35" s="61"/>
      <c r="E35" s="61"/>
      <c r="F35" s="61"/>
      <c r="G35" s="47"/>
      <c r="H35" s="62"/>
      <c r="I35" s="62"/>
    </row>
    <row r="36" spans="1:9">
      <c r="A36" s="63" t="s">
        <v>10</v>
      </c>
      <c r="B36" s="63" t="s">
        <v>14</v>
      </c>
      <c r="C36" s="64">
        <f>C29+C31+C33</f>
        <v>2558895541.3793983</v>
      </c>
      <c r="D36" s="64">
        <f t="shared" ref="D36:G37" si="5">D29+D31+D33</f>
        <v>4624570515.8882017</v>
      </c>
      <c r="E36" s="64">
        <f t="shared" si="5"/>
        <v>1411349898.3666995</v>
      </c>
      <c r="F36" s="64">
        <f t="shared" si="5"/>
        <v>1537550831.9408991</v>
      </c>
      <c r="G36" s="64">
        <f t="shared" si="5"/>
        <v>10604199708.775198</v>
      </c>
      <c r="H36" s="65">
        <f>G36/G36</f>
        <v>1</v>
      </c>
      <c r="I36" s="63"/>
    </row>
    <row r="37" spans="1:9">
      <c r="A37" s="63"/>
      <c r="B37" s="63" t="s">
        <v>15</v>
      </c>
      <c r="C37" s="64">
        <f>C30+C32+C34</f>
        <v>1170834801.6990001</v>
      </c>
      <c r="D37" s="64">
        <f t="shared" si="5"/>
        <v>1707603652.4211986</v>
      </c>
      <c r="E37" s="64">
        <f t="shared" si="5"/>
        <v>517628120.08999991</v>
      </c>
      <c r="F37" s="64">
        <f t="shared" si="5"/>
        <v>425786751.0291</v>
      </c>
      <c r="G37" s="64">
        <f t="shared" si="5"/>
        <v>3830455887.178299</v>
      </c>
      <c r="H37" s="66">
        <f>G37/G37</f>
        <v>1</v>
      </c>
      <c r="I37" s="63"/>
    </row>
  </sheetData>
  <mergeCells count="2">
    <mergeCell ref="A23:A24"/>
    <mergeCell ref="A6:A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1AE7-B2EA-497A-8424-6BCAC6574AB5}">
  <dimension ref="A3:D36"/>
  <sheetViews>
    <sheetView workbookViewId="0">
      <selection activeCell="F8" sqref="F8"/>
    </sheetView>
  </sheetViews>
  <sheetFormatPr defaultRowHeight="14.1"/>
  <cols>
    <col min="1" max="1" width="48.5" customWidth="1"/>
    <col min="2" max="2" width="12.625" customWidth="1"/>
    <col min="3" max="3" width="13.125" customWidth="1"/>
    <col min="4" max="4" width="11.25" customWidth="1"/>
  </cols>
  <sheetData>
    <row r="3" spans="1:4">
      <c r="A3" s="108" t="s">
        <v>29</v>
      </c>
    </row>
    <row r="5" spans="1:4" ht="24.95">
      <c r="A5" s="68" t="s">
        <v>30</v>
      </c>
      <c r="B5" s="68" t="s">
        <v>31</v>
      </c>
      <c r="C5" s="69" t="s">
        <v>15</v>
      </c>
      <c r="D5" s="70" t="s">
        <v>32</v>
      </c>
    </row>
    <row r="6" spans="1:4" ht="15.6">
      <c r="A6" s="71" t="s">
        <v>33</v>
      </c>
      <c r="B6" s="72"/>
      <c r="C6" s="73"/>
      <c r="D6" s="73"/>
    </row>
    <row r="7" spans="1:4">
      <c r="A7" s="74" t="s">
        <v>34</v>
      </c>
      <c r="B7" s="75">
        <v>745527114.72419941</v>
      </c>
      <c r="C7" s="75">
        <v>337270717.50300026</v>
      </c>
      <c r="D7" s="76">
        <f>C7/B7</f>
        <v>0.45239228841162982</v>
      </c>
    </row>
    <row r="8" spans="1:4">
      <c r="A8" s="74" t="s">
        <v>35</v>
      </c>
      <c r="B8" s="75">
        <v>203105302.14830011</v>
      </c>
      <c r="C8" s="75">
        <v>92939800.04339993</v>
      </c>
      <c r="D8" s="76">
        <f t="shared" ref="D8:D34" si="0">C8/B8</f>
        <v>0.45759415958298649</v>
      </c>
    </row>
    <row r="9" spans="1:4">
      <c r="A9" s="77" t="s">
        <v>36</v>
      </c>
      <c r="B9" s="75">
        <v>259383456.13839981</v>
      </c>
      <c r="C9" s="75">
        <v>125446549.01739974</v>
      </c>
      <c r="D9" s="76">
        <f t="shared" si="0"/>
        <v>0.48363357819731168</v>
      </c>
    </row>
    <row r="10" spans="1:4">
      <c r="A10" s="74" t="s">
        <v>37</v>
      </c>
      <c r="B10" s="75">
        <v>324356333.46490085</v>
      </c>
      <c r="C10" s="75">
        <v>95022826.496300116</v>
      </c>
      <c r="D10" s="76">
        <f t="shared" si="0"/>
        <v>0.29295813490437883</v>
      </c>
    </row>
    <row r="11" spans="1:4">
      <c r="A11" s="74" t="s">
        <v>38</v>
      </c>
      <c r="B11" s="75">
        <v>223901873.68000033</v>
      </c>
      <c r="C11" s="75">
        <v>76407887.811600029</v>
      </c>
      <c r="D11" s="76">
        <f t="shared" si="0"/>
        <v>0.3412561340187884</v>
      </c>
    </row>
    <row r="12" spans="1:4">
      <c r="A12" s="74" t="s">
        <v>39</v>
      </c>
      <c r="B12" s="75">
        <v>325382030.61589986</v>
      </c>
      <c r="C12" s="75">
        <v>118531010.08700001</v>
      </c>
      <c r="D12" s="76">
        <f t="shared" si="0"/>
        <v>0.3642825937948645</v>
      </c>
    </row>
    <row r="13" spans="1:4">
      <c r="A13" s="74" t="s">
        <v>40</v>
      </c>
      <c r="B13" s="75">
        <v>624683431.77009881</v>
      </c>
      <c r="C13" s="75">
        <v>236673426.33210003</v>
      </c>
      <c r="D13" s="76">
        <f t="shared" si="0"/>
        <v>0.37886938294723743</v>
      </c>
    </row>
    <row r="14" spans="1:4">
      <c r="A14" s="74" t="s">
        <v>41</v>
      </c>
      <c r="B14" s="75">
        <v>2287079457.6910071</v>
      </c>
      <c r="C14" s="75">
        <v>689423236.93569875</v>
      </c>
      <c r="D14" s="76">
        <f t="shared" si="0"/>
        <v>0.30144262571083891</v>
      </c>
    </row>
    <row r="15" spans="1:4">
      <c r="A15" s="74" t="s">
        <v>42</v>
      </c>
      <c r="B15" s="75">
        <v>1041696241.1804993</v>
      </c>
      <c r="C15" s="75">
        <v>286176232.02029991</v>
      </c>
      <c r="D15" s="76">
        <f t="shared" si="0"/>
        <v>0.27472138297820053</v>
      </c>
    </row>
    <row r="16" spans="1:4">
      <c r="A16" s="74" t="s">
        <v>43</v>
      </c>
      <c r="B16" s="75">
        <v>522997981.86769933</v>
      </c>
      <c r="C16" s="75">
        <v>190920623.5620997</v>
      </c>
      <c r="D16" s="76">
        <f t="shared" si="0"/>
        <v>0.36505040206903916</v>
      </c>
    </row>
    <row r="17" spans="1:4">
      <c r="A17" s="74" t="s">
        <v>44</v>
      </c>
      <c r="B17" s="75">
        <v>454647076.36549926</v>
      </c>
      <c r="C17" s="75">
        <v>140941353.77210012</v>
      </c>
      <c r="D17" s="76">
        <f t="shared" si="0"/>
        <v>0.31000167184357902</v>
      </c>
    </row>
    <row r="18" spans="1:4">
      <c r="A18" s="74" t="s">
        <v>45</v>
      </c>
      <c r="B18" s="75">
        <v>240587172.30080003</v>
      </c>
      <c r="C18" s="75">
        <v>85842603.525800034</v>
      </c>
      <c r="D18" s="76">
        <f t="shared" si="0"/>
        <v>0.35680457401308663</v>
      </c>
    </row>
    <row r="19" spans="1:4">
      <c r="A19" s="74" t="s">
        <v>46</v>
      </c>
      <c r="B19" s="75">
        <v>579126769.89170051</v>
      </c>
      <c r="C19" s="75">
        <v>163318658.00190002</v>
      </c>
      <c r="D19" s="76">
        <f t="shared" si="0"/>
        <v>0.28200847636941628</v>
      </c>
    </row>
    <row r="20" spans="1:4">
      <c r="A20" s="74" t="s">
        <v>47</v>
      </c>
      <c r="B20" s="75">
        <v>494998311.67000037</v>
      </c>
      <c r="C20" s="75">
        <v>104173458.41690008</v>
      </c>
      <c r="D20" s="76">
        <f t="shared" si="0"/>
        <v>0.21045214894863967</v>
      </c>
    </row>
    <row r="21" spans="1:4">
      <c r="A21" s="74" t="s">
        <v>48</v>
      </c>
      <c r="B21" s="75">
        <v>224504668.49379998</v>
      </c>
      <c r="C21" s="75">
        <v>77344271.800700024</v>
      </c>
      <c r="D21" s="76">
        <f t="shared" si="0"/>
        <v>0.3445107503536658</v>
      </c>
    </row>
    <row r="22" spans="1:4">
      <c r="A22" s="78" t="s">
        <v>49</v>
      </c>
      <c r="B22" s="75">
        <v>426496669.33440137</v>
      </c>
      <c r="C22" s="75">
        <v>112801661.23999994</v>
      </c>
      <c r="D22" s="79">
        <f t="shared" si="0"/>
        <v>0.26448427232981747</v>
      </c>
    </row>
    <row r="23" spans="1:4">
      <c r="A23" s="80" t="s">
        <v>50</v>
      </c>
      <c r="B23" s="81">
        <f>SUM(B7:B22)</f>
        <v>8978473891.3372078</v>
      </c>
      <c r="C23" s="81">
        <f>SUM(C7:C22)</f>
        <v>2933234316.566299</v>
      </c>
      <c r="D23" s="82">
        <f t="shared" si="0"/>
        <v>0.32669631298882557</v>
      </c>
    </row>
    <row r="24" spans="1:4" ht="15.6">
      <c r="A24" s="89" t="s">
        <v>51</v>
      </c>
      <c r="B24" s="83"/>
      <c r="C24" s="84"/>
      <c r="D24" s="85"/>
    </row>
    <row r="25" spans="1:4">
      <c r="A25" s="92" t="s">
        <v>52</v>
      </c>
      <c r="B25" s="75">
        <v>162221685.22100008</v>
      </c>
      <c r="C25" s="75">
        <v>108863298.62669991</v>
      </c>
      <c r="D25" s="93">
        <f t="shared" si="0"/>
        <v>0.67107734997569379</v>
      </c>
    </row>
    <row r="26" spans="1:4">
      <c r="A26" s="92" t="s">
        <v>53</v>
      </c>
      <c r="B26" s="75">
        <v>439347446.03659993</v>
      </c>
      <c r="C26" s="75">
        <v>314040249.57980055</v>
      </c>
      <c r="D26" s="93">
        <f t="shared" si="0"/>
        <v>0.71478792562194471</v>
      </c>
    </row>
    <row r="27" spans="1:4">
      <c r="A27" s="94" t="s">
        <v>54</v>
      </c>
      <c r="B27" s="75">
        <v>81306924.981999904</v>
      </c>
      <c r="C27" s="75">
        <v>70291211.785899997</v>
      </c>
      <c r="D27" s="93">
        <f t="shared" si="0"/>
        <v>0.86451691293775268</v>
      </c>
    </row>
    <row r="28" spans="1:4">
      <c r="A28" s="94" t="s">
        <v>55</v>
      </c>
      <c r="B28" s="75">
        <v>425248537.82740003</v>
      </c>
      <c r="C28" s="75">
        <v>354075796.16229981</v>
      </c>
      <c r="D28" s="93">
        <f t="shared" si="0"/>
        <v>0.83263260109318038</v>
      </c>
    </row>
    <row r="29" spans="1:4">
      <c r="A29" s="94" t="s">
        <v>56</v>
      </c>
      <c r="B29" s="75">
        <v>45768302.171000063</v>
      </c>
      <c r="C29" s="75">
        <v>41348452.518300012</v>
      </c>
      <c r="D29" s="95">
        <f t="shared" si="0"/>
        <v>0.90342989704563303</v>
      </c>
    </row>
    <row r="30" spans="1:4">
      <c r="A30" s="96" t="s">
        <v>57</v>
      </c>
      <c r="B30" s="81">
        <f>SUM(B25:B29)</f>
        <v>1153892896.2379999</v>
      </c>
      <c r="C30" s="81">
        <f>SUM(C25:C29)</f>
        <v>888619008.67300034</v>
      </c>
      <c r="D30" s="97">
        <f t="shared" si="0"/>
        <v>0.7701052771623228</v>
      </c>
    </row>
    <row r="31" spans="1:4">
      <c r="A31" s="80"/>
      <c r="B31" s="98"/>
      <c r="C31" s="99"/>
      <c r="D31" s="95"/>
    </row>
    <row r="32" spans="1:4">
      <c r="A32" s="100" t="s">
        <v>26</v>
      </c>
      <c r="B32" s="101">
        <f>B23+B30</f>
        <v>10132366787.575207</v>
      </c>
      <c r="C32" s="101">
        <f>C23+C30</f>
        <v>3821853325.2392993</v>
      </c>
      <c r="D32" s="102">
        <f>C32/B32</f>
        <v>0.37719255583264505</v>
      </c>
    </row>
    <row r="33" spans="1:4">
      <c r="A33" s="103" t="s">
        <v>58</v>
      </c>
      <c r="B33" s="75">
        <v>459832921.19999999</v>
      </c>
      <c r="C33" s="104"/>
      <c r="D33" s="105"/>
    </row>
    <row r="34" spans="1:4">
      <c r="A34" s="106" t="s">
        <v>59</v>
      </c>
      <c r="B34" s="75">
        <v>12000000</v>
      </c>
      <c r="C34" s="75">
        <v>8602561.939000003</v>
      </c>
      <c r="D34" s="107">
        <f t="shared" si="0"/>
        <v>0.71688016158333356</v>
      </c>
    </row>
    <row r="35" spans="1:4">
      <c r="A35" s="77"/>
      <c r="B35" s="77"/>
      <c r="C35" s="90"/>
      <c r="D35" s="91"/>
    </row>
    <row r="36" spans="1:4">
      <c r="A36" s="86" t="s">
        <v>10</v>
      </c>
      <c r="B36" s="87">
        <f>SUM(B32:B35)</f>
        <v>10604199708.775208</v>
      </c>
      <c r="C36" s="87">
        <f>SUM(C32:C35)</f>
        <v>3830455887.1782994</v>
      </c>
      <c r="D36"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A48B-C124-4EAD-B239-A22438303842}">
  <dimension ref="A1:K25"/>
  <sheetViews>
    <sheetView workbookViewId="0">
      <selection activeCell="D26" sqref="D26:D27"/>
    </sheetView>
  </sheetViews>
  <sheetFormatPr defaultRowHeight="14.1"/>
  <cols>
    <col min="1" max="1" width="37.375" customWidth="1"/>
    <col min="2" max="2" width="14.875" customWidth="1"/>
    <col min="3" max="3" width="13" customWidth="1"/>
    <col min="4" max="4" width="14.5" customWidth="1"/>
    <col min="5" max="5" width="12.125" customWidth="1"/>
    <col min="6" max="6" width="12.375" customWidth="1"/>
    <col min="7" max="7" width="11.75" customWidth="1"/>
    <col min="8" max="8" width="11.5" customWidth="1"/>
    <col min="9" max="10" width="11.75" customWidth="1"/>
    <col min="11" max="11" width="12.875" customWidth="1"/>
  </cols>
  <sheetData>
    <row r="1" spans="1:11">
      <c r="A1" s="108" t="s">
        <v>60</v>
      </c>
    </row>
    <row r="2" spans="1:11" s="110" customFormat="1" ht="15.6">
      <c r="A2" s="109"/>
      <c r="B2" s="285" t="s">
        <v>61</v>
      </c>
      <c r="C2" s="285"/>
      <c r="D2" s="285"/>
      <c r="E2" s="285"/>
      <c r="F2" s="285"/>
      <c r="G2" s="285"/>
      <c r="H2" s="285"/>
      <c r="I2" s="285"/>
      <c r="J2" s="285"/>
      <c r="K2" s="285"/>
    </row>
    <row r="3" spans="1:11" s="110" customFormat="1">
      <c r="A3" s="109"/>
      <c r="B3" s="286" t="s">
        <v>62</v>
      </c>
      <c r="C3" s="286"/>
      <c r="D3" s="287" t="s">
        <v>63</v>
      </c>
      <c r="E3" s="287"/>
      <c r="F3" s="287"/>
      <c r="G3" s="288" t="s">
        <v>64</v>
      </c>
      <c r="H3" s="289" t="s">
        <v>65</v>
      </c>
      <c r="I3" s="288" t="s">
        <v>66</v>
      </c>
      <c r="J3" s="289" t="s">
        <v>67</v>
      </c>
      <c r="K3" s="290" t="s">
        <v>10</v>
      </c>
    </row>
    <row r="4" spans="1:11" s="110" customFormat="1" ht="27">
      <c r="A4" s="109"/>
      <c r="B4" s="112" t="s">
        <v>68</v>
      </c>
      <c r="C4" s="113" t="s">
        <v>69</v>
      </c>
      <c r="D4" s="112" t="s">
        <v>70</v>
      </c>
      <c r="E4" s="111" t="s">
        <v>71</v>
      </c>
      <c r="F4" s="112" t="s">
        <v>69</v>
      </c>
      <c r="G4" s="288"/>
      <c r="H4" s="289"/>
      <c r="I4" s="288"/>
      <c r="J4" s="289"/>
      <c r="K4" s="290"/>
    </row>
    <row r="5" spans="1:11" s="110" customFormat="1">
      <c r="A5" s="114" t="s">
        <v>72</v>
      </c>
      <c r="B5" s="115"/>
      <c r="C5" s="115"/>
      <c r="D5" s="115"/>
      <c r="E5" s="115"/>
      <c r="F5" s="115"/>
      <c r="G5" s="115"/>
      <c r="H5" s="115"/>
      <c r="I5" s="115"/>
      <c r="J5" s="115"/>
      <c r="K5" s="115"/>
    </row>
    <row r="6" spans="1:11" s="110" customFormat="1">
      <c r="A6" s="116" t="s">
        <v>73</v>
      </c>
      <c r="B6" s="117">
        <v>23348076.74595305</v>
      </c>
      <c r="C6" s="118"/>
      <c r="D6" s="117">
        <v>369310844.0036189</v>
      </c>
      <c r="E6" s="118">
        <v>96335140.920144424</v>
      </c>
      <c r="F6" s="117">
        <v>178711458.67463598</v>
      </c>
      <c r="G6" s="118">
        <v>24919394.84903381</v>
      </c>
      <c r="H6" s="117"/>
      <c r="I6" s="118"/>
      <c r="J6" s="117"/>
      <c r="K6" s="119">
        <v>692624915.1933862</v>
      </c>
    </row>
    <row r="7" spans="1:11" s="110" customFormat="1">
      <c r="A7" s="120" t="s">
        <v>74</v>
      </c>
      <c r="B7" s="121">
        <v>1478080.0105574524</v>
      </c>
      <c r="C7" s="122"/>
      <c r="D7" s="121">
        <v>68268737.454176694</v>
      </c>
      <c r="E7" s="122">
        <v>26021736.339583606</v>
      </c>
      <c r="F7" s="121">
        <v>61585664.230708338</v>
      </c>
      <c r="G7" s="123">
        <v>628025.88624155894</v>
      </c>
      <c r="H7" s="121"/>
      <c r="I7" s="122"/>
      <c r="J7" s="121"/>
      <c r="K7" s="124">
        <v>157982243.92126766</v>
      </c>
    </row>
    <row r="8" spans="1:11" s="110" customFormat="1">
      <c r="A8" s="120" t="s">
        <v>75</v>
      </c>
      <c r="B8" s="121">
        <v>11084006.416696429</v>
      </c>
      <c r="C8" s="122"/>
      <c r="D8" s="121">
        <v>233373149.63163799</v>
      </c>
      <c r="E8" s="122">
        <v>67567793.007311001</v>
      </c>
      <c r="F8" s="121">
        <v>74735520.820969209</v>
      </c>
      <c r="G8" s="122">
        <v>2399706.678782023</v>
      </c>
      <c r="H8" s="121"/>
      <c r="I8" s="122"/>
      <c r="J8" s="121"/>
      <c r="K8" s="124">
        <v>389160176.55539668</v>
      </c>
    </row>
    <row r="9" spans="1:11" s="110" customFormat="1">
      <c r="A9" s="120" t="s">
        <v>76</v>
      </c>
      <c r="B9" s="121">
        <v>3435256.414047753</v>
      </c>
      <c r="C9" s="122"/>
      <c r="D9" s="121">
        <v>112342181.09144185</v>
      </c>
      <c r="E9" s="122">
        <v>10488294.217424732</v>
      </c>
      <c r="F9" s="121">
        <v>103601714.75761627</v>
      </c>
      <c r="G9" s="123">
        <v>991603.09017254331</v>
      </c>
      <c r="H9" s="121"/>
      <c r="I9" s="122"/>
      <c r="J9" s="121"/>
      <c r="K9" s="124">
        <v>230859049.57070315</v>
      </c>
    </row>
    <row r="10" spans="1:11" s="110" customFormat="1">
      <c r="A10" s="120" t="s">
        <v>77</v>
      </c>
      <c r="B10" s="121">
        <v>12487977.717850728</v>
      </c>
      <c r="C10" s="122"/>
      <c r="D10" s="121">
        <v>245373004.54868662</v>
      </c>
      <c r="E10" s="122">
        <v>37967399.815035112</v>
      </c>
      <c r="F10" s="121">
        <v>95228638.270452484</v>
      </c>
      <c r="G10" s="122">
        <v>5762835.1902005803</v>
      </c>
      <c r="H10" s="121"/>
      <c r="I10" s="122"/>
      <c r="J10" s="121"/>
      <c r="K10" s="124">
        <v>396819855.54222554</v>
      </c>
    </row>
    <row r="11" spans="1:11" s="110" customFormat="1">
      <c r="A11" s="120" t="s">
        <v>78</v>
      </c>
      <c r="B11" s="121">
        <v>49595964.143994547</v>
      </c>
      <c r="C11" s="122"/>
      <c r="D11" s="121">
        <v>318113910.17395008</v>
      </c>
      <c r="E11" s="122">
        <v>94962121.711774722</v>
      </c>
      <c r="F11" s="121">
        <v>92667560.436976343</v>
      </c>
      <c r="G11" s="122">
        <v>2264432.0321412296</v>
      </c>
      <c r="H11" s="121"/>
      <c r="I11" s="122"/>
      <c r="J11" s="121"/>
      <c r="K11" s="124">
        <v>557603988.49883687</v>
      </c>
    </row>
    <row r="12" spans="1:11" s="110" customFormat="1">
      <c r="A12" s="120" t="s">
        <v>79</v>
      </c>
      <c r="B12" s="121">
        <v>32496374.503568131</v>
      </c>
      <c r="C12" s="122"/>
      <c r="D12" s="121">
        <v>500581394.61440861</v>
      </c>
      <c r="E12" s="122">
        <v>73977117.586336911</v>
      </c>
      <c r="F12" s="121">
        <v>108463008.13314575</v>
      </c>
      <c r="G12" s="122">
        <v>18319062.842554715</v>
      </c>
      <c r="H12" s="121"/>
      <c r="I12" s="122"/>
      <c r="J12" s="121"/>
      <c r="K12" s="124">
        <v>733836957.68001401</v>
      </c>
    </row>
    <row r="13" spans="1:11" s="110" customFormat="1">
      <c r="A13" s="125" t="s">
        <v>80</v>
      </c>
      <c r="B13" s="126">
        <v>7765267.6845151642</v>
      </c>
      <c r="C13" s="127"/>
      <c r="D13" s="126">
        <v>60007935.417910501</v>
      </c>
      <c r="E13" s="127">
        <v>10018674.082956711</v>
      </c>
      <c r="F13" s="126">
        <v>15259116.925607838</v>
      </c>
      <c r="G13" s="127">
        <v>11206238.356075834</v>
      </c>
      <c r="H13" s="126"/>
      <c r="I13" s="127"/>
      <c r="J13" s="128">
        <v>847210.56432626513</v>
      </c>
      <c r="K13" s="129">
        <v>105104443.03139234</v>
      </c>
    </row>
    <row r="14" spans="1:11" s="110" customFormat="1">
      <c r="A14" s="130"/>
      <c r="B14" s="131"/>
      <c r="C14" s="131"/>
      <c r="D14" s="131"/>
      <c r="E14" s="132"/>
      <c r="F14" s="131"/>
      <c r="G14" s="133"/>
      <c r="H14" s="131"/>
      <c r="I14" s="134"/>
      <c r="J14" s="131"/>
      <c r="K14" s="131"/>
    </row>
    <row r="15" spans="1:11" s="110" customFormat="1" ht="26.1">
      <c r="A15" s="135" t="s">
        <v>81</v>
      </c>
      <c r="B15" s="136">
        <v>141691003.63718325</v>
      </c>
      <c r="C15" s="136">
        <v>0</v>
      </c>
      <c r="D15" s="136">
        <v>1907371156.9358315</v>
      </c>
      <c r="E15" s="136">
        <v>417338277.6805672</v>
      </c>
      <c r="F15" s="136">
        <v>730252682.25011218</v>
      </c>
      <c r="G15" s="136">
        <v>66491298.925202295</v>
      </c>
      <c r="H15" s="136">
        <v>0</v>
      </c>
      <c r="I15" s="136">
        <v>0</v>
      </c>
      <c r="J15" s="136">
        <v>847210.56432626513</v>
      </c>
      <c r="K15" s="136">
        <v>3263991629.9932222</v>
      </c>
    </row>
    <row r="16" spans="1:11" s="110" customFormat="1">
      <c r="A16" s="137"/>
      <c r="B16" s="138"/>
      <c r="C16" s="138"/>
      <c r="D16" s="138"/>
      <c r="E16" s="138"/>
      <c r="F16" s="138"/>
      <c r="G16" s="138"/>
      <c r="H16" s="138"/>
      <c r="I16" s="138"/>
      <c r="J16" s="138"/>
      <c r="K16" s="138"/>
    </row>
    <row r="17" spans="1:11" s="110" customFormat="1">
      <c r="A17" s="139" t="s">
        <v>82</v>
      </c>
      <c r="B17" s="117">
        <v>3387809.6740878159</v>
      </c>
      <c r="C17" s="118">
        <v>71502650.422697246</v>
      </c>
      <c r="D17" s="117">
        <v>23128053.0172581</v>
      </c>
      <c r="E17" s="118">
        <v>16970005.537584338</v>
      </c>
      <c r="F17" s="117">
        <v>3244132.9998876895</v>
      </c>
      <c r="G17" s="118">
        <v>5005616.7739220848</v>
      </c>
      <c r="H17" s="117"/>
      <c r="I17" s="118"/>
      <c r="J17" s="117">
        <v>191471000.62172192</v>
      </c>
      <c r="K17" s="119">
        <v>314709269.04715919</v>
      </c>
    </row>
    <row r="18" spans="1:11" s="110" customFormat="1">
      <c r="A18" s="139" t="s">
        <v>25</v>
      </c>
      <c r="B18" s="121">
        <v>4695580.0774694076</v>
      </c>
      <c r="C18" s="122"/>
      <c r="D18" s="121">
        <v>8758718.0485218298</v>
      </c>
      <c r="E18" s="122"/>
      <c r="F18" s="121"/>
      <c r="G18" s="122">
        <v>13313418.300875623</v>
      </c>
      <c r="H18" s="121">
        <v>149155834.40000114</v>
      </c>
      <c r="I18" s="122">
        <v>50458030.000000499</v>
      </c>
      <c r="J18" s="121">
        <v>16770846.752268575</v>
      </c>
      <c r="K18" s="124">
        <v>243152427.57913709</v>
      </c>
    </row>
    <row r="19" spans="1:11" s="110" customFormat="1">
      <c r="A19" s="140" t="s">
        <v>83</v>
      </c>
      <c r="B19" s="121"/>
      <c r="C19" s="122"/>
      <c r="D19" s="121"/>
      <c r="E19" s="122"/>
      <c r="F19" s="121"/>
      <c r="G19" s="122"/>
      <c r="H19" s="121"/>
      <c r="I19" s="122"/>
      <c r="J19" s="121"/>
      <c r="K19" s="124">
        <v>0</v>
      </c>
    </row>
    <row r="20" spans="1:11" s="110" customFormat="1">
      <c r="A20" s="125" t="s">
        <v>84</v>
      </c>
      <c r="B20" s="141">
        <v>2134846.64</v>
      </c>
      <c r="C20" s="127"/>
      <c r="D20" s="126">
        <v>6467715.3139999965</v>
      </c>
      <c r="E20" s="127"/>
      <c r="F20" s="126"/>
      <c r="G20" s="127"/>
      <c r="H20" s="126"/>
      <c r="I20" s="127"/>
      <c r="J20" s="126"/>
      <c r="K20" s="129">
        <v>8602561.9539999962</v>
      </c>
    </row>
    <row r="21" spans="1:11" s="110" customFormat="1">
      <c r="A21" s="142"/>
      <c r="B21" s="143"/>
      <c r="C21" s="143"/>
      <c r="D21" s="143"/>
      <c r="E21" s="143"/>
      <c r="F21" s="143"/>
      <c r="G21" s="143"/>
      <c r="H21" s="143"/>
      <c r="I21" s="143"/>
      <c r="J21" s="143"/>
      <c r="K21" s="143"/>
    </row>
    <row r="22" spans="1:11" s="110" customFormat="1">
      <c r="A22" s="144" t="s">
        <v>10</v>
      </c>
      <c r="B22" s="145">
        <v>151909240.02874047</v>
      </c>
      <c r="C22" s="145">
        <v>71502650.422697246</v>
      </c>
      <c r="D22" s="145">
        <v>1945725643.3156114</v>
      </c>
      <c r="E22" s="145">
        <v>434308283.21815157</v>
      </c>
      <c r="F22" s="145">
        <v>733496815.24999988</v>
      </c>
      <c r="G22" s="145">
        <v>84810334</v>
      </c>
      <c r="H22" s="145">
        <v>149155834.40000114</v>
      </c>
      <c r="I22" s="145">
        <v>50458030.000000499</v>
      </c>
      <c r="J22" s="145">
        <v>209089057.93831676</v>
      </c>
      <c r="K22" s="145">
        <v>3830455888.5735183</v>
      </c>
    </row>
    <row r="23" spans="1:11">
      <c r="A23" t="s">
        <v>85</v>
      </c>
      <c r="B23" s="146">
        <v>3.9658266420896815E-2</v>
      </c>
      <c r="C23" s="146">
        <v>1.8666877404739074E-2</v>
      </c>
      <c r="D23" s="146">
        <v>0.50787648296471799</v>
      </c>
      <c r="E23" s="146">
        <v>0.11338292260173959</v>
      </c>
      <c r="F23" s="146">
        <v>0.19162630276395376</v>
      </c>
      <c r="G23" s="146">
        <v>2.2141054885014892E-2</v>
      </c>
      <c r="H23" s="146">
        <v>3.893944711820866E-2</v>
      </c>
      <c r="I23" s="146">
        <v>1.317285239814925E-2</v>
      </c>
      <c r="J23" s="146">
        <v>5.4535793442580069E-2</v>
      </c>
      <c r="K23" s="147">
        <v>1</v>
      </c>
    </row>
    <row r="24" spans="1:11" ht="16.5">
      <c r="A24" t="s">
        <v>86</v>
      </c>
    </row>
    <row r="25" spans="1:11" ht="16.5">
      <c r="A25" t="s">
        <v>87</v>
      </c>
    </row>
  </sheetData>
  <mergeCells count="8">
    <mergeCell ref="B2:K2"/>
    <mergeCell ref="B3:C3"/>
    <mergeCell ref="D3:F3"/>
    <mergeCell ref="G3:G4"/>
    <mergeCell ref="H3:H4"/>
    <mergeCell ref="I3:I4"/>
    <mergeCell ref="J3:J4"/>
    <mergeCell ref="K3: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F5D9-4513-4AC8-AC2D-32ABA5C9657D}">
  <dimension ref="A1:C30"/>
  <sheetViews>
    <sheetView workbookViewId="0">
      <selection activeCell="F30" sqref="F30"/>
    </sheetView>
  </sheetViews>
  <sheetFormatPr defaultRowHeight="14.1"/>
  <cols>
    <col min="1" max="1" width="55.625" customWidth="1"/>
    <col min="2" max="2" width="11.875" customWidth="1"/>
    <col min="3" max="3" width="12.125" customWidth="1"/>
  </cols>
  <sheetData>
    <row r="1" spans="1:3" ht="15.6">
      <c r="A1" s="148" t="s">
        <v>88</v>
      </c>
      <c r="B1" s="149"/>
      <c r="C1" s="149"/>
    </row>
    <row r="2" spans="1:3">
      <c r="A2" s="150"/>
      <c r="B2" s="291"/>
      <c r="C2" s="291"/>
    </row>
    <row r="3" spans="1:3" ht="15">
      <c r="A3" s="151" t="s">
        <v>89</v>
      </c>
      <c r="B3" s="152" t="s">
        <v>90</v>
      </c>
      <c r="C3" s="162" t="s">
        <v>91</v>
      </c>
    </row>
    <row r="4" spans="1:3">
      <c r="A4" s="153" t="s">
        <v>92</v>
      </c>
      <c r="B4" s="21"/>
      <c r="C4" s="1"/>
    </row>
    <row r="5" spans="1:3">
      <c r="A5" s="1" t="s">
        <v>93</v>
      </c>
      <c r="B5" s="154">
        <v>8781115.3454000019</v>
      </c>
      <c r="C5" s="161">
        <v>7707620.4816000024</v>
      </c>
    </row>
    <row r="6" spans="1:3">
      <c r="A6" s="1" t="s">
        <v>94</v>
      </c>
      <c r="B6" s="155">
        <v>2568277.1148000006</v>
      </c>
      <c r="C6" s="163">
        <v>2479032.8207999994</v>
      </c>
    </row>
    <row r="7" spans="1:3">
      <c r="A7" s="1" t="s">
        <v>95</v>
      </c>
      <c r="B7" s="155">
        <v>2488899.0384999998</v>
      </c>
      <c r="C7" s="163">
        <v>2279079.2236000001</v>
      </c>
    </row>
    <row r="8" spans="1:3">
      <c r="A8" s="1" t="s">
        <v>96</v>
      </c>
      <c r="B8" s="155">
        <v>9916583.1895000003</v>
      </c>
      <c r="C8" s="163">
        <v>9846470.8571000025</v>
      </c>
    </row>
    <row r="9" spans="1:3">
      <c r="A9" s="1" t="s">
        <v>97</v>
      </c>
      <c r="B9" s="155">
        <v>2090735.8626000001</v>
      </c>
      <c r="C9" s="163">
        <v>1955421.2892</v>
      </c>
    </row>
    <row r="10" spans="1:3">
      <c r="A10" s="1" t="s">
        <v>98</v>
      </c>
      <c r="B10" s="155">
        <v>3427067.1825999995</v>
      </c>
      <c r="C10" s="163">
        <v>3187332.8115999997</v>
      </c>
    </row>
    <row r="11" spans="1:3">
      <c r="A11" s="1" t="s">
        <v>99</v>
      </c>
      <c r="B11" s="155">
        <v>12569960.7369</v>
      </c>
      <c r="C11" s="163">
        <v>11964080.855499998</v>
      </c>
    </row>
    <row r="12" spans="1:3">
      <c r="A12" s="1" t="s">
        <v>100</v>
      </c>
      <c r="B12" s="155">
        <v>4710958.9408999979</v>
      </c>
      <c r="C12" s="163">
        <v>4670844.416600002</v>
      </c>
    </row>
    <row r="13" spans="1:3">
      <c r="A13" s="1" t="s">
        <v>101</v>
      </c>
      <c r="B13" s="155">
        <v>5730087.6873000003</v>
      </c>
      <c r="C13" s="163">
        <v>5536819.6671000011</v>
      </c>
    </row>
    <row r="14" spans="1:3">
      <c r="A14" s="1" t="s">
        <v>102</v>
      </c>
      <c r="B14" s="155">
        <v>1810350.6623999996</v>
      </c>
      <c r="C14" s="163">
        <v>1391756.5127000001</v>
      </c>
    </row>
    <row r="15" spans="1:3">
      <c r="A15" s="1" t="s">
        <v>103</v>
      </c>
      <c r="B15" s="155">
        <v>2038147.0995</v>
      </c>
      <c r="C15" s="163">
        <v>2026198.2788999998</v>
      </c>
    </row>
    <row r="16" spans="1:3">
      <c r="A16" s="51" t="s">
        <v>104</v>
      </c>
      <c r="B16" s="156">
        <f>SUM(B5:B15)</f>
        <v>56132182.860399999</v>
      </c>
      <c r="C16" s="156">
        <f>SUM(C5:C15)</f>
        <v>53044657.214700006</v>
      </c>
    </row>
    <row r="17" spans="1:3" ht="15">
      <c r="A17" s="157" t="s">
        <v>105</v>
      </c>
      <c r="B17" s="158"/>
      <c r="C17" s="158"/>
    </row>
    <row r="18" spans="1:3">
      <c r="A18" s="57" t="s">
        <v>106</v>
      </c>
      <c r="B18" s="159">
        <v>34480873.904500008</v>
      </c>
      <c r="C18" s="163">
        <v>34139283.429499991</v>
      </c>
    </row>
    <row r="19" spans="1:3">
      <c r="A19" s="1" t="s">
        <v>107</v>
      </c>
      <c r="B19" s="155">
        <v>10853491.700000001</v>
      </c>
      <c r="C19" s="163">
        <v>10640364.7925</v>
      </c>
    </row>
    <row r="20" spans="1:3">
      <c r="A20" s="1" t="s">
        <v>108</v>
      </c>
      <c r="B20" s="155">
        <v>34773103.818599999</v>
      </c>
      <c r="C20" s="163">
        <v>31946075.202600006</v>
      </c>
    </row>
    <row r="21" spans="1:3">
      <c r="A21" s="1" t="s">
        <v>109</v>
      </c>
      <c r="B21" s="155">
        <v>37954480.576000035</v>
      </c>
      <c r="C21" s="163">
        <v>34891956.241600014</v>
      </c>
    </row>
    <row r="22" spans="1:3">
      <c r="A22" s="1" t="s">
        <v>110</v>
      </c>
      <c r="B22" s="155">
        <v>22384289.111099996</v>
      </c>
      <c r="C22" s="163">
        <v>22329096.359200008</v>
      </c>
    </row>
    <row r="23" spans="1:3">
      <c r="A23" s="1" t="s">
        <v>111</v>
      </c>
      <c r="B23" s="155">
        <v>20625850.6501</v>
      </c>
      <c r="C23" s="163">
        <v>20447725.03470001</v>
      </c>
    </row>
    <row r="24" spans="1:3">
      <c r="A24" s="1" t="s">
        <v>112</v>
      </c>
      <c r="B24" s="155">
        <v>3269767.6057999996</v>
      </c>
      <c r="C24" s="163">
        <v>3261367.8880000012</v>
      </c>
    </row>
    <row r="25" spans="1:3">
      <c r="A25" s="1" t="s">
        <v>113</v>
      </c>
      <c r="B25" s="155">
        <v>20980600.764199991</v>
      </c>
      <c r="C25" s="163">
        <v>18458840.3906</v>
      </c>
    </row>
    <row r="26" spans="1:3">
      <c r="A26" s="1" t="s">
        <v>114</v>
      </c>
      <c r="B26" s="155">
        <v>14849453.440400003</v>
      </c>
      <c r="C26" s="163">
        <v>13993061.176000003</v>
      </c>
    </row>
    <row r="27" spans="1:3">
      <c r="A27" s="21"/>
      <c r="B27" s="155"/>
      <c r="C27" s="163"/>
    </row>
    <row r="28" spans="1:3">
      <c r="A28" s="63" t="s">
        <v>10</v>
      </c>
      <c r="B28" s="160"/>
      <c r="C28" s="160"/>
    </row>
    <row r="29" spans="1:3" ht="25.5" customHeight="1">
      <c r="A29" s="292" t="s">
        <v>115</v>
      </c>
      <c r="B29" s="292"/>
      <c r="C29" s="292"/>
    </row>
    <row r="30" spans="1:3" ht="87" customHeight="1">
      <c r="A30" s="293" t="s">
        <v>116</v>
      </c>
      <c r="B30" s="293"/>
      <c r="C30" s="293"/>
    </row>
  </sheetData>
  <mergeCells count="3">
    <mergeCell ref="B2:C2"/>
    <mergeCell ref="A29:C29"/>
    <mergeCell ref="A30:C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D392-CE52-4B67-A10F-2460CF0A4F54}">
  <dimension ref="A1:C29"/>
  <sheetViews>
    <sheetView workbookViewId="0">
      <selection activeCell="H25" sqref="H25"/>
    </sheetView>
  </sheetViews>
  <sheetFormatPr defaultRowHeight="14.1"/>
  <cols>
    <col min="1" max="1" width="43.125" customWidth="1"/>
    <col min="2" max="2" width="14.125" customWidth="1"/>
    <col min="3" max="3" width="16.625" customWidth="1"/>
  </cols>
  <sheetData>
    <row r="1" spans="1:3" ht="15.6">
      <c r="A1" s="164" t="s">
        <v>117</v>
      </c>
      <c r="B1" s="165"/>
      <c r="C1" s="165"/>
    </row>
    <row r="2" spans="1:3">
      <c r="A2" s="166"/>
      <c r="B2" s="165"/>
      <c r="C2" s="165"/>
    </row>
    <row r="3" spans="1:3">
      <c r="A3" s="167"/>
      <c r="B3" s="168"/>
      <c r="C3" s="168"/>
    </row>
    <row r="4" spans="1:3">
      <c r="A4" s="169" t="s">
        <v>118</v>
      </c>
      <c r="B4" s="170" t="s">
        <v>119</v>
      </c>
      <c r="C4" s="182" t="s">
        <v>120</v>
      </c>
    </row>
    <row r="5" spans="1:3" ht="5.45" customHeight="1">
      <c r="A5" s="171"/>
      <c r="B5" s="168"/>
      <c r="C5" s="168"/>
    </row>
    <row r="6" spans="1:3" ht="18.95" customHeight="1">
      <c r="A6" s="172" t="s">
        <v>121</v>
      </c>
      <c r="B6" s="173"/>
      <c r="C6" s="174"/>
    </row>
    <row r="7" spans="1:3">
      <c r="A7" s="174" t="s">
        <v>122</v>
      </c>
      <c r="B7" s="175">
        <v>6298029.0134999985</v>
      </c>
      <c r="C7" s="183">
        <v>1298469.7695000002</v>
      </c>
    </row>
    <row r="8" spans="1:3">
      <c r="A8" s="174" t="s">
        <v>123</v>
      </c>
      <c r="B8" s="155">
        <v>3446629.5696999999</v>
      </c>
      <c r="C8" s="163">
        <v>2373567.0895000002</v>
      </c>
    </row>
    <row r="9" spans="1:3">
      <c r="A9" s="174" t="s">
        <v>124</v>
      </c>
      <c r="B9" s="155">
        <v>8154952.9973999998</v>
      </c>
      <c r="C9" s="163">
        <v>4743236.1688000001</v>
      </c>
    </row>
    <row r="10" spans="1:3">
      <c r="A10" s="174" t="s">
        <v>125</v>
      </c>
      <c r="B10" s="155">
        <v>156538143.77969998</v>
      </c>
      <c r="C10" s="163">
        <v>142032286.48379999</v>
      </c>
    </row>
    <row r="11" spans="1:3">
      <c r="A11" s="174" t="s">
        <v>126</v>
      </c>
      <c r="B11" s="155">
        <v>18906328.068999968</v>
      </c>
      <c r="C11" s="163">
        <v>10995506.525</v>
      </c>
    </row>
    <row r="12" spans="1:3">
      <c r="A12" s="174" t="s">
        <v>127</v>
      </c>
      <c r="B12" s="155">
        <v>9229399.9989</v>
      </c>
      <c r="C12" s="163">
        <v>5438932.553700001</v>
      </c>
    </row>
    <row r="13" spans="1:3">
      <c r="A13" s="174" t="s">
        <v>128</v>
      </c>
      <c r="B13" s="155">
        <v>17546701.377300002</v>
      </c>
      <c r="C13" s="163">
        <v>8294145.6698999992</v>
      </c>
    </row>
    <row r="14" spans="1:3">
      <c r="A14" s="174" t="s">
        <v>129</v>
      </c>
      <c r="B14" s="155">
        <v>6059719.9999000002</v>
      </c>
      <c r="C14" s="163">
        <v>1830717.6337000001</v>
      </c>
    </row>
    <row r="15" spans="1:3">
      <c r="A15" s="174" t="s">
        <v>130</v>
      </c>
      <c r="B15" s="155">
        <v>5940881.1627000002</v>
      </c>
      <c r="C15" s="163">
        <v>1425816.5195999998</v>
      </c>
    </row>
    <row r="16" spans="1:3">
      <c r="A16" s="176" t="s">
        <v>131</v>
      </c>
      <c r="B16" s="177">
        <f>SUM(B7:B15)</f>
        <v>232120785.96809995</v>
      </c>
      <c r="C16" s="177">
        <f>SUM(C7:C15)</f>
        <v>178432678.41350001</v>
      </c>
    </row>
    <row r="17" spans="1:3" ht="8.4499999999999993" customHeight="1">
      <c r="A17" s="178"/>
      <c r="B17" s="62"/>
      <c r="C17" s="62"/>
    </row>
    <row r="18" spans="1:3">
      <c r="A18" s="179" t="s">
        <v>132</v>
      </c>
      <c r="B18" s="1"/>
      <c r="C18" s="1"/>
    </row>
    <row r="19" spans="1:3">
      <c r="A19" s="1" t="s">
        <v>133</v>
      </c>
      <c r="B19" s="180">
        <v>23187348.678199995</v>
      </c>
      <c r="C19" s="184">
        <v>20943700.660699997</v>
      </c>
    </row>
    <row r="20" spans="1:3">
      <c r="A20" s="1" t="s">
        <v>106</v>
      </c>
      <c r="B20" s="155">
        <v>71767117.286099985</v>
      </c>
      <c r="C20" s="163">
        <v>65985738.150200017</v>
      </c>
    </row>
    <row r="21" spans="1:3">
      <c r="A21" s="1" t="s">
        <v>107</v>
      </c>
      <c r="B21" s="155">
        <v>3112803.5684000002</v>
      </c>
      <c r="C21" s="163">
        <v>2290160.9486000002</v>
      </c>
    </row>
    <row r="22" spans="1:3">
      <c r="A22" s="1" t="s">
        <v>108</v>
      </c>
      <c r="B22" s="155">
        <v>5614705.9986000005</v>
      </c>
      <c r="C22" s="163">
        <v>5423506.6481999997</v>
      </c>
    </row>
    <row r="23" spans="1:3">
      <c r="A23" s="1" t="s">
        <v>109</v>
      </c>
      <c r="B23" s="155">
        <v>10692877.469400004</v>
      </c>
      <c r="C23" s="163">
        <v>5405676.4691999992</v>
      </c>
    </row>
    <row r="24" spans="1:3">
      <c r="A24" s="1" t="s">
        <v>110</v>
      </c>
      <c r="B24" s="155">
        <v>10418244.872400019</v>
      </c>
      <c r="C24" s="163">
        <v>9827735.9070000071</v>
      </c>
    </row>
    <row r="25" spans="1:3">
      <c r="A25" s="1" t="s">
        <v>111</v>
      </c>
      <c r="B25" s="155">
        <v>3341412.1900000004</v>
      </c>
      <c r="C25" s="163">
        <v>3246901.6387</v>
      </c>
    </row>
    <row r="26" spans="1:3">
      <c r="A26" s="1" t="s">
        <v>112</v>
      </c>
      <c r="B26" s="155">
        <v>23390707.790499989</v>
      </c>
      <c r="C26" s="163">
        <v>23153170.648199994</v>
      </c>
    </row>
    <row r="27" spans="1:3">
      <c r="A27" s="176" t="s">
        <v>134</v>
      </c>
      <c r="B27" s="177">
        <f>SUM(B19:B26)</f>
        <v>151525217.8536</v>
      </c>
      <c r="C27" s="177">
        <f>SUM(C19:C26)</f>
        <v>136276591.07080001</v>
      </c>
    </row>
    <row r="28" spans="1:3" ht="5.45" customHeight="1">
      <c r="A28" s="176"/>
      <c r="B28" s="37"/>
      <c r="C28" s="37"/>
    </row>
    <row r="29" spans="1:3">
      <c r="A29" s="181" t="s">
        <v>10</v>
      </c>
      <c r="B29" s="160">
        <f>B16+B27</f>
        <v>383646003.82169998</v>
      </c>
      <c r="C29" s="160">
        <f>C16+C27</f>
        <v>314709269.48430002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C0CD-6A24-4C9B-9A63-2B4C943DA895}">
  <dimension ref="A1:G19"/>
  <sheetViews>
    <sheetView workbookViewId="0"/>
  </sheetViews>
  <sheetFormatPr defaultRowHeight="14.1"/>
  <cols>
    <col min="1" max="1" width="18.875" customWidth="1"/>
    <col min="2" max="2" width="25.375" customWidth="1"/>
    <col min="3" max="3" width="14.625" customWidth="1"/>
    <col min="4" max="4" width="10.875" customWidth="1"/>
    <col min="5" max="5" width="11.875" customWidth="1"/>
    <col min="6" max="6" width="10.375" customWidth="1"/>
    <col min="7" max="7" width="12.625" customWidth="1"/>
  </cols>
  <sheetData>
    <row r="1" spans="1:7" ht="15.6">
      <c r="A1" s="229" t="s">
        <v>135</v>
      </c>
      <c r="B1" s="185"/>
      <c r="C1" s="185"/>
      <c r="D1" s="185"/>
      <c r="E1" s="185"/>
      <c r="F1" s="185"/>
      <c r="G1" s="185"/>
    </row>
    <row r="2" spans="1:7">
      <c r="A2" s="185"/>
      <c r="B2" s="185"/>
      <c r="C2" s="185"/>
      <c r="D2" s="185"/>
      <c r="E2" s="185"/>
      <c r="F2" s="185"/>
      <c r="G2" s="185"/>
    </row>
    <row r="3" spans="1:7">
      <c r="A3" s="185"/>
      <c r="B3" s="185"/>
      <c r="C3" s="185"/>
      <c r="D3" s="185"/>
      <c r="E3" s="185"/>
      <c r="F3" s="185"/>
      <c r="G3" s="185" t="s">
        <v>136</v>
      </c>
    </row>
    <row r="4" spans="1:7">
      <c r="A4" s="186" t="s">
        <v>137</v>
      </c>
      <c r="B4" s="187"/>
      <c r="C4" s="188"/>
      <c r="D4" s="188"/>
      <c r="E4" s="188"/>
      <c r="F4" s="188"/>
      <c r="G4" s="189">
        <v>487405041.19989997</v>
      </c>
    </row>
    <row r="5" spans="1:7">
      <c r="A5" s="190"/>
      <c r="B5" s="193"/>
      <c r="C5" s="194"/>
      <c r="D5" s="194"/>
      <c r="E5" s="194"/>
      <c r="F5" s="191"/>
      <c r="G5" s="192"/>
    </row>
    <row r="6" spans="1:7">
      <c r="A6" s="195" t="s">
        <v>138</v>
      </c>
      <c r="B6" s="196"/>
      <c r="C6" s="191"/>
      <c r="D6" s="191"/>
      <c r="E6" s="191"/>
      <c r="F6" s="196"/>
      <c r="G6" s="197"/>
    </row>
    <row r="7" spans="1:7">
      <c r="A7" s="215"/>
      <c r="B7" s="210"/>
      <c r="C7" s="216" t="s">
        <v>139</v>
      </c>
      <c r="D7" s="216" t="s">
        <v>140</v>
      </c>
      <c r="E7" s="216" t="s">
        <v>141</v>
      </c>
      <c r="F7" s="216" t="s">
        <v>142</v>
      </c>
      <c r="G7" s="217" t="s">
        <v>143</v>
      </c>
    </row>
    <row r="8" spans="1:7">
      <c r="A8" s="218" t="s">
        <v>144</v>
      </c>
      <c r="B8" s="210"/>
      <c r="C8" s="210"/>
      <c r="D8" s="210"/>
      <c r="E8" s="210"/>
      <c r="F8" s="210"/>
      <c r="G8" s="211"/>
    </row>
    <row r="9" spans="1:7" ht="25.5">
      <c r="A9" s="219" t="s">
        <v>145</v>
      </c>
      <c r="B9" s="220" t="s">
        <v>146</v>
      </c>
      <c r="C9" s="221">
        <v>13160384.0723</v>
      </c>
      <c r="D9" s="221">
        <v>4411735.9271999998</v>
      </c>
      <c r="E9" s="221"/>
      <c r="F9" s="221"/>
      <c r="G9" s="221">
        <v>17572119.999499999</v>
      </c>
    </row>
    <row r="10" spans="1:7">
      <c r="A10" s="198" t="s">
        <v>104</v>
      </c>
      <c r="B10" s="222"/>
      <c r="C10" s="199">
        <f>SUM(C9:C9)</f>
        <v>13160384.0723</v>
      </c>
      <c r="D10" s="200">
        <f>SUM(D9:D9)</f>
        <v>4411735.9271999998</v>
      </c>
      <c r="E10" s="200">
        <f>SUM(E9:E9)</f>
        <v>0</v>
      </c>
      <c r="F10" s="200">
        <f>SUM(F9:F9)</f>
        <v>0</v>
      </c>
      <c r="G10" s="201">
        <f>SUM(G9:G9)</f>
        <v>17572119.999499999</v>
      </c>
    </row>
    <row r="11" spans="1:7" ht="9.9499999999999993" customHeight="1">
      <c r="A11" s="215"/>
      <c r="B11" s="210"/>
      <c r="C11" s="210"/>
      <c r="D11" s="210"/>
      <c r="E11" s="210"/>
      <c r="F11" s="210"/>
      <c r="G11" s="210"/>
    </row>
    <row r="12" spans="1:7">
      <c r="A12" s="223" t="s">
        <v>147</v>
      </c>
      <c r="B12" s="224"/>
      <c r="C12" s="225"/>
      <c r="D12" s="225"/>
      <c r="E12" s="225"/>
      <c r="F12" s="225"/>
      <c r="G12" s="225"/>
    </row>
    <row r="13" spans="1:7" ht="25.5">
      <c r="A13" s="226" t="s">
        <v>148</v>
      </c>
      <c r="B13" s="227" t="s">
        <v>146</v>
      </c>
      <c r="C13" s="202">
        <v>2015892.8572</v>
      </c>
      <c r="D13" s="202">
        <v>6461913.2655999996</v>
      </c>
      <c r="E13" s="202">
        <v>1522193.8776</v>
      </c>
      <c r="F13" s="202"/>
      <c r="G13" s="203">
        <v>10000000.000399999</v>
      </c>
    </row>
    <row r="14" spans="1:7">
      <c r="A14" s="198" t="s">
        <v>104</v>
      </c>
      <c r="B14" s="222"/>
      <c r="C14" s="199">
        <f>SUM(C13:C13)</f>
        <v>2015892.8572</v>
      </c>
      <c r="D14" s="200">
        <f>SUM(D13:D13)</f>
        <v>6461913.2655999996</v>
      </c>
      <c r="E14" s="200">
        <f>SUM(E13:E13)</f>
        <v>1522193.8776</v>
      </c>
      <c r="F14" s="200">
        <f>SUM(F13:F13)</f>
        <v>0</v>
      </c>
      <c r="G14" s="201">
        <f>SUM(G13:G13)</f>
        <v>10000000.000399999</v>
      </c>
    </row>
    <row r="15" spans="1:7">
      <c r="A15" s="228"/>
      <c r="B15" s="210"/>
      <c r="C15" s="204"/>
      <c r="D15" s="204"/>
      <c r="E15" s="204"/>
      <c r="F15" s="204"/>
      <c r="G15" s="205"/>
    </row>
    <row r="16" spans="1:7" ht="10.5" customHeight="1">
      <c r="A16" s="228"/>
      <c r="B16" s="210"/>
      <c r="C16" s="204"/>
      <c r="D16" s="204"/>
      <c r="E16" s="204"/>
      <c r="F16" s="204"/>
      <c r="G16" s="205"/>
    </row>
    <row r="17" spans="1:7">
      <c r="A17" s="206" t="s">
        <v>149</v>
      </c>
      <c r="B17" s="207"/>
      <c r="C17" s="208">
        <f>C14+C10</f>
        <v>15176276.929500001</v>
      </c>
      <c r="D17" s="208">
        <f t="shared" ref="D17:G17" si="0">D14+D10</f>
        <v>10873649.1928</v>
      </c>
      <c r="E17" s="208">
        <f t="shared" si="0"/>
        <v>1522193.8776</v>
      </c>
      <c r="F17" s="208">
        <f t="shared" si="0"/>
        <v>0</v>
      </c>
      <c r="G17" s="208">
        <f t="shared" si="0"/>
        <v>27572119.999899998</v>
      </c>
    </row>
    <row r="18" spans="1:7">
      <c r="A18" s="209"/>
      <c r="B18" s="210"/>
      <c r="C18" s="210"/>
      <c r="D18" s="210"/>
      <c r="E18" s="210"/>
      <c r="F18" s="210"/>
      <c r="G18" s="211"/>
    </row>
    <row r="19" spans="1:7">
      <c r="A19" s="212" t="s">
        <v>150</v>
      </c>
      <c r="B19" s="213"/>
      <c r="C19" s="213"/>
      <c r="D19" s="213"/>
      <c r="E19" s="213"/>
      <c r="F19" s="213"/>
      <c r="G19" s="214">
        <f>+G4-G17</f>
        <v>459832921.19999999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E9D1-8BB3-40C4-94A5-4682BF0FDACE}">
  <dimension ref="A1:E127"/>
  <sheetViews>
    <sheetView workbookViewId="0">
      <selection activeCell="J16" sqref="J16"/>
    </sheetView>
  </sheetViews>
  <sheetFormatPr defaultRowHeight="14.1"/>
  <cols>
    <col min="1" max="1" width="34.125" customWidth="1"/>
    <col min="2" max="2" width="18.125" customWidth="1"/>
    <col min="3" max="3" width="16.875" customWidth="1"/>
    <col min="4" max="4" width="17" customWidth="1"/>
    <col min="5" max="5" width="20.375" customWidth="1"/>
  </cols>
  <sheetData>
    <row r="1" spans="1:5" ht="17.45">
      <c r="A1" s="294" t="s">
        <v>151</v>
      </c>
      <c r="B1" s="294"/>
      <c r="C1" s="294"/>
      <c r="D1" s="294"/>
      <c r="E1" s="294"/>
    </row>
    <row r="2" spans="1:5">
      <c r="A2" s="230"/>
      <c r="B2" s="231"/>
      <c r="C2" s="231"/>
      <c r="D2" s="231"/>
      <c r="E2" s="231"/>
    </row>
    <row r="3" spans="1:5" ht="50.45" customHeight="1">
      <c r="A3" s="232" t="s">
        <v>152</v>
      </c>
      <c r="B3" s="233" t="s">
        <v>153</v>
      </c>
      <c r="C3" s="234" t="s">
        <v>154</v>
      </c>
      <c r="D3" s="233" t="s">
        <v>155</v>
      </c>
      <c r="E3" s="235" t="s">
        <v>10</v>
      </c>
    </row>
    <row r="4" spans="1:5">
      <c r="A4" s="230"/>
      <c r="B4" s="231"/>
      <c r="C4" s="231"/>
      <c r="D4" s="231"/>
      <c r="E4" s="231"/>
    </row>
    <row r="5" spans="1:5">
      <c r="A5" s="236" t="s">
        <v>156</v>
      </c>
      <c r="B5" s="237">
        <v>811800604</v>
      </c>
      <c r="C5" s="238">
        <v>55904382</v>
      </c>
      <c r="D5" s="237"/>
      <c r="E5" s="239">
        <f>SUM(B5:D5)</f>
        <v>867704986</v>
      </c>
    </row>
    <row r="6" spans="1:5">
      <c r="A6" s="240" t="s">
        <v>157</v>
      </c>
      <c r="B6" s="241">
        <v>364432975</v>
      </c>
      <c r="C6" s="242"/>
      <c r="D6" s="241"/>
      <c r="E6" s="239">
        <f t="shared" ref="E6:E70" si="0">SUM(B6:D6)</f>
        <v>364432975</v>
      </c>
    </row>
    <row r="7" spans="1:5">
      <c r="A7" s="240" t="s">
        <v>158</v>
      </c>
      <c r="B7" s="241">
        <v>163047583</v>
      </c>
      <c r="C7" s="242">
        <v>43753092</v>
      </c>
      <c r="D7" s="241"/>
      <c r="E7" s="239">
        <f t="shared" si="0"/>
        <v>206800675</v>
      </c>
    </row>
    <row r="8" spans="1:5">
      <c r="A8" s="240" t="s">
        <v>159</v>
      </c>
      <c r="B8" s="241">
        <v>146682432</v>
      </c>
      <c r="C8" s="242">
        <v>32410141</v>
      </c>
      <c r="D8" s="241"/>
      <c r="E8" s="239">
        <f t="shared" si="0"/>
        <v>179092573</v>
      </c>
    </row>
    <row r="9" spans="1:5">
      <c r="A9" s="240" t="s">
        <v>160</v>
      </c>
      <c r="B9" s="241">
        <v>128823547</v>
      </c>
      <c r="C9" s="242">
        <v>2431500</v>
      </c>
      <c r="D9" s="241"/>
      <c r="E9" s="239">
        <f t="shared" si="0"/>
        <v>131255047</v>
      </c>
    </row>
    <row r="10" spans="1:5" ht="24.95">
      <c r="A10" s="240" t="s">
        <v>161</v>
      </c>
      <c r="B10" s="241">
        <v>126532476</v>
      </c>
      <c r="C10" s="242">
        <v>21743111</v>
      </c>
      <c r="D10" s="241"/>
      <c r="E10" s="239">
        <f t="shared" si="0"/>
        <v>148275587</v>
      </c>
    </row>
    <row r="11" spans="1:5" ht="14.45">
      <c r="A11" s="240" t="s">
        <v>162</v>
      </c>
      <c r="B11" s="241">
        <v>28763854</v>
      </c>
      <c r="C11" s="242">
        <v>111521689</v>
      </c>
      <c r="D11" s="241"/>
      <c r="E11" s="239">
        <f t="shared" si="0"/>
        <v>140285543</v>
      </c>
    </row>
    <row r="12" spans="1:5">
      <c r="A12" s="240" t="s">
        <v>163</v>
      </c>
      <c r="B12" s="241">
        <v>108120030</v>
      </c>
      <c r="C12" s="242">
        <v>11429903</v>
      </c>
      <c r="D12" s="241"/>
      <c r="E12" s="239">
        <f t="shared" si="0"/>
        <v>119549933</v>
      </c>
    </row>
    <row r="13" spans="1:5">
      <c r="A13" s="240" t="s">
        <v>164</v>
      </c>
      <c r="B13" s="241">
        <v>101135706</v>
      </c>
      <c r="C13" s="242">
        <v>37672265</v>
      </c>
      <c r="D13" s="241"/>
      <c r="E13" s="239">
        <f t="shared" si="0"/>
        <v>138807971</v>
      </c>
    </row>
    <row r="14" spans="1:5">
      <c r="A14" s="240" t="s">
        <v>165</v>
      </c>
      <c r="B14" s="241">
        <v>81318969</v>
      </c>
      <c r="C14" s="242">
        <v>89253379</v>
      </c>
      <c r="D14" s="241"/>
      <c r="E14" s="239">
        <f t="shared" si="0"/>
        <v>170572348</v>
      </c>
    </row>
    <row r="15" spans="1:5">
      <c r="A15" s="240" t="s">
        <v>166</v>
      </c>
      <c r="B15" s="241">
        <v>85240192</v>
      </c>
      <c r="C15" s="242">
        <v>34971016</v>
      </c>
      <c r="D15" s="241"/>
      <c r="E15" s="239">
        <f t="shared" si="0"/>
        <v>120211208</v>
      </c>
    </row>
    <row r="16" spans="1:5">
      <c r="A16" s="240" t="s">
        <v>167</v>
      </c>
      <c r="B16" s="241">
        <v>84423014</v>
      </c>
      <c r="C16" s="242">
        <v>83887831</v>
      </c>
      <c r="D16" s="241"/>
      <c r="E16" s="239">
        <f t="shared" si="0"/>
        <v>168310845</v>
      </c>
    </row>
    <row r="17" spans="1:5">
      <c r="A17" s="240" t="s">
        <v>168</v>
      </c>
      <c r="B17" s="241">
        <v>67906851</v>
      </c>
      <c r="C17" s="242">
        <v>39668215</v>
      </c>
      <c r="D17" s="241"/>
      <c r="E17" s="239">
        <f>SUM(B17:D17)</f>
        <v>107575066</v>
      </c>
    </row>
    <row r="18" spans="1:5">
      <c r="A18" s="240" t="s">
        <v>169</v>
      </c>
      <c r="B18" s="241">
        <v>79436184</v>
      </c>
      <c r="C18" s="242">
        <f>19968626-C56-C33</f>
        <v>9415072.7000000011</v>
      </c>
      <c r="D18" s="241"/>
      <c r="E18" s="239">
        <f t="shared" si="0"/>
        <v>88851256.700000003</v>
      </c>
    </row>
    <row r="19" spans="1:5">
      <c r="A19" s="240" t="s">
        <v>170</v>
      </c>
      <c r="B19" s="241">
        <v>57085392</v>
      </c>
      <c r="C19" s="242">
        <v>6431423</v>
      </c>
      <c r="D19" s="241"/>
      <c r="E19" s="239">
        <f t="shared" si="0"/>
        <v>63516815</v>
      </c>
    </row>
    <row r="20" spans="1:5">
      <c r="A20" s="240" t="s">
        <v>171</v>
      </c>
      <c r="B20" s="241"/>
      <c r="C20" s="242"/>
      <c r="D20" s="241">
        <v>43330590</v>
      </c>
      <c r="E20" s="239">
        <f t="shared" si="0"/>
        <v>43330590</v>
      </c>
    </row>
    <row r="21" spans="1:5">
      <c r="A21" s="240" t="s">
        <v>172</v>
      </c>
      <c r="B21" s="241">
        <v>37139784</v>
      </c>
      <c r="C21" s="242">
        <v>16582864</v>
      </c>
      <c r="D21" s="241"/>
      <c r="E21" s="239">
        <f t="shared" si="0"/>
        <v>53722648</v>
      </c>
    </row>
    <row r="22" spans="1:5">
      <c r="A22" s="240" t="s">
        <v>173</v>
      </c>
      <c r="B22" s="241">
        <v>30446747</v>
      </c>
      <c r="C22" s="242">
        <v>73032</v>
      </c>
      <c r="D22" s="241"/>
      <c r="E22" s="239">
        <f t="shared" si="0"/>
        <v>30519779</v>
      </c>
    </row>
    <row r="23" spans="1:5">
      <c r="A23" s="240" t="s">
        <v>174</v>
      </c>
      <c r="B23" s="241">
        <v>28649959</v>
      </c>
      <c r="C23" s="242">
        <v>6825</v>
      </c>
      <c r="D23" s="241"/>
      <c r="E23" s="239">
        <f t="shared" si="0"/>
        <v>28656784</v>
      </c>
    </row>
    <row r="24" spans="1:5">
      <c r="A24" s="240" t="s">
        <v>175</v>
      </c>
      <c r="B24" s="241">
        <v>11432922</v>
      </c>
      <c r="C24" s="242">
        <v>27419906</v>
      </c>
      <c r="D24" s="241"/>
      <c r="E24" s="239">
        <f t="shared" si="0"/>
        <v>38852828</v>
      </c>
    </row>
    <row r="25" spans="1:5">
      <c r="A25" s="240" t="s">
        <v>176</v>
      </c>
      <c r="B25" s="241">
        <v>25040246</v>
      </c>
      <c r="C25" s="242">
        <v>945366</v>
      </c>
      <c r="D25" s="241"/>
      <c r="E25" s="239">
        <f t="shared" si="0"/>
        <v>25985612</v>
      </c>
    </row>
    <row r="26" spans="1:5">
      <c r="A26" s="240" t="s">
        <v>177</v>
      </c>
      <c r="B26" s="241"/>
      <c r="C26" s="242"/>
      <c r="D26" s="241">
        <v>24255883</v>
      </c>
      <c r="E26" s="239">
        <f t="shared" si="0"/>
        <v>24255883</v>
      </c>
    </row>
    <row r="27" spans="1:5">
      <c r="A27" s="240" t="s">
        <v>178</v>
      </c>
      <c r="B27" s="241">
        <v>21475026</v>
      </c>
      <c r="C27" s="242">
        <v>18824536</v>
      </c>
      <c r="D27" s="241"/>
      <c r="E27" s="239">
        <f t="shared" si="0"/>
        <v>40299562</v>
      </c>
    </row>
    <row r="28" spans="1:5">
      <c r="A28" s="240" t="s">
        <v>179</v>
      </c>
      <c r="B28" s="241">
        <v>20788990</v>
      </c>
      <c r="C28" s="242">
        <v>3001707</v>
      </c>
      <c r="D28" s="241"/>
      <c r="E28" s="239">
        <f t="shared" si="0"/>
        <v>23790697</v>
      </c>
    </row>
    <row r="29" spans="1:5">
      <c r="A29" s="240" t="s">
        <v>180</v>
      </c>
      <c r="B29" s="241">
        <v>20360166</v>
      </c>
      <c r="C29" s="242">
        <v>23271</v>
      </c>
      <c r="D29" s="241"/>
      <c r="E29" s="239">
        <f t="shared" si="0"/>
        <v>20383437</v>
      </c>
    </row>
    <row r="30" spans="1:5">
      <c r="A30" s="240" t="s">
        <v>181</v>
      </c>
      <c r="B30" s="241">
        <v>20274195</v>
      </c>
      <c r="C30" s="242">
        <v>1933000</v>
      </c>
      <c r="D30" s="241"/>
      <c r="E30" s="239">
        <f t="shared" si="0"/>
        <v>22207195</v>
      </c>
    </row>
    <row r="31" spans="1:5">
      <c r="A31" s="240" t="s">
        <v>182</v>
      </c>
      <c r="B31" s="241">
        <v>19525975</v>
      </c>
      <c r="C31" s="242">
        <v>1966128</v>
      </c>
      <c r="D31" s="241"/>
      <c r="E31" s="239">
        <f t="shared" si="0"/>
        <v>21492103</v>
      </c>
    </row>
    <row r="32" spans="1:5">
      <c r="A32" s="240" t="s">
        <v>183</v>
      </c>
      <c r="B32" s="241">
        <v>8839490</v>
      </c>
      <c r="C32" s="242">
        <v>1207900</v>
      </c>
      <c r="D32" s="241"/>
      <c r="E32" s="239">
        <f t="shared" si="0"/>
        <v>10047390</v>
      </c>
    </row>
    <row r="33" spans="1:5" ht="24.95">
      <c r="A33" s="240" t="s">
        <v>184</v>
      </c>
      <c r="B33" s="241"/>
      <c r="C33" s="242">
        <v>8730105.0399999972</v>
      </c>
      <c r="D33" s="241"/>
      <c r="E33" s="239">
        <v>8730105.0399999972</v>
      </c>
    </row>
    <row r="34" spans="1:5">
      <c r="A34" s="240" t="s">
        <v>185</v>
      </c>
      <c r="B34" s="241"/>
      <c r="C34" s="242"/>
      <c r="D34" s="241">
        <v>6254958</v>
      </c>
      <c r="E34" s="239">
        <f t="shared" si="0"/>
        <v>6254958</v>
      </c>
    </row>
    <row r="35" spans="1:5">
      <c r="A35" s="240" t="s">
        <v>186</v>
      </c>
      <c r="B35" s="241"/>
      <c r="C35" s="242"/>
      <c r="D35" s="241">
        <v>6178400</v>
      </c>
      <c r="E35" s="239">
        <f t="shared" si="0"/>
        <v>6178400</v>
      </c>
    </row>
    <row r="36" spans="1:5">
      <c r="A36" s="240" t="s">
        <v>187</v>
      </c>
      <c r="B36" s="241"/>
      <c r="C36" s="242"/>
      <c r="D36" s="241">
        <v>6090066</v>
      </c>
      <c r="E36" s="239">
        <f t="shared" si="0"/>
        <v>6090066</v>
      </c>
    </row>
    <row r="37" spans="1:5">
      <c r="A37" s="240" t="s">
        <v>188</v>
      </c>
      <c r="B37" s="241">
        <v>5702854</v>
      </c>
      <c r="C37" s="242"/>
      <c r="D37" s="241"/>
      <c r="E37" s="239">
        <f t="shared" si="0"/>
        <v>5702854</v>
      </c>
    </row>
    <row r="38" spans="1:5">
      <c r="A38" s="240" t="s">
        <v>189</v>
      </c>
      <c r="B38" s="241"/>
      <c r="C38" s="242"/>
      <c r="D38" s="241">
        <v>5628352</v>
      </c>
      <c r="E38" s="239">
        <f t="shared" si="0"/>
        <v>5628352</v>
      </c>
    </row>
    <row r="39" spans="1:5">
      <c r="A39" s="240" t="s">
        <v>190</v>
      </c>
      <c r="B39" s="241">
        <v>5469305</v>
      </c>
      <c r="C39" s="242"/>
      <c r="D39" s="241"/>
      <c r="E39" s="239">
        <f t="shared" si="0"/>
        <v>5469305</v>
      </c>
    </row>
    <row r="40" spans="1:5">
      <c r="A40" s="240" t="s">
        <v>191</v>
      </c>
      <c r="B40" s="241">
        <v>5358348</v>
      </c>
      <c r="C40" s="242">
        <v>264477</v>
      </c>
      <c r="D40" s="241"/>
      <c r="E40" s="239">
        <f t="shared" si="0"/>
        <v>5622825</v>
      </c>
    </row>
    <row r="41" spans="1:5">
      <c r="A41" s="240" t="s">
        <v>192</v>
      </c>
      <c r="B41" s="241"/>
      <c r="C41" s="242"/>
      <c r="D41" s="241">
        <v>5303381</v>
      </c>
      <c r="E41" s="239">
        <f t="shared" si="0"/>
        <v>5303381</v>
      </c>
    </row>
    <row r="42" spans="1:5">
      <c r="A42" s="240" t="s">
        <v>193</v>
      </c>
      <c r="B42" s="241">
        <v>20000</v>
      </c>
      <c r="C42" s="242">
        <v>5193997</v>
      </c>
      <c r="D42" s="241"/>
      <c r="E42" s="239">
        <f t="shared" si="0"/>
        <v>5213997</v>
      </c>
    </row>
    <row r="43" spans="1:5">
      <c r="A43" s="240" t="s">
        <v>194</v>
      </c>
      <c r="B43" s="241">
        <v>462963</v>
      </c>
      <c r="C43" s="242">
        <v>5020062</v>
      </c>
      <c r="D43" s="241"/>
      <c r="E43" s="239">
        <f t="shared" si="0"/>
        <v>5483025</v>
      </c>
    </row>
    <row r="44" spans="1:5">
      <c r="A44" s="240" t="s">
        <v>195</v>
      </c>
      <c r="B44" s="241"/>
      <c r="C44" s="242">
        <v>4827895</v>
      </c>
      <c r="D44" s="241"/>
      <c r="E44" s="239">
        <f t="shared" si="0"/>
        <v>4827895</v>
      </c>
    </row>
    <row r="45" spans="1:5">
      <c r="A45" s="240" t="s">
        <v>196</v>
      </c>
      <c r="B45" s="241"/>
      <c r="C45" s="242">
        <v>4668184</v>
      </c>
      <c r="D45" s="241"/>
      <c r="E45" s="239">
        <f t="shared" si="0"/>
        <v>4668184</v>
      </c>
    </row>
    <row r="46" spans="1:5">
      <c r="A46" s="240" t="s">
        <v>197</v>
      </c>
      <c r="B46" s="241">
        <v>4597139</v>
      </c>
      <c r="C46" s="242"/>
      <c r="D46" s="241"/>
      <c r="E46" s="239">
        <f t="shared" si="0"/>
        <v>4597139</v>
      </c>
    </row>
    <row r="47" spans="1:5">
      <c r="A47" s="240" t="s">
        <v>198</v>
      </c>
      <c r="B47" s="241"/>
      <c r="C47" s="242"/>
      <c r="D47" s="241">
        <v>4451262</v>
      </c>
      <c r="E47" s="239">
        <f t="shared" si="0"/>
        <v>4451262</v>
      </c>
    </row>
    <row r="48" spans="1:5">
      <c r="A48" s="240" t="s">
        <v>199</v>
      </c>
      <c r="B48" s="241"/>
      <c r="C48" s="242"/>
      <c r="D48" s="241">
        <v>3947499</v>
      </c>
      <c r="E48" s="239">
        <f t="shared" si="0"/>
        <v>3947499</v>
      </c>
    </row>
    <row r="49" spans="1:5">
      <c r="A49" s="240" t="s">
        <v>200</v>
      </c>
      <c r="B49" s="241">
        <v>3254046</v>
      </c>
      <c r="C49" s="242">
        <v>299901</v>
      </c>
      <c r="D49" s="241"/>
      <c r="E49" s="239">
        <f t="shared" si="0"/>
        <v>3553947</v>
      </c>
    </row>
    <row r="50" spans="1:5">
      <c r="A50" s="240" t="s">
        <v>201</v>
      </c>
      <c r="B50" s="241">
        <v>300000</v>
      </c>
      <c r="C50" s="242">
        <v>2972926</v>
      </c>
      <c r="D50" s="241"/>
      <c r="E50" s="239">
        <f t="shared" si="0"/>
        <v>3272926</v>
      </c>
    </row>
    <row r="51" spans="1:5">
      <c r="A51" s="240" t="s">
        <v>202</v>
      </c>
      <c r="B51" s="241">
        <v>150000</v>
      </c>
      <c r="C51" s="242">
        <v>2902311</v>
      </c>
      <c r="D51" s="241"/>
      <c r="E51" s="239">
        <f t="shared" si="0"/>
        <v>3052311</v>
      </c>
    </row>
    <row r="52" spans="1:5">
      <c r="A52" s="240" t="s">
        <v>203</v>
      </c>
      <c r="B52" s="241">
        <v>788779</v>
      </c>
      <c r="C52" s="242">
        <v>2203796</v>
      </c>
      <c r="D52" s="241"/>
      <c r="E52" s="239">
        <f t="shared" si="0"/>
        <v>2992575</v>
      </c>
    </row>
    <row r="53" spans="1:5">
      <c r="A53" s="240" t="s">
        <v>204</v>
      </c>
      <c r="B53" s="241"/>
      <c r="C53" s="242"/>
      <c r="D53" s="241">
        <v>2141926</v>
      </c>
      <c r="E53" s="239">
        <f t="shared" si="0"/>
        <v>2141926</v>
      </c>
    </row>
    <row r="54" spans="1:5">
      <c r="A54" s="240" t="s">
        <v>205</v>
      </c>
      <c r="B54" s="241">
        <v>2040816</v>
      </c>
      <c r="C54" s="242"/>
      <c r="D54" s="241"/>
      <c r="E54" s="239">
        <f t="shared" si="0"/>
        <v>2040816</v>
      </c>
    </row>
    <row r="55" spans="1:5">
      <c r="A55" s="240" t="s">
        <v>206</v>
      </c>
      <c r="B55" s="241">
        <v>2000000</v>
      </c>
      <c r="C55" s="242"/>
      <c r="D55" s="241"/>
      <c r="E55" s="239">
        <f t="shared" si="0"/>
        <v>2000000</v>
      </c>
    </row>
    <row r="56" spans="1:5" ht="14.45">
      <c r="A56" s="240" t="s">
        <v>207</v>
      </c>
      <c r="B56" s="241"/>
      <c r="C56" s="242">
        <v>1823448.2600000019</v>
      </c>
      <c r="D56" s="241"/>
      <c r="E56" s="239">
        <f t="shared" si="0"/>
        <v>1823448.2600000019</v>
      </c>
    </row>
    <row r="57" spans="1:5">
      <c r="A57" s="240" t="s">
        <v>208</v>
      </c>
      <c r="B57" s="241">
        <v>1455573</v>
      </c>
      <c r="C57" s="242"/>
      <c r="D57" s="241"/>
      <c r="E57" s="239">
        <f t="shared" si="0"/>
        <v>1455573</v>
      </c>
    </row>
    <row r="58" spans="1:5">
      <c r="A58" s="240" t="s">
        <v>209</v>
      </c>
      <c r="B58" s="241">
        <v>1333301</v>
      </c>
      <c r="C58" s="242">
        <v>22443</v>
      </c>
      <c r="D58" s="241"/>
      <c r="E58" s="239">
        <f t="shared" si="0"/>
        <v>1355744</v>
      </c>
    </row>
    <row r="59" spans="1:5">
      <c r="A59" s="240" t="s">
        <v>210</v>
      </c>
      <c r="B59" s="241"/>
      <c r="C59" s="242"/>
      <c r="D59" s="241">
        <v>1103940</v>
      </c>
      <c r="E59" s="239">
        <f t="shared" si="0"/>
        <v>1103940</v>
      </c>
    </row>
    <row r="60" spans="1:5">
      <c r="A60" s="240" t="s">
        <v>211</v>
      </c>
      <c r="B60" s="241"/>
      <c r="C60" s="242"/>
      <c r="D60" s="241">
        <v>1094118</v>
      </c>
      <c r="E60" s="239">
        <f t="shared" si="0"/>
        <v>1094118</v>
      </c>
    </row>
    <row r="61" spans="1:5">
      <c r="A61" s="240" t="s">
        <v>212</v>
      </c>
      <c r="B61" s="241">
        <v>53000</v>
      </c>
      <c r="C61" s="242">
        <v>1056968</v>
      </c>
      <c r="D61" s="241"/>
      <c r="E61" s="239">
        <f t="shared" si="0"/>
        <v>1109968</v>
      </c>
    </row>
    <row r="62" spans="1:5">
      <c r="A62" s="240" t="s">
        <v>213</v>
      </c>
      <c r="B62" s="241"/>
      <c r="C62" s="242"/>
      <c r="D62" s="241">
        <v>1006171</v>
      </c>
      <c r="E62" s="239">
        <f t="shared" si="0"/>
        <v>1006171</v>
      </c>
    </row>
    <row r="63" spans="1:5">
      <c r="A63" s="240" t="s">
        <v>214</v>
      </c>
      <c r="B63" s="241"/>
      <c r="C63" s="242">
        <v>964063</v>
      </c>
      <c r="D63" s="241"/>
      <c r="E63" s="239">
        <f t="shared" si="0"/>
        <v>964063</v>
      </c>
    </row>
    <row r="64" spans="1:5">
      <c r="A64" s="240" t="s">
        <v>215</v>
      </c>
      <c r="B64" s="241">
        <v>60000</v>
      </c>
      <c r="C64" s="242">
        <v>865121</v>
      </c>
      <c r="D64" s="241"/>
      <c r="E64" s="239">
        <f t="shared" si="0"/>
        <v>925121</v>
      </c>
    </row>
    <row r="65" spans="1:5" ht="24.95">
      <c r="A65" s="240" t="s">
        <v>216</v>
      </c>
      <c r="B65" s="241"/>
      <c r="C65" s="242"/>
      <c r="D65" s="241">
        <v>842133</v>
      </c>
      <c r="E65" s="239">
        <f t="shared" si="0"/>
        <v>842133</v>
      </c>
    </row>
    <row r="66" spans="1:5" ht="24.95">
      <c r="A66" s="240" t="s">
        <v>217</v>
      </c>
      <c r="B66" s="241"/>
      <c r="C66" s="242"/>
      <c r="D66" s="241">
        <v>745905</v>
      </c>
      <c r="E66" s="239">
        <f t="shared" si="0"/>
        <v>745905</v>
      </c>
    </row>
    <row r="67" spans="1:5">
      <c r="A67" s="240" t="s">
        <v>218</v>
      </c>
      <c r="B67" s="241">
        <v>107100</v>
      </c>
      <c r="C67" s="242">
        <v>719581</v>
      </c>
      <c r="D67" s="241"/>
      <c r="E67" s="239">
        <f t="shared" si="0"/>
        <v>826681</v>
      </c>
    </row>
    <row r="68" spans="1:5">
      <c r="A68" s="240" t="s">
        <v>219</v>
      </c>
      <c r="B68" s="241">
        <v>680272</v>
      </c>
      <c r="C68" s="242"/>
      <c r="D68" s="241"/>
      <c r="E68" s="239">
        <f t="shared" si="0"/>
        <v>680272</v>
      </c>
    </row>
    <row r="69" spans="1:5">
      <c r="A69" s="240" t="s">
        <v>220</v>
      </c>
      <c r="B69" s="241"/>
      <c r="C69" s="242"/>
      <c r="D69" s="241">
        <v>631332</v>
      </c>
      <c r="E69" s="239">
        <f t="shared" si="0"/>
        <v>631332</v>
      </c>
    </row>
    <row r="70" spans="1:5">
      <c r="A70" s="240" t="s">
        <v>221</v>
      </c>
      <c r="B70" s="241"/>
      <c r="C70" s="242"/>
      <c r="D70" s="241">
        <v>500000</v>
      </c>
      <c r="E70" s="239">
        <f t="shared" si="0"/>
        <v>500000</v>
      </c>
    </row>
    <row r="71" spans="1:5">
      <c r="A71" s="240" t="s">
        <v>222</v>
      </c>
      <c r="B71" s="241">
        <v>490780</v>
      </c>
      <c r="C71" s="242"/>
      <c r="D71" s="241"/>
      <c r="E71" s="239">
        <f t="shared" ref="E71:E117" si="1">SUM(B71:D71)</f>
        <v>490780</v>
      </c>
    </row>
    <row r="72" spans="1:5">
      <c r="A72" s="240" t="s">
        <v>223</v>
      </c>
      <c r="B72" s="241"/>
      <c r="C72" s="242"/>
      <c r="D72" s="241">
        <v>404025</v>
      </c>
      <c r="E72" s="239">
        <f t="shared" si="1"/>
        <v>404025</v>
      </c>
    </row>
    <row r="73" spans="1:5">
      <c r="A73" s="240" t="s">
        <v>224</v>
      </c>
      <c r="B73" s="241"/>
      <c r="C73" s="242"/>
      <c r="D73" s="241">
        <v>396904</v>
      </c>
      <c r="E73" s="239">
        <f t="shared" si="1"/>
        <v>396904</v>
      </c>
    </row>
    <row r="74" spans="1:5">
      <c r="A74" s="240" t="s">
        <v>225</v>
      </c>
      <c r="B74" s="241"/>
      <c r="C74" s="242">
        <v>387756</v>
      </c>
      <c r="D74" s="241"/>
      <c r="E74" s="239">
        <f t="shared" si="1"/>
        <v>387756</v>
      </c>
    </row>
    <row r="75" spans="1:5">
      <c r="A75" s="240" t="s">
        <v>226</v>
      </c>
      <c r="B75" s="241">
        <v>159011</v>
      </c>
      <c r="C75" s="242">
        <v>381121</v>
      </c>
      <c r="D75" s="241"/>
      <c r="E75" s="239">
        <f t="shared" si="1"/>
        <v>540132</v>
      </c>
    </row>
    <row r="76" spans="1:5">
      <c r="A76" s="240" t="s">
        <v>227</v>
      </c>
      <c r="B76" s="241">
        <v>357840</v>
      </c>
      <c r="C76" s="242"/>
      <c r="D76" s="241"/>
      <c r="E76" s="239">
        <f t="shared" si="1"/>
        <v>357840</v>
      </c>
    </row>
    <row r="77" spans="1:5">
      <c r="A77" s="240" t="s">
        <v>228</v>
      </c>
      <c r="B77" s="241"/>
      <c r="C77" s="242"/>
      <c r="D77" s="241">
        <v>338462</v>
      </c>
      <c r="E77" s="239">
        <f t="shared" si="1"/>
        <v>338462</v>
      </c>
    </row>
    <row r="78" spans="1:5">
      <c r="A78" s="240" t="s">
        <v>229</v>
      </c>
      <c r="B78" s="241">
        <v>300000</v>
      </c>
      <c r="C78" s="242"/>
      <c r="D78" s="241"/>
      <c r="E78" s="239">
        <f t="shared" si="1"/>
        <v>300000</v>
      </c>
    </row>
    <row r="79" spans="1:5">
      <c r="A79" s="240" t="s">
        <v>230</v>
      </c>
      <c r="B79" s="241">
        <v>283914</v>
      </c>
      <c r="C79" s="242"/>
      <c r="D79" s="241"/>
      <c r="E79" s="239">
        <f t="shared" si="1"/>
        <v>283914</v>
      </c>
    </row>
    <row r="80" spans="1:5">
      <c r="A80" s="240" t="s">
        <v>231</v>
      </c>
      <c r="B80" s="241">
        <v>278531</v>
      </c>
      <c r="C80" s="242">
        <v>18000</v>
      </c>
      <c r="D80" s="241"/>
      <c r="E80" s="239">
        <f t="shared" si="1"/>
        <v>296531</v>
      </c>
    </row>
    <row r="81" spans="1:5">
      <c r="A81" s="240" t="s">
        <v>232</v>
      </c>
      <c r="B81" s="241"/>
      <c r="C81" s="242"/>
      <c r="D81" s="241">
        <v>213000</v>
      </c>
      <c r="E81" s="239">
        <f t="shared" si="1"/>
        <v>213000</v>
      </c>
    </row>
    <row r="82" spans="1:5">
      <c r="A82" s="240" t="s">
        <v>233</v>
      </c>
      <c r="B82" s="241">
        <v>210970</v>
      </c>
      <c r="C82" s="242"/>
      <c r="D82" s="241"/>
      <c r="E82" s="239">
        <f t="shared" si="1"/>
        <v>210970</v>
      </c>
    </row>
    <row r="83" spans="1:5">
      <c r="A83" s="240" t="s">
        <v>234</v>
      </c>
      <c r="B83" s="241"/>
      <c r="C83" s="242">
        <v>165784</v>
      </c>
      <c r="D83" s="241"/>
      <c r="E83" s="239">
        <f t="shared" si="1"/>
        <v>165784</v>
      </c>
    </row>
    <row r="84" spans="1:5">
      <c r="A84" s="240" t="s">
        <v>235</v>
      </c>
      <c r="B84" s="241">
        <v>157405</v>
      </c>
      <c r="C84" s="242"/>
      <c r="D84" s="241"/>
      <c r="E84" s="239">
        <f t="shared" si="1"/>
        <v>157405</v>
      </c>
    </row>
    <row r="85" spans="1:5">
      <c r="A85" s="240" t="s">
        <v>236</v>
      </c>
      <c r="B85" s="241"/>
      <c r="C85" s="242">
        <v>150000</v>
      </c>
      <c r="D85" s="241"/>
      <c r="E85" s="239">
        <f t="shared" si="1"/>
        <v>150000</v>
      </c>
    </row>
    <row r="86" spans="1:5">
      <c r="A86" s="240" t="s">
        <v>237</v>
      </c>
      <c r="B86" s="241"/>
      <c r="C86" s="242"/>
      <c r="D86" s="241">
        <v>145515</v>
      </c>
      <c r="E86" s="239">
        <f t="shared" si="1"/>
        <v>145515</v>
      </c>
    </row>
    <row r="87" spans="1:5">
      <c r="A87" s="240" t="s">
        <v>238</v>
      </c>
      <c r="B87" s="241">
        <v>130997</v>
      </c>
      <c r="C87" s="242">
        <v>84279</v>
      </c>
      <c r="D87" s="241"/>
      <c r="E87" s="239">
        <f t="shared" si="1"/>
        <v>215276</v>
      </c>
    </row>
    <row r="88" spans="1:5">
      <c r="A88" s="240" t="s">
        <v>239</v>
      </c>
      <c r="B88" s="241"/>
      <c r="C88" s="242">
        <v>124332</v>
      </c>
      <c r="D88" s="241"/>
      <c r="E88" s="239">
        <f t="shared" si="1"/>
        <v>124332</v>
      </c>
    </row>
    <row r="89" spans="1:5">
      <c r="A89" s="240" t="s">
        <v>240</v>
      </c>
      <c r="B89" s="241"/>
      <c r="C89" s="242">
        <v>122636</v>
      </c>
      <c r="D89" s="241"/>
      <c r="E89" s="239">
        <f t="shared" si="1"/>
        <v>122636</v>
      </c>
    </row>
    <row r="90" spans="1:5" ht="24.95">
      <c r="A90" s="240" t="s">
        <v>241</v>
      </c>
      <c r="B90" s="241"/>
      <c r="C90" s="242"/>
      <c r="D90" s="241">
        <v>118198</v>
      </c>
      <c r="E90" s="239">
        <f t="shared" si="1"/>
        <v>118198</v>
      </c>
    </row>
    <row r="91" spans="1:5">
      <c r="A91" s="240" t="s">
        <v>242</v>
      </c>
      <c r="B91" s="241">
        <v>118000</v>
      </c>
      <c r="C91" s="242"/>
      <c r="D91" s="241"/>
      <c r="E91" s="239">
        <f t="shared" si="1"/>
        <v>118000</v>
      </c>
    </row>
    <row r="92" spans="1:5">
      <c r="A92" s="240" t="s">
        <v>243</v>
      </c>
      <c r="B92" s="241">
        <v>107875</v>
      </c>
      <c r="C92" s="242"/>
      <c r="D92" s="241"/>
      <c r="E92" s="239">
        <f t="shared" si="1"/>
        <v>107875</v>
      </c>
    </row>
    <row r="93" spans="1:5">
      <c r="A93" s="240" t="s">
        <v>244</v>
      </c>
      <c r="B93" s="241"/>
      <c r="C93" s="242"/>
      <c r="D93" s="241">
        <v>106738</v>
      </c>
      <c r="E93" s="239">
        <f t="shared" si="1"/>
        <v>106738</v>
      </c>
    </row>
    <row r="94" spans="1:5">
      <c r="A94" s="240" t="s">
        <v>245</v>
      </c>
      <c r="B94" s="241">
        <v>100000</v>
      </c>
      <c r="C94" s="242"/>
      <c r="D94" s="241"/>
      <c r="E94" s="239">
        <f t="shared" si="1"/>
        <v>100000</v>
      </c>
    </row>
    <row r="95" spans="1:5">
      <c r="A95" s="240" t="s">
        <v>246</v>
      </c>
      <c r="B95" s="241">
        <v>88161</v>
      </c>
      <c r="C95" s="242">
        <v>51020</v>
      </c>
      <c r="D95" s="241"/>
      <c r="E95" s="239">
        <f t="shared" si="1"/>
        <v>139181</v>
      </c>
    </row>
    <row r="96" spans="1:5">
      <c r="A96" s="240" t="s">
        <v>247</v>
      </c>
      <c r="B96" s="241">
        <v>82642</v>
      </c>
      <c r="C96" s="242"/>
      <c r="D96" s="241"/>
      <c r="E96" s="239">
        <f t="shared" si="1"/>
        <v>82642</v>
      </c>
    </row>
    <row r="97" spans="1:5">
      <c r="A97" s="240" t="s">
        <v>248</v>
      </c>
      <c r="B97" s="241"/>
      <c r="C97" s="242">
        <v>68322</v>
      </c>
      <c r="D97" s="241"/>
      <c r="E97" s="239">
        <f t="shared" si="1"/>
        <v>68322</v>
      </c>
    </row>
    <row r="98" spans="1:5">
      <c r="A98" s="240" t="s">
        <v>249</v>
      </c>
      <c r="B98" s="241">
        <v>55677</v>
      </c>
      <c r="C98" s="242"/>
      <c r="D98" s="241"/>
      <c r="E98" s="239">
        <f t="shared" si="1"/>
        <v>55677</v>
      </c>
    </row>
    <row r="99" spans="1:5">
      <c r="A99" s="240" t="s">
        <v>250</v>
      </c>
      <c r="B99" s="241">
        <v>52514</v>
      </c>
      <c r="C99" s="242"/>
      <c r="D99" s="241"/>
      <c r="E99" s="239">
        <f t="shared" si="1"/>
        <v>52514</v>
      </c>
    </row>
    <row r="100" spans="1:5">
      <c r="A100" s="240" t="s">
        <v>251</v>
      </c>
      <c r="B100" s="241">
        <v>50000</v>
      </c>
      <c r="C100" s="242"/>
      <c r="D100" s="241"/>
      <c r="E100" s="239">
        <f t="shared" si="1"/>
        <v>50000</v>
      </c>
    </row>
    <row r="101" spans="1:5" ht="24.95">
      <c r="A101" s="240" t="s">
        <v>252</v>
      </c>
      <c r="B101" s="241"/>
      <c r="C101" s="242"/>
      <c r="D101" s="241">
        <v>42600</v>
      </c>
      <c r="E101" s="239">
        <f t="shared" si="1"/>
        <v>42600</v>
      </c>
    </row>
    <row r="102" spans="1:5">
      <c r="A102" s="240" t="s">
        <v>253</v>
      </c>
      <c r="B102" s="241"/>
      <c r="C102" s="242"/>
      <c r="D102" s="241">
        <v>40906</v>
      </c>
      <c r="E102" s="239">
        <f t="shared" si="1"/>
        <v>40906</v>
      </c>
    </row>
    <row r="103" spans="1:5">
      <c r="A103" s="240" t="s">
        <v>254</v>
      </c>
      <c r="B103" s="241">
        <v>40164</v>
      </c>
      <c r="C103" s="242"/>
      <c r="D103" s="241"/>
      <c r="E103" s="239">
        <f t="shared" si="1"/>
        <v>40164</v>
      </c>
    </row>
    <row r="104" spans="1:5">
      <c r="A104" s="240" t="s">
        <v>255</v>
      </c>
      <c r="B104" s="241">
        <v>32650</v>
      </c>
      <c r="C104" s="242"/>
      <c r="D104" s="241"/>
      <c r="E104" s="239">
        <f t="shared" si="1"/>
        <v>32650</v>
      </c>
    </row>
    <row r="105" spans="1:5">
      <c r="A105" s="240" t="s">
        <v>256</v>
      </c>
      <c r="B105" s="241">
        <v>30000</v>
      </c>
      <c r="C105" s="242"/>
      <c r="D105" s="241"/>
      <c r="E105" s="239">
        <f t="shared" si="1"/>
        <v>30000</v>
      </c>
    </row>
    <row r="106" spans="1:5">
      <c r="A106" s="240" t="s">
        <v>257</v>
      </c>
      <c r="B106" s="241"/>
      <c r="C106" s="242"/>
      <c r="D106" s="241">
        <v>25000</v>
      </c>
      <c r="E106" s="239">
        <f t="shared" si="1"/>
        <v>25000</v>
      </c>
    </row>
    <row r="107" spans="1:5">
      <c r="A107" s="240" t="s">
        <v>258</v>
      </c>
      <c r="B107" s="241">
        <v>23175</v>
      </c>
      <c r="C107" s="242"/>
      <c r="D107" s="241"/>
      <c r="E107" s="239">
        <f t="shared" si="1"/>
        <v>23175</v>
      </c>
    </row>
    <row r="108" spans="1:5" ht="24.95">
      <c r="A108" s="240" t="s">
        <v>259</v>
      </c>
      <c r="B108" s="241"/>
      <c r="C108" s="242"/>
      <c r="D108" s="241">
        <v>22885</v>
      </c>
      <c r="E108" s="239">
        <f t="shared" si="1"/>
        <v>22885</v>
      </c>
    </row>
    <row r="109" spans="1:5">
      <c r="A109" s="240" t="s">
        <v>260</v>
      </c>
      <c r="B109" s="241">
        <v>22297</v>
      </c>
      <c r="C109" s="242"/>
      <c r="D109" s="241"/>
      <c r="E109" s="239">
        <f t="shared" si="1"/>
        <v>22297</v>
      </c>
    </row>
    <row r="110" spans="1:5">
      <c r="A110" s="240" t="s">
        <v>261</v>
      </c>
      <c r="B110" s="241"/>
      <c r="C110" s="242"/>
      <c r="D110" s="241">
        <v>18945</v>
      </c>
      <c r="E110" s="239">
        <f t="shared" si="1"/>
        <v>18945</v>
      </c>
    </row>
    <row r="111" spans="1:5">
      <c r="A111" s="240" t="s">
        <v>262</v>
      </c>
      <c r="B111" s="241">
        <v>17845</v>
      </c>
      <c r="C111" s="242"/>
      <c r="D111" s="241"/>
      <c r="E111" s="239">
        <f t="shared" si="1"/>
        <v>17845</v>
      </c>
    </row>
    <row r="112" spans="1:5">
      <c r="A112" s="240" t="s">
        <v>263</v>
      </c>
      <c r="B112" s="241">
        <v>15823</v>
      </c>
      <c r="C112" s="242"/>
      <c r="D112" s="241"/>
      <c r="E112" s="239">
        <f t="shared" si="1"/>
        <v>15823</v>
      </c>
    </row>
    <row r="113" spans="1:5">
      <c r="A113" s="240" t="s">
        <v>264</v>
      </c>
      <c r="B113" s="241">
        <v>15328</v>
      </c>
      <c r="C113" s="242"/>
      <c r="D113" s="241"/>
      <c r="E113" s="239">
        <f t="shared" si="1"/>
        <v>15328</v>
      </c>
    </row>
    <row r="114" spans="1:5">
      <c r="A114" s="240" t="s">
        <v>265</v>
      </c>
      <c r="B114" s="241">
        <v>11751</v>
      </c>
      <c r="C114" s="242"/>
      <c r="D114" s="241"/>
      <c r="E114" s="239">
        <f t="shared" si="1"/>
        <v>11751</v>
      </c>
    </row>
    <row r="115" spans="1:5">
      <c r="A115" s="240" t="s">
        <v>266</v>
      </c>
      <c r="B115" s="241"/>
      <c r="C115" s="242">
        <v>3116</v>
      </c>
      <c r="D115" s="241"/>
      <c r="E115" s="239">
        <f t="shared" si="1"/>
        <v>3116</v>
      </c>
    </row>
    <row r="116" spans="1:5">
      <c r="A116" s="240" t="s">
        <v>267</v>
      </c>
      <c r="B116" s="241"/>
      <c r="C116" s="242">
        <v>738</v>
      </c>
      <c r="D116" s="241"/>
      <c r="E116" s="239">
        <f t="shared" si="1"/>
        <v>738</v>
      </c>
    </row>
    <row r="117" spans="1:5">
      <c r="A117" s="240" t="s">
        <v>268</v>
      </c>
      <c r="B117" s="241"/>
      <c r="C117" s="242">
        <v>522</v>
      </c>
      <c r="D117" s="241"/>
      <c r="E117" s="239">
        <f t="shared" si="1"/>
        <v>522</v>
      </c>
    </row>
    <row r="118" spans="1:5" ht="14.45">
      <c r="A118" s="243"/>
      <c r="B118" s="243"/>
      <c r="C118" s="243"/>
      <c r="D118" s="243"/>
      <c r="E118" s="243"/>
    </row>
    <row r="119" spans="1:5" ht="15">
      <c r="A119" s="244" t="s">
        <v>269</v>
      </c>
      <c r="B119" s="245">
        <v>2715790153.02</v>
      </c>
      <c r="C119" s="245">
        <v>696570458.22000003</v>
      </c>
      <c r="D119" s="245">
        <v>115379094.47</v>
      </c>
      <c r="E119" s="245">
        <v>3527739705.71</v>
      </c>
    </row>
    <row r="120" spans="1:5" ht="12" customHeight="1">
      <c r="A120" s="243"/>
      <c r="B120" s="243"/>
      <c r="C120" s="243"/>
      <c r="D120" s="243"/>
      <c r="E120" s="243"/>
    </row>
    <row r="121" spans="1:5" ht="12.6" customHeight="1">
      <c r="A121" s="240" t="s">
        <v>66</v>
      </c>
      <c r="B121" s="242"/>
      <c r="C121" s="242"/>
      <c r="D121" s="242"/>
      <c r="E121" s="246">
        <v>50466900</v>
      </c>
    </row>
    <row r="122" spans="1:5" ht="8.1" customHeight="1">
      <c r="A122" s="230"/>
      <c r="B122" s="231"/>
      <c r="C122" s="231"/>
      <c r="D122" s="231"/>
      <c r="E122" s="231"/>
    </row>
    <row r="123" spans="1:5">
      <c r="A123" s="244" t="s">
        <v>10</v>
      </c>
      <c r="B123" s="245">
        <f>B119+B121</f>
        <v>2715790153.02</v>
      </c>
      <c r="C123" s="245">
        <f t="shared" ref="C123:E123" si="2">C119+C121</f>
        <v>696570458.22000003</v>
      </c>
      <c r="D123" s="245">
        <f t="shared" si="2"/>
        <v>115379094.47</v>
      </c>
      <c r="E123" s="245">
        <f t="shared" si="2"/>
        <v>3578206605.71</v>
      </c>
    </row>
    <row r="124" spans="1:5">
      <c r="A124" s="230"/>
      <c r="B124" s="231"/>
      <c r="C124" s="231"/>
      <c r="D124" s="231"/>
      <c r="E124" s="231"/>
    </row>
    <row r="125" spans="1:5">
      <c r="A125" s="295" t="s">
        <v>270</v>
      </c>
      <c r="B125" s="295"/>
      <c r="C125" s="295"/>
      <c r="D125" s="295"/>
      <c r="E125" s="295"/>
    </row>
    <row r="126" spans="1:5">
      <c r="A126" s="295" t="s">
        <v>271</v>
      </c>
      <c r="B126" s="295"/>
      <c r="C126" s="295"/>
      <c r="D126" s="295"/>
      <c r="E126" s="295"/>
    </row>
    <row r="127" spans="1:5">
      <c r="A127" s="295" t="s">
        <v>272</v>
      </c>
      <c r="B127" s="295"/>
      <c r="C127" s="295"/>
      <c r="D127" s="295"/>
      <c r="E127" s="295"/>
    </row>
  </sheetData>
  <mergeCells count="4">
    <mergeCell ref="A1:E1"/>
    <mergeCell ref="A125:E125"/>
    <mergeCell ref="A126:E126"/>
    <mergeCell ref="A127:E1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18976-6E5E-40BC-8C0B-5DFCEE53B671}">
  <dimension ref="A2:C79"/>
  <sheetViews>
    <sheetView workbookViewId="0">
      <selection activeCell="G23" sqref="G23"/>
    </sheetView>
  </sheetViews>
  <sheetFormatPr defaultRowHeight="14.1"/>
  <cols>
    <col min="1" max="1" width="42" style="272" customWidth="1"/>
    <col min="2" max="2" width="86.875" style="272" customWidth="1"/>
    <col min="3" max="3" width="17.125" style="247" customWidth="1"/>
  </cols>
  <sheetData>
    <row r="2" spans="1:3" ht="17.45">
      <c r="A2" s="296" t="s">
        <v>273</v>
      </c>
      <c r="B2" s="296"/>
      <c r="C2" s="296"/>
    </row>
    <row r="3" spans="1:3">
      <c r="A3" s="248"/>
      <c r="B3" s="248"/>
      <c r="C3" s="249"/>
    </row>
    <row r="4" spans="1:3">
      <c r="A4" s="250" t="s">
        <v>152</v>
      </c>
      <c r="B4" s="251" t="s">
        <v>274</v>
      </c>
      <c r="C4" s="252" t="s">
        <v>275</v>
      </c>
    </row>
    <row r="5" spans="1:3">
      <c r="A5" s="248"/>
      <c r="B5" s="248"/>
      <c r="C5" s="253"/>
    </row>
    <row r="6" spans="1:3" s="110" customFormat="1">
      <c r="A6" s="297" t="s">
        <v>276</v>
      </c>
      <c r="B6" s="297"/>
      <c r="C6" s="297"/>
    </row>
    <row r="7" spans="1:3" s="110" customFormat="1">
      <c r="A7" s="254" t="s">
        <v>254</v>
      </c>
      <c r="B7" s="254" t="s">
        <v>277</v>
      </c>
      <c r="C7" s="255">
        <v>40163.57</v>
      </c>
    </row>
    <row r="8" spans="1:3" s="110" customFormat="1">
      <c r="A8" s="254" t="s">
        <v>218</v>
      </c>
      <c r="B8" s="254" t="s">
        <v>278</v>
      </c>
      <c r="C8" s="255">
        <v>107100</v>
      </c>
    </row>
    <row r="9" spans="1:3" s="110" customFormat="1">
      <c r="A9" s="254" t="s">
        <v>242</v>
      </c>
      <c r="B9" s="254" t="s">
        <v>279</v>
      </c>
      <c r="C9" s="255">
        <v>98000</v>
      </c>
    </row>
    <row r="10" spans="1:3" s="110" customFormat="1">
      <c r="A10" s="254" t="s">
        <v>172</v>
      </c>
      <c r="B10" s="254" t="s">
        <v>280</v>
      </c>
      <c r="C10" s="255">
        <v>192554.68</v>
      </c>
    </row>
    <row r="11" spans="1:3" s="110" customFormat="1">
      <c r="A11" s="254" t="s">
        <v>255</v>
      </c>
      <c r="B11" s="254" t="s">
        <v>281</v>
      </c>
      <c r="C11" s="255">
        <v>32650</v>
      </c>
    </row>
    <row r="12" spans="1:3" s="110" customFormat="1">
      <c r="A12" s="254" t="s">
        <v>222</v>
      </c>
      <c r="B12" s="254" t="s">
        <v>282</v>
      </c>
      <c r="C12" s="255">
        <v>490780</v>
      </c>
    </row>
    <row r="13" spans="1:3" s="110" customFormat="1">
      <c r="A13" s="254" t="s">
        <v>163</v>
      </c>
      <c r="B13" s="254" t="s">
        <v>283</v>
      </c>
      <c r="C13" s="255">
        <v>3189136</v>
      </c>
    </row>
    <row r="14" spans="1:3" s="110" customFormat="1">
      <c r="A14" s="254" t="s">
        <v>157</v>
      </c>
      <c r="B14" s="254" t="s">
        <v>284</v>
      </c>
      <c r="C14" s="255">
        <v>320100.95</v>
      </c>
    </row>
    <row r="15" spans="1:3" s="110" customFormat="1">
      <c r="A15" s="254" t="s">
        <v>170</v>
      </c>
      <c r="B15" s="254" t="s">
        <v>285</v>
      </c>
      <c r="C15" s="255">
        <v>496800</v>
      </c>
    </row>
    <row r="16" spans="1:3" s="110" customFormat="1">
      <c r="A16" s="254" t="s">
        <v>158</v>
      </c>
      <c r="B16" s="254" t="s">
        <v>286</v>
      </c>
      <c r="C16" s="255">
        <v>229000</v>
      </c>
    </row>
    <row r="17" spans="1:3" s="110" customFormat="1" ht="24.95">
      <c r="A17" s="254" t="s">
        <v>190</v>
      </c>
      <c r="B17" s="254" t="s">
        <v>287</v>
      </c>
      <c r="C17" s="255">
        <v>5469305</v>
      </c>
    </row>
    <row r="18" spans="1:3" s="110" customFormat="1">
      <c r="A18" s="254" t="s">
        <v>173</v>
      </c>
      <c r="B18" s="254" t="s">
        <v>286</v>
      </c>
      <c r="C18" s="255">
        <v>183000</v>
      </c>
    </row>
    <row r="19" spans="1:3" s="110" customFormat="1">
      <c r="A19" s="254" t="s">
        <v>165</v>
      </c>
      <c r="B19" s="254" t="s">
        <v>288</v>
      </c>
      <c r="C19" s="255">
        <v>347600</v>
      </c>
    </row>
    <row r="20" spans="1:3" s="110" customFormat="1">
      <c r="A20" s="254" t="s">
        <v>249</v>
      </c>
      <c r="B20" s="254" t="s">
        <v>289</v>
      </c>
      <c r="C20" s="255">
        <v>30676.9</v>
      </c>
    </row>
    <row r="21" spans="1:3" s="110" customFormat="1">
      <c r="A21" s="254" t="s">
        <v>183</v>
      </c>
      <c r="B21" s="254" t="s">
        <v>290</v>
      </c>
      <c r="C21" s="255">
        <v>39490</v>
      </c>
    </row>
    <row r="22" spans="1:3" s="110" customFormat="1">
      <c r="A22" s="254" t="s">
        <v>176</v>
      </c>
      <c r="B22" s="254" t="s">
        <v>291</v>
      </c>
      <c r="C22" s="255">
        <v>17708.330000000002</v>
      </c>
    </row>
    <row r="23" spans="1:3" s="110" customFormat="1">
      <c r="A23" s="254" t="s">
        <v>209</v>
      </c>
      <c r="B23" s="254" t="s">
        <v>285</v>
      </c>
      <c r="C23" s="255">
        <v>131716.71</v>
      </c>
    </row>
    <row r="24" spans="1:3" s="110" customFormat="1">
      <c r="A24" s="254" t="s">
        <v>262</v>
      </c>
      <c r="B24" s="254" t="s">
        <v>292</v>
      </c>
      <c r="C24" s="255">
        <v>17844.75</v>
      </c>
    </row>
    <row r="25" spans="1:3" s="110" customFormat="1">
      <c r="A25" s="254" t="s">
        <v>164</v>
      </c>
      <c r="B25" s="254" t="s">
        <v>293</v>
      </c>
      <c r="C25" s="255">
        <v>294710.96000000002</v>
      </c>
    </row>
    <row r="26" spans="1:3" s="110" customFormat="1">
      <c r="A26" s="254" t="s">
        <v>188</v>
      </c>
      <c r="B26" s="254" t="s">
        <v>294</v>
      </c>
      <c r="C26" s="255">
        <v>87000</v>
      </c>
    </row>
    <row r="27" spans="1:3" s="110" customFormat="1">
      <c r="A27" s="254" t="s">
        <v>179</v>
      </c>
      <c r="B27" s="254" t="s">
        <v>295</v>
      </c>
      <c r="C27" s="255">
        <v>77929.42</v>
      </c>
    </row>
    <row r="28" spans="1:3" s="110" customFormat="1">
      <c r="A28" s="254" t="s">
        <v>168</v>
      </c>
      <c r="B28" s="254" t="s">
        <v>285</v>
      </c>
      <c r="C28" s="255">
        <v>1274928.2299999995</v>
      </c>
    </row>
    <row r="29" spans="1:3" s="110" customFormat="1">
      <c r="A29" s="254" t="s">
        <v>238</v>
      </c>
      <c r="B29" s="254" t="s">
        <v>296</v>
      </c>
      <c r="C29" s="255">
        <v>115736</v>
      </c>
    </row>
    <row r="30" spans="1:3" s="110" customFormat="1">
      <c r="A30" s="254" t="s">
        <v>247</v>
      </c>
      <c r="B30" s="254" t="s">
        <v>297</v>
      </c>
      <c r="C30" s="255">
        <v>77641.64</v>
      </c>
    </row>
    <row r="31" spans="1:3" s="110" customFormat="1">
      <c r="A31" s="254" t="s">
        <v>298</v>
      </c>
      <c r="B31" s="254" t="s">
        <v>299</v>
      </c>
      <c r="C31" s="255">
        <v>121870</v>
      </c>
    </row>
    <row r="32" spans="1:3" s="110" customFormat="1">
      <c r="A32" s="254" t="s">
        <v>159</v>
      </c>
      <c r="B32" s="254" t="s">
        <v>300</v>
      </c>
      <c r="C32" s="255">
        <v>1503951.03</v>
      </c>
    </row>
    <row r="33" spans="1:3" s="110" customFormat="1">
      <c r="A33" s="254" t="s">
        <v>169</v>
      </c>
      <c r="B33" s="254" t="s">
        <v>301</v>
      </c>
      <c r="C33" s="255">
        <v>6556477.8500000006</v>
      </c>
    </row>
    <row r="34" spans="1:3" s="110" customFormat="1">
      <c r="A34" s="254" t="s">
        <v>178</v>
      </c>
      <c r="B34" s="254" t="s">
        <v>302</v>
      </c>
      <c r="C34" s="255">
        <v>3275025.66</v>
      </c>
    </row>
    <row r="35" spans="1:3" s="110" customFormat="1">
      <c r="A35" s="254" t="s">
        <v>161</v>
      </c>
      <c r="B35" s="254" t="s">
        <v>286</v>
      </c>
      <c r="C35" s="255">
        <v>187500</v>
      </c>
    </row>
    <row r="36" spans="1:3" s="110" customFormat="1">
      <c r="A36" s="254" t="s">
        <v>303</v>
      </c>
      <c r="B36" s="254" t="s">
        <v>304</v>
      </c>
      <c r="C36" s="255">
        <v>245845.61</v>
      </c>
    </row>
    <row r="37" spans="1:3">
      <c r="A37" s="256"/>
      <c r="B37" s="256"/>
      <c r="C37" s="257"/>
    </row>
    <row r="38" spans="1:3" ht="26.1">
      <c r="A38" s="258" t="s">
        <v>305</v>
      </c>
      <c r="B38" s="259"/>
      <c r="C38" s="260">
        <v>25252243.290000007</v>
      </c>
    </row>
    <row r="39" spans="1:3">
      <c r="A39" s="248"/>
      <c r="B39" s="248"/>
      <c r="C39" s="261"/>
    </row>
    <row r="40" spans="1:3" s="110" customFormat="1">
      <c r="A40" s="262" t="s">
        <v>306</v>
      </c>
      <c r="B40" s="263"/>
      <c r="C40" s="264"/>
    </row>
    <row r="41" spans="1:3" s="110" customFormat="1">
      <c r="A41" s="265" t="s">
        <v>307</v>
      </c>
      <c r="B41" s="266" t="s">
        <v>308</v>
      </c>
      <c r="C41" s="255">
        <v>7826296.7999999998</v>
      </c>
    </row>
    <row r="42" spans="1:3" s="110" customFormat="1">
      <c r="A42" s="265" t="s">
        <v>309</v>
      </c>
      <c r="B42" s="266" t="s">
        <v>310</v>
      </c>
      <c r="C42" s="255">
        <v>3309000</v>
      </c>
    </row>
    <row r="43" spans="1:3" s="110" customFormat="1">
      <c r="A43" s="265" t="s">
        <v>311</v>
      </c>
      <c r="B43" s="266" t="s">
        <v>312</v>
      </c>
      <c r="C43" s="255">
        <v>251947.43</v>
      </c>
    </row>
    <row r="44" spans="1:3" s="110" customFormat="1">
      <c r="A44" s="265" t="s">
        <v>313</v>
      </c>
      <c r="B44" s="266" t="s">
        <v>314</v>
      </c>
      <c r="C44" s="255">
        <v>29601</v>
      </c>
    </row>
    <row r="45" spans="1:3" s="110" customFormat="1">
      <c r="A45" s="265" t="s">
        <v>315</v>
      </c>
      <c r="B45" s="266" t="s">
        <v>316</v>
      </c>
      <c r="C45" s="255">
        <v>757000</v>
      </c>
    </row>
    <row r="46" spans="1:3" s="110" customFormat="1">
      <c r="A46" s="265" t="s">
        <v>317</v>
      </c>
      <c r="B46" s="266" t="s">
        <v>318</v>
      </c>
      <c r="C46" s="255">
        <v>111259.72</v>
      </c>
    </row>
    <row r="47" spans="1:3" s="110" customFormat="1">
      <c r="A47" s="265" t="s">
        <v>319</v>
      </c>
      <c r="B47" s="266" t="s">
        <v>320</v>
      </c>
      <c r="C47" s="255">
        <v>125253.03</v>
      </c>
    </row>
    <row r="48" spans="1:3" s="110" customFormat="1">
      <c r="A48" s="265" t="s">
        <v>321</v>
      </c>
      <c r="B48" s="266" t="s">
        <v>322</v>
      </c>
      <c r="C48" s="255">
        <v>18706138.399999999</v>
      </c>
    </row>
    <row r="49" spans="1:3" s="110" customFormat="1">
      <c r="A49" s="265" t="s">
        <v>323</v>
      </c>
      <c r="B49" s="266" t="s">
        <v>324</v>
      </c>
      <c r="C49" s="255">
        <v>123843.95999999999</v>
      </c>
    </row>
    <row r="50" spans="1:3" s="110" customFormat="1">
      <c r="A50" s="265" t="s">
        <v>325</v>
      </c>
      <c r="B50" s="266" t="s">
        <v>326</v>
      </c>
      <c r="C50" s="255">
        <v>191250</v>
      </c>
    </row>
    <row r="51" spans="1:3" s="110" customFormat="1">
      <c r="A51" s="265" t="s">
        <v>327</v>
      </c>
      <c r="B51" s="266" t="s">
        <v>328</v>
      </c>
      <c r="C51" s="255">
        <v>207000</v>
      </c>
    </row>
    <row r="52" spans="1:3" s="110" customFormat="1">
      <c r="A52" s="265" t="s">
        <v>329</v>
      </c>
      <c r="B52" s="266" t="s">
        <v>330</v>
      </c>
      <c r="C52" s="255">
        <v>223827</v>
      </c>
    </row>
    <row r="53" spans="1:3" s="110" customFormat="1">
      <c r="A53" s="265" t="s">
        <v>331</v>
      </c>
      <c r="B53" s="266" t="s">
        <v>316</v>
      </c>
      <c r="C53" s="255">
        <v>145500</v>
      </c>
    </row>
    <row r="54" spans="1:3" s="110" customFormat="1">
      <c r="A54" s="265" t="s">
        <v>332</v>
      </c>
      <c r="B54" s="266" t="s">
        <v>333</v>
      </c>
      <c r="C54" s="255">
        <v>21310076.530000001</v>
      </c>
    </row>
    <row r="55" spans="1:3" s="110" customFormat="1">
      <c r="A55" s="265" t="s">
        <v>334</v>
      </c>
      <c r="B55" s="266" t="s">
        <v>335</v>
      </c>
      <c r="C55" s="255">
        <v>1490000</v>
      </c>
    </row>
    <row r="56" spans="1:3" s="110" customFormat="1">
      <c r="A56" s="265" t="s">
        <v>336</v>
      </c>
      <c r="B56" s="266" t="s">
        <v>337</v>
      </c>
      <c r="C56" s="255">
        <v>2121498</v>
      </c>
    </row>
    <row r="57" spans="1:3" s="110" customFormat="1">
      <c r="A57" s="265" t="s">
        <v>338</v>
      </c>
      <c r="B57" s="266" t="s">
        <v>339</v>
      </c>
      <c r="C57" s="255">
        <v>588564.73</v>
      </c>
    </row>
    <row r="58" spans="1:3" s="110" customFormat="1">
      <c r="A58" s="265" t="s">
        <v>340</v>
      </c>
      <c r="B58" s="266" t="s">
        <v>316</v>
      </c>
      <c r="C58" s="255">
        <v>2431500</v>
      </c>
    </row>
    <row r="59" spans="1:3" s="110" customFormat="1">
      <c r="A59" s="265" t="s">
        <v>341</v>
      </c>
      <c r="B59" s="266" t="s">
        <v>342</v>
      </c>
      <c r="C59" s="255">
        <v>10129.200000000001</v>
      </c>
    </row>
    <row r="60" spans="1:3" s="110" customFormat="1">
      <c r="A60" s="265" t="s">
        <v>343</v>
      </c>
      <c r="B60" s="266" t="s">
        <v>344</v>
      </c>
      <c r="C60" s="255">
        <v>68321.55</v>
      </c>
    </row>
    <row r="61" spans="1:3" s="110" customFormat="1">
      <c r="A61" s="265" t="s">
        <v>345</v>
      </c>
      <c r="B61" s="266" t="s">
        <v>346</v>
      </c>
      <c r="C61" s="255">
        <v>149038.6</v>
      </c>
    </row>
    <row r="62" spans="1:3" s="110" customFormat="1">
      <c r="A62" s="265" t="s">
        <v>347</v>
      </c>
      <c r="B62" s="266" t="s">
        <v>348</v>
      </c>
      <c r="C62" s="255">
        <v>99853.61</v>
      </c>
    </row>
    <row r="63" spans="1:3" s="110" customFormat="1">
      <c r="A63" s="265" t="s">
        <v>349</v>
      </c>
      <c r="B63" s="266" t="s">
        <v>350</v>
      </c>
      <c r="C63" s="255">
        <v>10337.280000000001</v>
      </c>
    </row>
    <row r="64" spans="1:3" s="110" customFormat="1">
      <c r="A64" s="265" t="s">
        <v>351</v>
      </c>
      <c r="B64" s="266" t="s">
        <v>352</v>
      </c>
      <c r="C64" s="255">
        <v>85507.199999999997</v>
      </c>
    </row>
    <row r="65" spans="1:3" s="110" customFormat="1">
      <c r="A65" s="265" t="s">
        <v>353</v>
      </c>
      <c r="B65" s="266" t="s">
        <v>354</v>
      </c>
      <c r="C65" s="255">
        <v>29803.81</v>
      </c>
    </row>
    <row r="66" spans="1:3" s="110" customFormat="1">
      <c r="A66" s="265" t="s">
        <v>355</v>
      </c>
      <c r="B66" s="266" t="s">
        <v>356</v>
      </c>
      <c r="C66" s="255">
        <v>241442</v>
      </c>
    </row>
    <row r="67" spans="1:3" s="110" customFormat="1">
      <c r="A67" s="265" t="s">
        <v>357</v>
      </c>
      <c r="B67" s="266" t="s">
        <v>358</v>
      </c>
      <c r="C67" s="255">
        <v>741928</v>
      </c>
    </row>
    <row r="68" spans="1:3" s="110" customFormat="1">
      <c r="A68" s="265" t="s">
        <v>359</v>
      </c>
      <c r="B68" s="266" t="s">
        <v>360</v>
      </c>
      <c r="C68" s="255">
        <v>335140.3</v>
      </c>
    </row>
    <row r="69" spans="1:3" s="110" customFormat="1">
      <c r="A69" s="265" t="s">
        <v>361</v>
      </c>
      <c r="B69" s="266" t="s">
        <v>316</v>
      </c>
      <c r="C69" s="255">
        <v>532500</v>
      </c>
    </row>
    <row r="70" spans="1:3" s="110" customFormat="1">
      <c r="A70" s="265" t="s">
        <v>362</v>
      </c>
      <c r="B70" s="266" t="s">
        <v>363</v>
      </c>
      <c r="C70" s="255">
        <v>113330</v>
      </c>
    </row>
    <row r="71" spans="1:3" s="110" customFormat="1">
      <c r="A71" s="265" t="s">
        <v>364</v>
      </c>
      <c r="B71" s="266" t="s">
        <v>365</v>
      </c>
      <c r="C71" s="255">
        <v>293566.38</v>
      </c>
    </row>
    <row r="72" spans="1:3" s="110" customFormat="1">
      <c r="A72" s="265" t="s">
        <v>366</v>
      </c>
      <c r="B72" s="266" t="s">
        <v>367</v>
      </c>
      <c r="C72" s="255">
        <v>294738.28000000003</v>
      </c>
    </row>
    <row r="73" spans="1:3" s="110" customFormat="1">
      <c r="A73" s="265" t="s">
        <v>368</v>
      </c>
      <c r="B73" s="266" t="s">
        <v>369</v>
      </c>
      <c r="C73" s="255">
        <v>345300</v>
      </c>
    </row>
    <row r="74" spans="1:3" s="110" customFormat="1">
      <c r="A74" s="265" t="s">
        <v>370</v>
      </c>
      <c r="B74" s="266" t="s">
        <v>371</v>
      </c>
      <c r="C74" s="255">
        <v>4875889.59</v>
      </c>
    </row>
    <row r="75" spans="1:3" s="110" customFormat="1">
      <c r="A75" s="265" t="s">
        <v>372</v>
      </c>
      <c r="B75" s="266" t="s">
        <v>373</v>
      </c>
      <c r="C75" s="255">
        <v>519203.19</v>
      </c>
    </row>
    <row r="76" spans="1:3">
      <c r="A76" s="256"/>
      <c r="B76" s="256"/>
      <c r="C76" s="267"/>
    </row>
    <row r="77" spans="1:3">
      <c r="A77" s="258" t="s">
        <v>374</v>
      </c>
      <c r="B77" s="259"/>
      <c r="C77" s="260">
        <f>SUM(C41:C75)</f>
        <v>68695585.590000004</v>
      </c>
    </row>
    <row r="78" spans="1:3">
      <c r="A78" s="258"/>
      <c r="B78" s="259"/>
      <c r="C78" s="268"/>
    </row>
    <row r="79" spans="1:3" s="110" customFormat="1">
      <c r="A79" s="269" t="s">
        <v>10</v>
      </c>
      <c r="B79" s="270"/>
      <c r="C79" s="271">
        <f>C77+C38</f>
        <v>93947828.88000001</v>
      </c>
    </row>
  </sheetData>
  <mergeCells count="2">
    <mergeCell ref="A2:C2"/>
    <mergeCell ref="A6: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B22F-CE88-4F76-8679-231231FB40B8}">
  <dimension ref="A1:A221"/>
  <sheetViews>
    <sheetView workbookViewId="0">
      <selection activeCell="D62" sqref="D62"/>
    </sheetView>
  </sheetViews>
  <sheetFormatPr defaultColWidth="8.875" defaultRowHeight="14.1"/>
  <cols>
    <col min="1" max="1" width="59.5" style="272" bestFit="1" customWidth="1"/>
  </cols>
  <sheetData>
    <row r="1" spans="1:1">
      <c r="A1" s="273" t="s">
        <v>375</v>
      </c>
    </row>
    <row r="3" spans="1:1">
      <c r="A3" s="274" t="s">
        <v>376</v>
      </c>
    </row>
    <row r="4" spans="1:1">
      <c r="A4" s="275"/>
    </row>
    <row r="5" spans="1:1">
      <c r="A5" s="276" t="s">
        <v>377</v>
      </c>
    </row>
    <row r="6" spans="1:1">
      <c r="A6" s="277" t="s">
        <v>321</v>
      </c>
    </row>
    <row r="7" spans="1:1">
      <c r="A7" s="277" t="s">
        <v>378</v>
      </c>
    </row>
    <row r="8" spans="1:1">
      <c r="A8" s="277" t="s">
        <v>372</v>
      </c>
    </row>
    <row r="9" spans="1:1">
      <c r="A9" s="273"/>
    </row>
    <row r="10" spans="1:1">
      <c r="A10" s="276" t="s">
        <v>379</v>
      </c>
    </row>
    <row r="11" spans="1:1">
      <c r="A11" s="273"/>
    </row>
    <row r="12" spans="1:1">
      <c r="A12" s="278" t="s">
        <v>380</v>
      </c>
    </row>
    <row r="13" spans="1:1">
      <c r="A13" s="277" t="s">
        <v>381</v>
      </c>
    </row>
    <row r="14" spans="1:1">
      <c r="A14" s="273"/>
    </row>
    <row r="15" spans="1:1">
      <c r="A15" s="276" t="s">
        <v>18</v>
      </c>
    </row>
    <row r="16" spans="1:1">
      <c r="A16" s="273"/>
    </row>
    <row r="17" spans="1:1">
      <c r="A17" s="278" t="s">
        <v>380</v>
      </c>
    </row>
    <row r="18" spans="1:1">
      <c r="A18" s="277" t="s">
        <v>382</v>
      </c>
    </row>
    <row r="19" spans="1:1">
      <c r="A19" s="277" t="s">
        <v>383</v>
      </c>
    </row>
    <row r="20" spans="1:1">
      <c r="A20" s="279" t="s">
        <v>384</v>
      </c>
    </row>
    <row r="21" spans="1:1">
      <c r="A21" s="273"/>
    </row>
    <row r="22" spans="1:1">
      <c r="A22" s="278" t="s">
        <v>385</v>
      </c>
    </row>
    <row r="23" spans="1:1">
      <c r="A23" s="277" t="s">
        <v>386</v>
      </c>
    </row>
    <row r="24" spans="1:1">
      <c r="A24" s="277" t="s">
        <v>387</v>
      </c>
    </row>
    <row r="25" spans="1:1">
      <c r="A25" s="277" t="s">
        <v>388</v>
      </c>
    </row>
    <row r="26" spans="1:1">
      <c r="A26" s="277" t="s">
        <v>389</v>
      </c>
    </row>
    <row r="27" spans="1:1">
      <c r="A27" s="277" t="s">
        <v>390</v>
      </c>
    </row>
    <row r="28" spans="1:1">
      <c r="A28" s="277" t="s">
        <v>391</v>
      </c>
    </row>
    <row r="29" spans="1:1">
      <c r="A29" s="277" t="s">
        <v>392</v>
      </c>
    </row>
    <row r="30" spans="1:1">
      <c r="A30" s="277" t="s">
        <v>393</v>
      </c>
    </row>
    <row r="32" spans="1:1">
      <c r="A32" s="278" t="s">
        <v>394</v>
      </c>
    </row>
    <row r="33" spans="1:1">
      <c r="A33" s="277" t="s">
        <v>395</v>
      </c>
    </row>
    <row r="34" spans="1:1">
      <c r="A34" s="277" t="s">
        <v>396</v>
      </c>
    </row>
    <row r="35" spans="1:1">
      <c r="A35" s="277"/>
    </row>
    <row r="36" spans="1:1">
      <c r="A36" s="278" t="s">
        <v>397</v>
      </c>
    </row>
    <row r="37" spans="1:1">
      <c r="A37" s="277" t="s">
        <v>398</v>
      </c>
    </row>
    <row r="38" spans="1:1">
      <c r="A38" s="277" t="s">
        <v>399</v>
      </c>
    </row>
    <row r="39" spans="1:1">
      <c r="A39" s="277" t="s">
        <v>400</v>
      </c>
    </row>
    <row r="40" spans="1:1">
      <c r="A40" s="277" t="s">
        <v>396</v>
      </c>
    </row>
    <row r="41" spans="1:1">
      <c r="A41" s="277" t="s">
        <v>401</v>
      </c>
    </row>
    <row r="42" spans="1:1">
      <c r="A42" s="277" t="s">
        <v>402</v>
      </c>
    </row>
    <row r="43" spans="1:1">
      <c r="A43" s="277" t="s">
        <v>403</v>
      </c>
    </row>
    <row r="44" spans="1:1">
      <c r="A44" s="277" t="s">
        <v>404</v>
      </c>
    </row>
    <row r="45" spans="1:1">
      <c r="A45" s="277" t="s">
        <v>405</v>
      </c>
    </row>
    <row r="46" spans="1:1">
      <c r="A46" s="277" t="s">
        <v>406</v>
      </c>
    </row>
    <row r="47" spans="1:1">
      <c r="A47" s="277" t="s">
        <v>407</v>
      </c>
    </row>
    <row r="48" spans="1:1">
      <c r="A48" s="277" t="s">
        <v>408</v>
      </c>
    </row>
    <row r="49" spans="1:1">
      <c r="A49" s="277" t="s">
        <v>409</v>
      </c>
    </row>
    <row r="50" spans="1:1">
      <c r="A50" s="277" t="s">
        <v>410</v>
      </c>
    </row>
    <row r="51" spans="1:1">
      <c r="A51" s="277" t="s">
        <v>411</v>
      </c>
    </row>
    <row r="52" spans="1:1">
      <c r="A52" s="277" t="s">
        <v>412</v>
      </c>
    </row>
    <row r="53" spans="1:1">
      <c r="A53" s="277" t="s">
        <v>413</v>
      </c>
    </row>
    <row r="54" spans="1:1">
      <c r="A54" s="277" t="s">
        <v>414</v>
      </c>
    </row>
    <row r="55" spans="1:1">
      <c r="A55" s="277" t="s">
        <v>415</v>
      </c>
    </row>
    <row r="56" spans="1:1">
      <c r="A56" s="273"/>
    </row>
    <row r="57" spans="1:1">
      <c r="A57" s="276" t="s">
        <v>19</v>
      </c>
    </row>
    <row r="58" spans="1:1">
      <c r="A58" s="273"/>
    </row>
    <row r="59" spans="1:1">
      <c r="A59" s="278" t="s">
        <v>416</v>
      </c>
    </row>
    <row r="60" spans="1:1">
      <c r="A60" s="298" t="s">
        <v>417</v>
      </c>
    </row>
    <row r="61" spans="1:1">
      <c r="A61" s="298" t="s">
        <v>418</v>
      </c>
    </row>
    <row r="62" spans="1:1">
      <c r="A62" s="298" t="s">
        <v>419</v>
      </c>
    </row>
    <row r="63" spans="1:1">
      <c r="A63" s="298" t="s">
        <v>420</v>
      </c>
    </row>
    <row r="64" spans="1:1">
      <c r="A64" s="298" t="s">
        <v>421</v>
      </c>
    </row>
    <row r="65" spans="1:1">
      <c r="A65" s="277"/>
    </row>
    <row r="66" spans="1:1">
      <c r="A66" s="278" t="s">
        <v>422</v>
      </c>
    </row>
    <row r="67" spans="1:1">
      <c r="A67" s="277" t="s">
        <v>307</v>
      </c>
    </row>
    <row r="68" spans="1:1">
      <c r="A68" s="277" t="s">
        <v>423</v>
      </c>
    </row>
    <row r="69" spans="1:1">
      <c r="A69" s="277" t="s">
        <v>336</v>
      </c>
    </row>
    <row r="70" spans="1:1">
      <c r="A70" s="277" t="s">
        <v>424</v>
      </c>
    </row>
    <row r="71" spans="1:1">
      <c r="A71" s="277" t="s">
        <v>425</v>
      </c>
    </row>
    <row r="72" spans="1:1">
      <c r="A72" s="277" t="s">
        <v>426</v>
      </c>
    </row>
    <row r="73" spans="1:1">
      <c r="A73" s="277" t="s">
        <v>427</v>
      </c>
    </row>
    <row r="74" spans="1:1">
      <c r="A74" s="277"/>
    </row>
    <row r="75" spans="1:1">
      <c r="A75" s="278" t="s">
        <v>428</v>
      </c>
    </row>
    <row r="76" spans="1:1">
      <c r="A76" s="277" t="s">
        <v>429</v>
      </c>
    </row>
    <row r="77" spans="1:1">
      <c r="A77" s="277" t="s">
        <v>430</v>
      </c>
    </row>
    <row r="78" spans="1:1">
      <c r="A78" s="277" t="s">
        <v>431</v>
      </c>
    </row>
    <row r="79" spans="1:1">
      <c r="A79" s="277" t="s">
        <v>325</v>
      </c>
    </row>
    <row r="80" spans="1:1">
      <c r="A80" s="277" t="s">
        <v>432</v>
      </c>
    </row>
    <row r="81" spans="1:1">
      <c r="A81" s="277" t="s">
        <v>433</v>
      </c>
    </row>
    <row r="82" spans="1:1">
      <c r="A82" s="277" t="s">
        <v>434</v>
      </c>
    </row>
    <row r="83" spans="1:1">
      <c r="A83" s="277" t="s">
        <v>435</v>
      </c>
    </row>
    <row r="84" spans="1:1">
      <c r="A84" s="277" t="s">
        <v>436</v>
      </c>
    </row>
    <row r="85" spans="1:1">
      <c r="A85" s="277" t="s">
        <v>437</v>
      </c>
    </row>
    <row r="86" spans="1:1">
      <c r="A86" s="273"/>
    </row>
    <row r="87" spans="1:1">
      <c r="A87" s="278" t="s">
        <v>438</v>
      </c>
    </row>
    <row r="88" spans="1:1">
      <c r="A88" s="277" t="s">
        <v>439</v>
      </c>
    </row>
    <row r="89" spans="1:1">
      <c r="A89" s="273"/>
    </row>
    <row r="90" spans="1:1">
      <c r="A90" s="276" t="s">
        <v>20</v>
      </c>
    </row>
    <row r="91" spans="1:1">
      <c r="A91" s="273"/>
    </row>
    <row r="92" spans="1:1">
      <c r="A92" s="278" t="s">
        <v>440</v>
      </c>
    </row>
    <row r="93" spans="1:1">
      <c r="A93" s="277" t="s">
        <v>441</v>
      </c>
    </row>
    <row r="94" spans="1:1">
      <c r="A94" s="277" t="s">
        <v>442</v>
      </c>
    </row>
    <row r="95" spans="1:1">
      <c r="A95" s="277" t="s">
        <v>443</v>
      </c>
    </row>
    <row r="96" spans="1:1">
      <c r="A96" s="277" t="s">
        <v>444</v>
      </c>
    </row>
    <row r="97" spans="1:1">
      <c r="A97" s="273"/>
    </row>
    <row r="98" spans="1:1">
      <c r="A98" s="278" t="s">
        <v>445</v>
      </c>
    </row>
    <row r="99" spans="1:1">
      <c r="A99" s="277" t="s">
        <v>446</v>
      </c>
    </row>
    <row r="100" spans="1:1">
      <c r="A100" s="277" t="s">
        <v>447</v>
      </c>
    </row>
    <row r="101" spans="1:1">
      <c r="A101" s="150" t="s">
        <v>448</v>
      </c>
    </row>
    <row r="102" spans="1:1">
      <c r="A102" s="277" t="s">
        <v>449</v>
      </c>
    </row>
    <row r="103" spans="1:1">
      <c r="A103" s="277" t="s">
        <v>450</v>
      </c>
    </row>
    <row r="104" spans="1:1">
      <c r="A104" s="277" t="s">
        <v>451</v>
      </c>
    </row>
    <row r="105" spans="1:1">
      <c r="A105" s="279"/>
    </row>
    <row r="106" spans="1:1">
      <c r="A106" s="278" t="s">
        <v>452</v>
      </c>
    </row>
    <row r="107" spans="1:1">
      <c r="A107" s="277" t="s">
        <v>453</v>
      </c>
    </row>
    <row r="108" spans="1:1">
      <c r="A108" s="279" t="s">
        <v>454</v>
      </c>
    </row>
    <row r="109" spans="1:1">
      <c r="A109" s="277" t="s">
        <v>455</v>
      </c>
    </row>
    <row r="110" spans="1:1">
      <c r="A110" s="277" t="s">
        <v>332</v>
      </c>
    </row>
    <row r="111" spans="1:1">
      <c r="A111" s="277" t="s">
        <v>456</v>
      </c>
    </row>
    <row r="112" spans="1:1">
      <c r="A112" s="277" t="s">
        <v>457</v>
      </c>
    </row>
    <row r="113" spans="1:1">
      <c r="A113" s="277" t="s">
        <v>458</v>
      </c>
    </row>
    <row r="114" spans="1:1">
      <c r="A114" s="277" t="s">
        <v>459</v>
      </c>
    </row>
    <row r="115" spans="1:1">
      <c r="A115" s="273"/>
    </row>
    <row r="116" spans="1:1">
      <c r="A116" s="280" t="s">
        <v>460</v>
      </c>
    </row>
    <row r="117" spans="1:1">
      <c r="A117" s="150" t="s">
        <v>461</v>
      </c>
    </row>
    <row r="118" spans="1:1">
      <c r="A118" s="273"/>
    </row>
    <row r="119" spans="1:1">
      <c r="A119" s="278" t="s">
        <v>462</v>
      </c>
    </row>
    <row r="120" spans="1:1">
      <c r="A120" s="279" t="s">
        <v>463</v>
      </c>
    </row>
    <row r="121" spans="1:1">
      <c r="A121" s="279" t="s">
        <v>464</v>
      </c>
    </row>
    <row r="122" spans="1:1">
      <c r="A122" s="279" t="s">
        <v>465</v>
      </c>
    </row>
    <row r="123" spans="1:1">
      <c r="A123" s="279" t="s">
        <v>466</v>
      </c>
    </row>
    <row r="124" spans="1:1">
      <c r="A124" s="279" t="s">
        <v>467</v>
      </c>
    </row>
    <row r="125" spans="1:1">
      <c r="A125" s="277" t="s">
        <v>468</v>
      </c>
    </row>
    <row r="126" spans="1:1">
      <c r="A126" s="279" t="s">
        <v>469</v>
      </c>
    </row>
    <row r="127" spans="1:1">
      <c r="A127" s="279" t="s">
        <v>470</v>
      </c>
    </row>
    <row r="128" spans="1:1">
      <c r="A128" s="279" t="s">
        <v>471</v>
      </c>
    </row>
    <row r="129" spans="1:1">
      <c r="A129" s="279" t="s">
        <v>472</v>
      </c>
    </row>
    <row r="130" spans="1:1">
      <c r="A130" s="277" t="s">
        <v>473</v>
      </c>
    </row>
    <row r="131" spans="1:1">
      <c r="A131" s="279" t="s">
        <v>474</v>
      </c>
    </row>
    <row r="132" spans="1:1">
      <c r="A132" s="279" t="s">
        <v>475</v>
      </c>
    </row>
    <row r="133" spans="1:1">
      <c r="A133" s="279" t="s">
        <v>476</v>
      </c>
    </row>
    <row r="134" spans="1:1">
      <c r="A134" s="277"/>
    </row>
    <row r="135" spans="1:1">
      <c r="A135" s="278" t="s">
        <v>477</v>
      </c>
    </row>
    <row r="136" spans="1:1">
      <c r="A136" s="277" t="s">
        <v>478</v>
      </c>
    </row>
    <row r="137" spans="1:1">
      <c r="A137" s="277" t="s">
        <v>479</v>
      </c>
    </row>
    <row r="138" spans="1:1">
      <c r="A138" s="277" t="s">
        <v>480</v>
      </c>
    </row>
    <row r="139" spans="1:1">
      <c r="A139" s="277" t="s">
        <v>481</v>
      </c>
    </row>
    <row r="140" spans="1:1">
      <c r="A140" s="277" t="s">
        <v>482</v>
      </c>
    </row>
    <row r="141" spans="1:1">
      <c r="A141" s="277" t="s">
        <v>483</v>
      </c>
    </row>
    <row r="142" spans="1:1">
      <c r="A142" s="277" t="s">
        <v>484</v>
      </c>
    </row>
    <row r="143" spans="1:1">
      <c r="A143" s="277" t="s">
        <v>485</v>
      </c>
    </row>
    <row r="144" spans="1:1">
      <c r="A144" s="277" t="s">
        <v>486</v>
      </c>
    </row>
    <row r="145" spans="1:1">
      <c r="A145" s="277" t="s">
        <v>487</v>
      </c>
    </row>
    <row r="146" spans="1:1">
      <c r="A146" s="273"/>
    </row>
    <row r="147" spans="1:1">
      <c r="A147" s="278" t="s">
        <v>488</v>
      </c>
    </row>
    <row r="148" spans="1:1">
      <c r="A148" s="277" t="s">
        <v>489</v>
      </c>
    </row>
    <row r="149" spans="1:1">
      <c r="A149" s="277" t="s">
        <v>319</v>
      </c>
    </row>
    <row r="150" spans="1:1">
      <c r="A150" s="279" t="s">
        <v>490</v>
      </c>
    </row>
    <row r="151" spans="1:1">
      <c r="A151" s="277" t="s">
        <v>491</v>
      </c>
    </row>
    <row r="152" spans="1:1">
      <c r="A152" s="277" t="s">
        <v>492</v>
      </c>
    </row>
    <row r="153" spans="1:1">
      <c r="A153" s="277" t="s">
        <v>493</v>
      </c>
    </row>
    <row r="154" spans="1:1">
      <c r="A154" s="277" t="s">
        <v>494</v>
      </c>
    </row>
    <row r="155" spans="1:1">
      <c r="A155" s="277" t="s">
        <v>495</v>
      </c>
    </row>
    <row r="156" spans="1:1">
      <c r="A156" s="277" t="s">
        <v>496</v>
      </c>
    </row>
    <row r="157" spans="1:1">
      <c r="A157" s="272" t="s">
        <v>497</v>
      </c>
    </row>
    <row r="158" spans="1:1">
      <c r="A158" s="277" t="s">
        <v>498</v>
      </c>
    </row>
    <row r="159" spans="1:1">
      <c r="A159" s="277"/>
    </row>
    <row r="160" spans="1:1">
      <c r="A160" s="278" t="s">
        <v>499</v>
      </c>
    </row>
    <row r="161" spans="1:1">
      <c r="A161" s="277" t="s">
        <v>500</v>
      </c>
    </row>
    <row r="162" spans="1:1">
      <c r="A162" s="277" t="s">
        <v>501</v>
      </c>
    </row>
    <row r="163" spans="1:1">
      <c r="A163" s="277" t="s">
        <v>502</v>
      </c>
    </row>
    <row r="164" spans="1:1">
      <c r="A164" s="279" t="s">
        <v>503</v>
      </c>
    </row>
    <row r="165" spans="1:1">
      <c r="A165" s="277" t="s">
        <v>504</v>
      </c>
    </row>
    <row r="166" spans="1:1">
      <c r="A166" s="277"/>
    </row>
    <row r="167" spans="1:1">
      <c r="A167" s="278" t="s">
        <v>505</v>
      </c>
    </row>
    <row r="168" spans="1:1">
      <c r="A168" s="277" t="s">
        <v>506</v>
      </c>
    </row>
    <row r="169" spans="1:1">
      <c r="A169" s="277" t="s">
        <v>507</v>
      </c>
    </row>
    <row r="170" spans="1:1">
      <c r="A170" s="277" t="s">
        <v>508</v>
      </c>
    </row>
    <row r="171" spans="1:1">
      <c r="A171" s="277" t="s">
        <v>509</v>
      </c>
    </row>
    <row r="172" spans="1:1">
      <c r="A172" s="277" t="s">
        <v>510</v>
      </c>
    </row>
    <row r="173" spans="1:1">
      <c r="A173" s="277" t="s">
        <v>511</v>
      </c>
    </row>
    <row r="174" spans="1:1">
      <c r="A174" s="277" t="s">
        <v>317</v>
      </c>
    </row>
    <row r="175" spans="1:1">
      <c r="A175" s="277" t="s">
        <v>512</v>
      </c>
    </row>
    <row r="176" spans="1:1">
      <c r="A176" s="277" t="s">
        <v>513</v>
      </c>
    </row>
    <row r="177" spans="1:1">
      <c r="A177" s="277" t="s">
        <v>514</v>
      </c>
    </row>
    <row r="178" spans="1:1">
      <c r="A178" s="277" t="s">
        <v>515</v>
      </c>
    </row>
    <row r="179" spans="1:1">
      <c r="A179" s="277" t="s">
        <v>516</v>
      </c>
    </row>
    <row r="180" spans="1:1">
      <c r="A180" s="277" t="s">
        <v>517</v>
      </c>
    </row>
    <row r="181" spans="1:1">
      <c r="A181" s="277" t="s">
        <v>518</v>
      </c>
    </row>
    <row r="182" spans="1:1">
      <c r="A182" s="277" t="s">
        <v>519</v>
      </c>
    </row>
    <row r="183" spans="1:1">
      <c r="A183" s="277" t="s">
        <v>520</v>
      </c>
    </row>
    <row r="184" spans="1:1">
      <c r="A184" s="277" t="s">
        <v>521</v>
      </c>
    </row>
    <row r="185" spans="1:1">
      <c r="A185" s="277" t="s">
        <v>522</v>
      </c>
    </row>
    <row r="186" spans="1:1">
      <c r="A186" s="277" t="s">
        <v>523</v>
      </c>
    </row>
    <row r="187" spans="1:1">
      <c r="A187" s="273"/>
    </row>
    <row r="188" spans="1:1">
      <c r="A188" s="278" t="s">
        <v>524</v>
      </c>
    </row>
    <row r="189" spans="1:1">
      <c r="A189" s="279" t="s">
        <v>525</v>
      </c>
    </row>
    <row r="190" spans="1:1">
      <c r="A190" s="277" t="s">
        <v>526</v>
      </c>
    </row>
    <row r="191" spans="1:1">
      <c r="A191" s="277" t="s">
        <v>527</v>
      </c>
    </row>
    <row r="192" spans="1:1">
      <c r="A192" s="279" t="s">
        <v>528</v>
      </c>
    </row>
    <row r="193" spans="1:1">
      <c r="A193" s="277"/>
    </row>
    <row r="194" spans="1:1">
      <c r="A194" s="276" t="s">
        <v>21</v>
      </c>
    </row>
    <row r="195" spans="1:1">
      <c r="A195" s="273"/>
    </row>
    <row r="196" spans="1:1">
      <c r="A196" s="278" t="s">
        <v>380</v>
      </c>
    </row>
    <row r="197" spans="1:1">
      <c r="A197" s="277" t="s">
        <v>529</v>
      </c>
    </row>
    <row r="198" spans="1:1">
      <c r="A198" s="277" t="s">
        <v>530</v>
      </c>
    </row>
    <row r="199" spans="1:1">
      <c r="A199" s="273"/>
    </row>
    <row r="200" spans="1:1">
      <c r="A200" s="278" t="s">
        <v>531</v>
      </c>
    </row>
    <row r="201" spans="1:1">
      <c r="A201" s="277" t="s">
        <v>532</v>
      </c>
    </row>
    <row r="202" spans="1:1">
      <c r="A202" s="277" t="s">
        <v>533</v>
      </c>
    </row>
    <row r="203" spans="1:1">
      <c r="A203" s="273"/>
    </row>
    <row r="204" spans="1:1">
      <c r="A204" s="278" t="s">
        <v>534</v>
      </c>
    </row>
    <row r="205" spans="1:1">
      <c r="A205" s="277" t="s">
        <v>535</v>
      </c>
    </row>
    <row r="206" spans="1:1">
      <c r="A206" s="277" t="s">
        <v>359</v>
      </c>
    </row>
    <row r="207" spans="1:1">
      <c r="A207" s="273"/>
    </row>
    <row r="208" spans="1:1">
      <c r="A208" s="278" t="s">
        <v>536</v>
      </c>
    </row>
    <row r="209" spans="1:1">
      <c r="A209" s="277" t="s">
        <v>537</v>
      </c>
    </row>
    <row r="210" spans="1:1">
      <c r="A210" s="277" t="s">
        <v>538</v>
      </c>
    </row>
    <row r="211" spans="1:1">
      <c r="A211" s="277" t="s">
        <v>539</v>
      </c>
    </row>
    <row r="212" spans="1:1">
      <c r="A212" s="277" t="s">
        <v>540</v>
      </c>
    </row>
    <row r="213" spans="1:1">
      <c r="A213" s="277" t="s">
        <v>541</v>
      </c>
    </row>
    <row r="214" spans="1:1">
      <c r="A214" s="273"/>
    </row>
    <row r="215" spans="1:1">
      <c r="A215" s="278" t="s">
        <v>542</v>
      </c>
    </row>
    <row r="216" spans="1:1">
      <c r="A216" s="277" t="s">
        <v>543</v>
      </c>
    </row>
    <row r="217" spans="1:1">
      <c r="A217" s="277" t="s">
        <v>544</v>
      </c>
    </row>
    <row r="218" spans="1:1">
      <c r="A218" s="277" t="s">
        <v>545</v>
      </c>
    </row>
    <row r="219" spans="1:1">
      <c r="A219" s="277" t="s">
        <v>546</v>
      </c>
    </row>
    <row r="220" spans="1:1">
      <c r="A220" s="277" t="s">
        <v>547</v>
      </c>
    </row>
    <row r="221" spans="1:1">
      <c r="A221" s="277" t="s">
        <v>548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274b53-5898-42f8-9af0-de1b5979fd5c" xsi:nil="true"/>
    <lcf76f155ced4ddcb4097134ff3c332f xmlns="0ec0d7ed-95dc-4855-b82b-5f9625df35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F8F3B4CBFC84BA6471CAEB24615CB" ma:contentTypeVersion="18" ma:contentTypeDescription="Create a new document." ma:contentTypeScope="" ma:versionID="0f2f21f162f4411d9a62b11362c0a788">
  <xsd:schema xmlns:xsd="http://www.w3.org/2001/XMLSchema" xmlns:xs="http://www.w3.org/2001/XMLSchema" xmlns:p="http://schemas.microsoft.com/office/2006/metadata/properties" xmlns:ns2="0ec0d7ed-95dc-4855-b82b-5f9625df35d7" xmlns:ns3="95274b53-5898-42f8-9af0-de1b5979fd5c" targetNamespace="http://schemas.microsoft.com/office/2006/metadata/properties" ma:root="true" ma:fieldsID="c9a64394b72ffe911b132138c23e00d4" ns2:_="" ns3:_="">
    <xsd:import namespace="0ec0d7ed-95dc-4855-b82b-5f9625df35d7"/>
    <xsd:import namespace="95274b53-5898-42f8-9af0-de1b5979fd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d7ed-95dc-4855-b82b-5f9625df3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74b53-5898-42f8-9af0-de1b5979fd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1e36add-909f-43e2-8f56-033c16f7aaec}" ma:internalName="TaxCatchAll" ma:showField="CatchAllData" ma:web="95274b53-5898-42f8-9af0-de1b5979fd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63BD3-9D1B-42B2-8D87-C4F884B9C019}"/>
</file>

<file path=customXml/itemProps2.xml><?xml version="1.0" encoding="utf-8"?>
<ds:datastoreItem xmlns:ds="http://schemas.openxmlformats.org/officeDocument/2006/customXml" ds:itemID="{9A4DF8CE-CCA1-4EE1-8DEC-63DE3A45CC29}"/>
</file>

<file path=customXml/itemProps3.xml><?xml version="1.0" encoding="utf-8"?>
<ds:datastoreItem xmlns:ds="http://schemas.openxmlformats.org/officeDocument/2006/customXml" ds:itemID="{D62D5444-411F-4F9C-8FCC-EF54CB1A17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Isabelle Hauville</dc:creator>
  <cp:keywords/>
  <dc:description/>
  <cp:lastModifiedBy>Anton Tyshkovskyi</cp:lastModifiedBy>
  <cp:revision/>
  <dcterms:created xsi:type="dcterms:W3CDTF">2026-06-10T17:02:35Z</dcterms:created>
  <dcterms:modified xsi:type="dcterms:W3CDTF">2026-06-11T07:19:09Z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0x0101009C4F8F3B4CBFC84BA6471CAEB24615CB</vt:lpwstr>
  </property>
  <property fmtid="{D5CDD505-2E9C-101B-9397-08002B2CF9AE}" pid="3" name="MediaServiceImageTags">
    <vt:lpwstr/>
  </property>
</Properties>
</file>